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ml.chartshapes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4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5.xml" ContentType="application/vnd.openxmlformats-officedocument.drawingml.chartshapes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6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7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8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9.xml" ContentType="application/vnd.openxmlformats-officedocument.drawingml.chartshapes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10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11.xml" ContentType="application/vnd.openxmlformats-officedocument.drawingml.chartshapes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12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13.xml" ContentType="application/vnd.openxmlformats-officedocument.drawingml.chartshapes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14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drawings/drawing15.xml" ContentType="application/vnd.openxmlformats-officedocument.drawingml.chartshapes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16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drawings/drawing17.xml" ContentType="application/vnd.openxmlformats-officedocument.drawingml.chartshapes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18.xml" ContentType="application/vnd.openxmlformats-officedocument.drawing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drawings/drawing19.xml" ContentType="application/vnd.openxmlformats-officedocument.drawingml.chartshapes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20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drawings/drawing21.xml" ContentType="application/vnd.openxmlformats-officedocument.drawingml.chartshapes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drawings/drawing22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drawings/drawing23.xml" ContentType="application/vnd.openxmlformats-officedocument.drawingml.chartshapes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drawings/drawing24.xml" ContentType="application/vnd.openxmlformats-officedocument.drawing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drawings/drawing25.xml" ContentType="application/vnd.openxmlformats-officedocument.drawingml.chartshapes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drawings/drawing26.xml" ContentType="application/vnd.openxmlformats-officedocument.drawing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drawings/drawing27.xml" ContentType="application/vnd.openxmlformats-officedocument.drawingml.chartshapes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drawings/drawing28.xml" ContentType="application/vnd.openxmlformats-officedocument.drawing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drawings/drawing29.xml" ContentType="application/vnd.openxmlformats-officedocument.drawingml.chartshapes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drawings/drawing30.xml" ContentType="application/vnd.openxmlformats-officedocument.drawing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drawings/drawing31.xml" ContentType="application/vnd.openxmlformats-officedocument.drawingml.chartshapes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drawings/drawing32.xml" ContentType="application/vnd.openxmlformats-officedocument.drawing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drawings/drawing33.xml" ContentType="application/vnd.openxmlformats-officedocument.drawingml.chartshapes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drawings/drawing34.xml" ContentType="application/vnd.openxmlformats-officedocument.drawing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drawings/drawing35.xml" ContentType="application/vnd.openxmlformats-officedocument.drawingml.chartshapes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drawings/drawing36.xml" ContentType="application/vnd.openxmlformats-officedocument.drawing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drawings/drawing37.xml" ContentType="application/vnd.openxmlformats-officedocument.drawingml.chartshapes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drawings/drawing38.xml" ContentType="application/vnd.openxmlformats-officedocument.drawing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drawings/drawing39.xml" ContentType="application/vnd.openxmlformats-officedocument.drawingml.chartshapes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drawings/drawing40.xml" ContentType="application/vnd.openxmlformats-officedocument.drawing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drawings/drawing41.xml" ContentType="application/vnd.openxmlformats-officedocument.drawingml.chartshapes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drawings/drawing42.xml" ContentType="application/vnd.openxmlformats-officedocument.drawing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drawings/drawing43.xml" ContentType="application/vnd.openxmlformats-officedocument.drawingml.chartshapes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drawings/drawing44.xml" ContentType="application/vnd.openxmlformats-officedocument.drawing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drawings/drawing45.xml" ContentType="application/vnd.openxmlformats-officedocument.drawingml.chartshapes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drawings/drawing46.xml" ContentType="application/vnd.openxmlformats-officedocument.drawing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drawings/drawing47.xml" ContentType="application/vnd.openxmlformats-officedocument.drawingml.chartshapes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drawings/drawing48.xml" ContentType="application/vnd.openxmlformats-officedocument.drawing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drawings/drawing49.xml" ContentType="application/vnd.openxmlformats-officedocument.drawingml.chartshapes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drawings/drawing50.xml" ContentType="application/vnd.openxmlformats-officedocument.drawing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drawings/drawing51.xml" ContentType="application/vnd.openxmlformats-officedocument.drawingml.chartshapes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drawings/drawing52.xml" ContentType="application/vnd.openxmlformats-officedocument.drawing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drawings/drawing53.xml" ContentType="application/vnd.openxmlformats-officedocument.drawingml.chartshapes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drawings/drawing54.xml" ContentType="application/vnd.openxmlformats-officedocument.drawing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drawings/drawing55.xml" ContentType="application/vnd.openxmlformats-officedocument.drawingml.chartshapes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drawings/drawing56.xml" ContentType="application/vnd.openxmlformats-officedocument.drawing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drawings/drawing57.xml" ContentType="application/vnd.openxmlformats-officedocument.drawingml.chartshapes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drawings/drawing58.xml" ContentType="application/vnd.openxmlformats-officedocument.drawing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drawings/drawing59.xml" ContentType="application/vnd.openxmlformats-officedocument.drawingml.chartshapes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drawings/drawing60.xml" ContentType="application/vnd.openxmlformats-officedocument.drawing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charts/chart297.xml" ContentType="application/vnd.openxmlformats-officedocument.drawingml.chart+xml"/>
  <Override PartName="/xl/drawings/drawing61.xml" ContentType="application/vnd.openxmlformats-officedocument.drawingml.chartshapes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drawings/drawing62.xml" ContentType="application/vnd.openxmlformats-officedocument.drawing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charts/chart304.xml" ContentType="application/vnd.openxmlformats-officedocument.drawingml.chart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charts/chart307.xml" ContentType="application/vnd.openxmlformats-officedocument.drawingml.chart+xml"/>
  <Override PartName="/xl/drawings/drawing63.xml" ContentType="application/vnd.openxmlformats-officedocument.drawingml.chartshapes+xml"/>
  <Override PartName="/xl/charts/chart308.xml" ContentType="application/vnd.openxmlformats-officedocument.drawingml.chart+xml"/>
  <Override PartName="/xl/charts/chart309.xml" ContentType="application/vnd.openxmlformats-officedocument.drawingml.chart+xml"/>
  <Override PartName="/xl/charts/chart310.xml" ContentType="application/vnd.openxmlformats-officedocument.drawingml.chart+xml"/>
  <Override PartName="/xl/drawings/drawing64.xml" ContentType="application/vnd.openxmlformats-officedocument.drawing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drawings/drawing65.xml" ContentType="application/vnd.openxmlformats-officedocument.drawingml.chartshapes+xml"/>
  <Override PartName="/xl/charts/chart318.xml" ContentType="application/vnd.openxmlformats-officedocument.drawingml.chart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drawings/drawing66.xml" ContentType="application/vnd.openxmlformats-officedocument.drawing+xml"/>
  <Override PartName="/xl/charts/chart321.xml" ContentType="application/vnd.openxmlformats-officedocument.drawingml.chart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charts/chart325.xml" ContentType="application/vnd.openxmlformats-officedocument.drawingml.chart+xml"/>
  <Override PartName="/xl/charts/chart326.xml" ContentType="application/vnd.openxmlformats-officedocument.drawingml.chart+xml"/>
  <Override PartName="/xl/charts/chart327.xml" ContentType="application/vnd.openxmlformats-officedocument.drawingml.chart+xml"/>
  <Override PartName="/xl/drawings/drawing67.xml" ContentType="application/vnd.openxmlformats-officedocument.drawingml.chartshapes+xml"/>
  <Override PartName="/xl/charts/chart328.xml" ContentType="application/vnd.openxmlformats-officedocument.drawingml.chart+xml"/>
  <Override PartName="/xl/charts/chart329.xml" ContentType="application/vnd.openxmlformats-officedocument.drawingml.chart+xml"/>
  <Override PartName="/xl/charts/chart330.xml" ContentType="application/vnd.openxmlformats-officedocument.drawingml.chart+xml"/>
  <Override PartName="/xl/drawings/drawing68.xml" ContentType="application/vnd.openxmlformats-officedocument.drawing+xml"/>
  <Override PartName="/xl/charts/chart331.xml" ContentType="application/vnd.openxmlformats-officedocument.drawingml.chart+xml"/>
  <Override PartName="/xl/charts/chart332.xml" ContentType="application/vnd.openxmlformats-officedocument.drawingml.chart+xml"/>
  <Override PartName="/xl/charts/chart333.xml" ContentType="application/vnd.openxmlformats-officedocument.drawingml.chart+xml"/>
  <Override PartName="/xl/charts/chart334.xml" ContentType="application/vnd.openxmlformats-officedocument.drawingml.chart+xml"/>
  <Override PartName="/xl/charts/chart335.xml" ContentType="application/vnd.openxmlformats-officedocument.drawingml.chart+xml"/>
  <Override PartName="/xl/charts/chart336.xml" ContentType="application/vnd.openxmlformats-officedocument.drawingml.chart+xml"/>
  <Override PartName="/xl/charts/chart337.xml" ContentType="application/vnd.openxmlformats-officedocument.drawingml.chart+xml"/>
  <Override PartName="/xl/drawings/drawing69.xml" ContentType="application/vnd.openxmlformats-officedocument.drawingml.chartshapes+xml"/>
  <Override PartName="/xl/charts/chart338.xml" ContentType="application/vnd.openxmlformats-officedocument.drawingml.chart+xml"/>
  <Override PartName="/xl/charts/chart339.xml" ContentType="application/vnd.openxmlformats-officedocument.drawingml.chart+xml"/>
  <Override PartName="/xl/charts/chart340.xml" ContentType="application/vnd.openxmlformats-officedocument.drawingml.chart+xml"/>
  <Override PartName="/xl/drawings/drawing70.xml" ContentType="application/vnd.openxmlformats-officedocument.drawing+xml"/>
  <Override PartName="/xl/charts/chart341.xml" ContentType="application/vnd.openxmlformats-officedocument.drawingml.chart+xml"/>
  <Override PartName="/xl/charts/chart342.xml" ContentType="application/vnd.openxmlformats-officedocument.drawingml.chart+xml"/>
  <Override PartName="/xl/charts/chart343.xml" ContentType="application/vnd.openxmlformats-officedocument.drawingml.chart+xml"/>
  <Override PartName="/xl/charts/chart344.xml" ContentType="application/vnd.openxmlformats-officedocument.drawingml.chart+xml"/>
  <Override PartName="/xl/charts/chart345.xml" ContentType="application/vnd.openxmlformats-officedocument.drawingml.chart+xml"/>
  <Override PartName="/xl/charts/chart346.xml" ContentType="application/vnd.openxmlformats-officedocument.drawingml.chart+xml"/>
  <Override PartName="/xl/charts/chart347.xml" ContentType="application/vnd.openxmlformats-officedocument.drawingml.chart+xml"/>
  <Override PartName="/xl/drawings/drawing71.xml" ContentType="application/vnd.openxmlformats-officedocument.drawingml.chartshapes+xml"/>
  <Override PartName="/xl/charts/chart348.xml" ContentType="application/vnd.openxmlformats-officedocument.drawingml.chart+xml"/>
  <Override PartName="/xl/charts/chart349.xml" ContentType="application/vnd.openxmlformats-officedocument.drawingml.chart+xml"/>
  <Override PartName="/xl/charts/chart350.xml" ContentType="application/vnd.openxmlformats-officedocument.drawingml.chart+xml"/>
  <Override PartName="/xl/drawings/drawing72.xml" ContentType="application/vnd.openxmlformats-officedocument.drawing+xml"/>
  <Override PartName="/xl/charts/chart351.xml" ContentType="application/vnd.openxmlformats-officedocument.drawingml.chart+xml"/>
  <Override PartName="/xl/charts/chart352.xml" ContentType="application/vnd.openxmlformats-officedocument.drawingml.chart+xml"/>
  <Override PartName="/xl/charts/chart353.xml" ContentType="application/vnd.openxmlformats-officedocument.drawingml.chart+xml"/>
  <Override PartName="/xl/charts/chart354.xml" ContentType="application/vnd.openxmlformats-officedocument.drawingml.chart+xml"/>
  <Override PartName="/xl/charts/chart355.xml" ContentType="application/vnd.openxmlformats-officedocument.drawingml.chart+xml"/>
  <Override PartName="/xl/charts/chart356.xml" ContentType="application/vnd.openxmlformats-officedocument.drawingml.chart+xml"/>
  <Override PartName="/xl/charts/chart357.xml" ContentType="application/vnd.openxmlformats-officedocument.drawingml.chart+xml"/>
  <Override PartName="/xl/drawings/drawing73.xml" ContentType="application/vnd.openxmlformats-officedocument.drawingml.chartshapes+xml"/>
  <Override PartName="/xl/charts/chart358.xml" ContentType="application/vnd.openxmlformats-officedocument.drawingml.chart+xml"/>
  <Override PartName="/xl/charts/chart359.xml" ContentType="application/vnd.openxmlformats-officedocument.drawingml.chart+xml"/>
  <Override PartName="/xl/charts/chart360.xml" ContentType="application/vnd.openxmlformats-officedocument.drawingml.chart+xml"/>
  <Override PartName="/xl/drawings/drawing74.xml" ContentType="application/vnd.openxmlformats-officedocument.drawing+xml"/>
  <Override PartName="/xl/charts/chart361.xml" ContentType="application/vnd.openxmlformats-officedocument.drawingml.chart+xml"/>
  <Override PartName="/xl/charts/chart362.xml" ContentType="application/vnd.openxmlformats-officedocument.drawingml.chart+xml"/>
  <Override PartName="/xl/charts/chart363.xml" ContentType="application/vnd.openxmlformats-officedocument.drawingml.chart+xml"/>
  <Override PartName="/xl/charts/chart364.xml" ContentType="application/vnd.openxmlformats-officedocument.drawingml.chart+xml"/>
  <Override PartName="/xl/charts/chart365.xml" ContentType="application/vnd.openxmlformats-officedocument.drawingml.chart+xml"/>
  <Override PartName="/xl/charts/chart366.xml" ContentType="application/vnd.openxmlformats-officedocument.drawingml.chart+xml"/>
  <Override PartName="/xl/charts/chart367.xml" ContentType="application/vnd.openxmlformats-officedocument.drawingml.chart+xml"/>
  <Override PartName="/xl/drawings/drawing75.xml" ContentType="application/vnd.openxmlformats-officedocument.drawingml.chartshapes+xml"/>
  <Override PartName="/xl/charts/chart368.xml" ContentType="application/vnd.openxmlformats-officedocument.drawingml.chart+xml"/>
  <Override PartName="/xl/charts/chart369.xml" ContentType="application/vnd.openxmlformats-officedocument.drawingml.chart+xml"/>
  <Override PartName="/xl/charts/chart370.xml" ContentType="application/vnd.openxmlformats-officedocument.drawingml.chart+xml"/>
  <Override PartName="/xl/drawings/drawing76.xml" ContentType="application/vnd.openxmlformats-officedocument.drawing+xml"/>
  <Override PartName="/xl/charts/chart371.xml" ContentType="application/vnd.openxmlformats-officedocument.drawingml.chart+xml"/>
  <Override PartName="/xl/charts/chart372.xml" ContentType="application/vnd.openxmlformats-officedocument.drawingml.chart+xml"/>
  <Override PartName="/xl/charts/chart373.xml" ContentType="application/vnd.openxmlformats-officedocument.drawingml.chart+xml"/>
  <Override PartName="/xl/charts/chart374.xml" ContentType="application/vnd.openxmlformats-officedocument.drawingml.chart+xml"/>
  <Override PartName="/xl/charts/chart375.xml" ContentType="application/vnd.openxmlformats-officedocument.drawingml.chart+xml"/>
  <Override PartName="/xl/charts/chart376.xml" ContentType="application/vnd.openxmlformats-officedocument.drawingml.chart+xml"/>
  <Override PartName="/xl/charts/chart377.xml" ContentType="application/vnd.openxmlformats-officedocument.drawingml.chart+xml"/>
  <Override PartName="/xl/drawings/drawing77.xml" ContentType="application/vnd.openxmlformats-officedocument.drawingml.chartshapes+xml"/>
  <Override PartName="/xl/charts/chart378.xml" ContentType="application/vnd.openxmlformats-officedocument.drawingml.chart+xml"/>
  <Override PartName="/xl/charts/chart379.xml" ContentType="application/vnd.openxmlformats-officedocument.drawingml.chart+xml"/>
  <Override PartName="/xl/charts/chart380.xml" ContentType="application/vnd.openxmlformats-officedocument.drawingml.chart+xml"/>
  <Override PartName="/xl/drawings/drawing78.xml" ContentType="application/vnd.openxmlformats-officedocument.drawing+xml"/>
  <Override PartName="/xl/charts/chart381.xml" ContentType="application/vnd.openxmlformats-officedocument.drawingml.chart+xml"/>
  <Override PartName="/xl/charts/chart382.xml" ContentType="application/vnd.openxmlformats-officedocument.drawingml.chart+xml"/>
  <Override PartName="/xl/charts/chart383.xml" ContentType="application/vnd.openxmlformats-officedocument.drawingml.chart+xml"/>
  <Override PartName="/xl/charts/chart384.xml" ContentType="application/vnd.openxmlformats-officedocument.drawingml.chart+xml"/>
  <Override PartName="/xl/charts/chart385.xml" ContentType="application/vnd.openxmlformats-officedocument.drawingml.chart+xml"/>
  <Override PartName="/xl/charts/chart386.xml" ContentType="application/vnd.openxmlformats-officedocument.drawingml.chart+xml"/>
  <Override PartName="/xl/charts/chart387.xml" ContentType="application/vnd.openxmlformats-officedocument.drawingml.chart+xml"/>
  <Override PartName="/xl/drawings/drawing79.xml" ContentType="application/vnd.openxmlformats-officedocument.drawingml.chartshapes+xml"/>
  <Override PartName="/xl/charts/chart388.xml" ContentType="application/vnd.openxmlformats-officedocument.drawingml.chart+xml"/>
  <Override PartName="/xl/charts/chart389.xml" ContentType="application/vnd.openxmlformats-officedocument.drawingml.chart+xml"/>
  <Override PartName="/xl/charts/chart390.xml" ContentType="application/vnd.openxmlformats-officedocument.drawingml.chart+xml"/>
  <Override PartName="/xl/drawings/drawing80.xml" ContentType="application/vnd.openxmlformats-officedocument.drawing+xml"/>
  <Override PartName="/xl/charts/chart391.xml" ContentType="application/vnd.openxmlformats-officedocument.drawingml.chart+xml"/>
  <Override PartName="/xl/charts/chart392.xml" ContentType="application/vnd.openxmlformats-officedocument.drawingml.chart+xml"/>
  <Override PartName="/xl/charts/chart393.xml" ContentType="application/vnd.openxmlformats-officedocument.drawingml.chart+xml"/>
  <Override PartName="/xl/charts/chart394.xml" ContentType="application/vnd.openxmlformats-officedocument.drawingml.chart+xml"/>
  <Override PartName="/xl/charts/chart395.xml" ContentType="application/vnd.openxmlformats-officedocument.drawingml.chart+xml"/>
  <Override PartName="/xl/charts/chart396.xml" ContentType="application/vnd.openxmlformats-officedocument.drawingml.chart+xml"/>
  <Override PartName="/xl/charts/chart397.xml" ContentType="application/vnd.openxmlformats-officedocument.drawingml.chart+xml"/>
  <Override PartName="/xl/drawings/drawing81.xml" ContentType="application/vnd.openxmlformats-officedocument.drawingml.chartshapes+xml"/>
  <Override PartName="/xl/charts/chart398.xml" ContentType="application/vnd.openxmlformats-officedocument.drawingml.chart+xml"/>
  <Override PartName="/xl/charts/chart399.xml" ContentType="application/vnd.openxmlformats-officedocument.drawingml.chart+xml"/>
  <Override PartName="/xl/charts/chart400.xml" ContentType="application/vnd.openxmlformats-officedocument.drawingml.chart+xml"/>
  <Override PartName="/xl/drawings/drawing82.xml" ContentType="application/vnd.openxmlformats-officedocument.drawing+xml"/>
  <Override PartName="/xl/charts/chart401.xml" ContentType="application/vnd.openxmlformats-officedocument.drawingml.chart+xml"/>
  <Override PartName="/xl/charts/chart402.xml" ContentType="application/vnd.openxmlformats-officedocument.drawingml.chart+xml"/>
  <Override PartName="/xl/charts/chart403.xml" ContentType="application/vnd.openxmlformats-officedocument.drawingml.chart+xml"/>
  <Override PartName="/xl/charts/chart404.xml" ContentType="application/vnd.openxmlformats-officedocument.drawingml.chart+xml"/>
  <Override PartName="/xl/charts/chart405.xml" ContentType="application/vnd.openxmlformats-officedocument.drawingml.chart+xml"/>
  <Override PartName="/xl/charts/chart406.xml" ContentType="application/vnd.openxmlformats-officedocument.drawingml.chart+xml"/>
  <Override PartName="/xl/charts/chart407.xml" ContentType="application/vnd.openxmlformats-officedocument.drawingml.chart+xml"/>
  <Override PartName="/xl/drawings/drawing83.xml" ContentType="application/vnd.openxmlformats-officedocument.drawingml.chartshapes+xml"/>
  <Override PartName="/xl/charts/chart408.xml" ContentType="application/vnd.openxmlformats-officedocument.drawingml.chart+xml"/>
  <Override PartName="/xl/charts/chart409.xml" ContentType="application/vnd.openxmlformats-officedocument.drawingml.chart+xml"/>
  <Override PartName="/xl/charts/chart410.xml" ContentType="application/vnd.openxmlformats-officedocument.drawingml.chart+xml"/>
  <Override PartName="/xl/drawings/drawing84.xml" ContentType="application/vnd.openxmlformats-officedocument.drawing+xml"/>
  <Override PartName="/xl/charts/chart411.xml" ContentType="application/vnd.openxmlformats-officedocument.drawingml.chart+xml"/>
  <Override PartName="/xl/charts/chart412.xml" ContentType="application/vnd.openxmlformats-officedocument.drawingml.chart+xml"/>
  <Override PartName="/xl/charts/chart413.xml" ContentType="application/vnd.openxmlformats-officedocument.drawingml.chart+xml"/>
  <Override PartName="/xl/charts/chart414.xml" ContentType="application/vnd.openxmlformats-officedocument.drawingml.chart+xml"/>
  <Override PartName="/xl/charts/chart415.xml" ContentType="application/vnd.openxmlformats-officedocument.drawingml.chart+xml"/>
  <Override PartName="/xl/charts/chart416.xml" ContentType="application/vnd.openxmlformats-officedocument.drawingml.chart+xml"/>
  <Override PartName="/xl/charts/chart417.xml" ContentType="application/vnd.openxmlformats-officedocument.drawingml.chart+xml"/>
  <Override PartName="/xl/drawings/drawing85.xml" ContentType="application/vnd.openxmlformats-officedocument.drawingml.chartshapes+xml"/>
  <Override PartName="/xl/charts/chart418.xml" ContentType="application/vnd.openxmlformats-officedocument.drawingml.chart+xml"/>
  <Override PartName="/xl/charts/chart419.xml" ContentType="application/vnd.openxmlformats-officedocument.drawingml.chart+xml"/>
  <Override PartName="/xl/charts/chart420.xml" ContentType="application/vnd.openxmlformats-officedocument.drawingml.chart+xml"/>
  <Override PartName="/xl/drawings/drawing86.xml" ContentType="application/vnd.openxmlformats-officedocument.drawing+xml"/>
  <Override PartName="/xl/charts/chart421.xml" ContentType="application/vnd.openxmlformats-officedocument.drawingml.chart+xml"/>
  <Override PartName="/xl/charts/chart422.xml" ContentType="application/vnd.openxmlformats-officedocument.drawingml.chart+xml"/>
  <Override PartName="/xl/charts/chart423.xml" ContentType="application/vnd.openxmlformats-officedocument.drawingml.chart+xml"/>
  <Override PartName="/xl/charts/chart424.xml" ContentType="application/vnd.openxmlformats-officedocument.drawingml.chart+xml"/>
  <Override PartName="/xl/charts/chart425.xml" ContentType="application/vnd.openxmlformats-officedocument.drawingml.chart+xml"/>
  <Override PartName="/xl/charts/chart426.xml" ContentType="application/vnd.openxmlformats-officedocument.drawingml.chart+xml"/>
  <Override PartName="/xl/charts/chart427.xml" ContentType="application/vnd.openxmlformats-officedocument.drawingml.chart+xml"/>
  <Override PartName="/xl/drawings/drawing87.xml" ContentType="application/vnd.openxmlformats-officedocument.drawingml.chartshapes+xml"/>
  <Override PartName="/xl/charts/chart428.xml" ContentType="application/vnd.openxmlformats-officedocument.drawingml.chart+xml"/>
  <Override PartName="/xl/charts/chart429.xml" ContentType="application/vnd.openxmlformats-officedocument.drawingml.chart+xml"/>
  <Override PartName="/xl/charts/chart430.xml" ContentType="application/vnd.openxmlformats-officedocument.drawingml.chart+xml"/>
  <Override PartName="/xl/drawings/drawing88.xml" ContentType="application/vnd.openxmlformats-officedocument.drawing+xml"/>
  <Override PartName="/xl/charts/chart431.xml" ContentType="application/vnd.openxmlformats-officedocument.drawingml.chart+xml"/>
  <Override PartName="/xl/charts/chart432.xml" ContentType="application/vnd.openxmlformats-officedocument.drawingml.chart+xml"/>
  <Override PartName="/xl/charts/chart433.xml" ContentType="application/vnd.openxmlformats-officedocument.drawingml.chart+xml"/>
  <Override PartName="/xl/charts/chart434.xml" ContentType="application/vnd.openxmlformats-officedocument.drawingml.chart+xml"/>
  <Override PartName="/xl/charts/chart435.xml" ContentType="application/vnd.openxmlformats-officedocument.drawingml.chart+xml"/>
  <Override PartName="/xl/charts/chart436.xml" ContentType="application/vnd.openxmlformats-officedocument.drawingml.chart+xml"/>
  <Override PartName="/xl/charts/chart437.xml" ContentType="application/vnd.openxmlformats-officedocument.drawingml.chart+xml"/>
  <Override PartName="/xl/drawings/drawing89.xml" ContentType="application/vnd.openxmlformats-officedocument.drawingml.chartshapes+xml"/>
  <Override PartName="/xl/charts/chart438.xml" ContentType="application/vnd.openxmlformats-officedocument.drawingml.chart+xml"/>
  <Override PartName="/xl/charts/chart439.xml" ContentType="application/vnd.openxmlformats-officedocument.drawingml.chart+xml"/>
  <Override PartName="/xl/charts/chart440.xml" ContentType="application/vnd.openxmlformats-officedocument.drawingml.chart+xml"/>
  <Override PartName="/xl/drawings/drawing90.xml" ContentType="application/vnd.openxmlformats-officedocument.drawing+xml"/>
  <Override PartName="/xl/charts/chart441.xml" ContentType="application/vnd.openxmlformats-officedocument.drawingml.chart+xml"/>
  <Override PartName="/xl/charts/chart442.xml" ContentType="application/vnd.openxmlformats-officedocument.drawingml.chart+xml"/>
  <Override PartName="/xl/charts/chart443.xml" ContentType="application/vnd.openxmlformats-officedocument.drawingml.chart+xml"/>
  <Override PartName="/xl/charts/chart444.xml" ContentType="application/vnd.openxmlformats-officedocument.drawingml.chart+xml"/>
  <Override PartName="/xl/charts/chart445.xml" ContentType="application/vnd.openxmlformats-officedocument.drawingml.chart+xml"/>
  <Override PartName="/xl/charts/chart446.xml" ContentType="application/vnd.openxmlformats-officedocument.drawingml.chart+xml"/>
  <Override PartName="/xl/charts/chart447.xml" ContentType="application/vnd.openxmlformats-officedocument.drawingml.chart+xml"/>
  <Override PartName="/xl/drawings/drawing91.xml" ContentType="application/vnd.openxmlformats-officedocument.drawingml.chartshapes+xml"/>
  <Override PartName="/xl/charts/chart448.xml" ContentType="application/vnd.openxmlformats-officedocument.drawingml.chart+xml"/>
  <Override PartName="/xl/charts/chart449.xml" ContentType="application/vnd.openxmlformats-officedocument.drawingml.chart+xml"/>
  <Override PartName="/xl/charts/chart450.xml" ContentType="application/vnd.openxmlformats-officedocument.drawingml.chart+xml"/>
  <Override PartName="/xl/drawings/drawing92.xml" ContentType="application/vnd.openxmlformats-officedocument.drawing+xml"/>
  <Override PartName="/xl/charts/chart451.xml" ContentType="application/vnd.openxmlformats-officedocument.drawingml.chart+xml"/>
  <Override PartName="/xl/charts/chart452.xml" ContentType="application/vnd.openxmlformats-officedocument.drawingml.chart+xml"/>
  <Override PartName="/xl/charts/chart453.xml" ContentType="application/vnd.openxmlformats-officedocument.drawingml.chart+xml"/>
  <Override PartName="/xl/charts/chart454.xml" ContentType="application/vnd.openxmlformats-officedocument.drawingml.chart+xml"/>
  <Override PartName="/xl/charts/chart455.xml" ContentType="application/vnd.openxmlformats-officedocument.drawingml.chart+xml"/>
  <Override PartName="/xl/charts/chart456.xml" ContentType="application/vnd.openxmlformats-officedocument.drawingml.chart+xml"/>
  <Override PartName="/xl/charts/chart457.xml" ContentType="application/vnd.openxmlformats-officedocument.drawingml.chart+xml"/>
  <Override PartName="/xl/drawings/drawing93.xml" ContentType="application/vnd.openxmlformats-officedocument.drawingml.chartshapes+xml"/>
  <Override PartName="/xl/charts/chart458.xml" ContentType="application/vnd.openxmlformats-officedocument.drawingml.chart+xml"/>
  <Override PartName="/xl/charts/chart459.xml" ContentType="application/vnd.openxmlformats-officedocument.drawingml.chart+xml"/>
  <Override PartName="/xl/charts/chart460.xml" ContentType="application/vnd.openxmlformats-officedocument.drawingml.chart+xml"/>
  <Override PartName="/xl/drawings/drawing94.xml" ContentType="application/vnd.openxmlformats-officedocument.drawing+xml"/>
  <Override PartName="/xl/charts/chart461.xml" ContentType="application/vnd.openxmlformats-officedocument.drawingml.chart+xml"/>
  <Override PartName="/xl/charts/chart462.xml" ContentType="application/vnd.openxmlformats-officedocument.drawingml.chart+xml"/>
  <Override PartName="/xl/charts/chart463.xml" ContentType="application/vnd.openxmlformats-officedocument.drawingml.chart+xml"/>
  <Override PartName="/xl/charts/chart464.xml" ContentType="application/vnd.openxmlformats-officedocument.drawingml.chart+xml"/>
  <Override PartName="/xl/charts/chart465.xml" ContentType="application/vnd.openxmlformats-officedocument.drawingml.chart+xml"/>
  <Override PartName="/xl/charts/chart466.xml" ContentType="application/vnd.openxmlformats-officedocument.drawingml.chart+xml"/>
  <Override PartName="/xl/charts/chart467.xml" ContentType="application/vnd.openxmlformats-officedocument.drawingml.chart+xml"/>
  <Override PartName="/xl/drawings/drawing95.xml" ContentType="application/vnd.openxmlformats-officedocument.drawingml.chartshapes+xml"/>
  <Override PartName="/xl/charts/chart468.xml" ContentType="application/vnd.openxmlformats-officedocument.drawingml.chart+xml"/>
  <Override PartName="/xl/charts/chart469.xml" ContentType="application/vnd.openxmlformats-officedocument.drawingml.chart+xml"/>
  <Override PartName="/xl/charts/chart470.xml" ContentType="application/vnd.openxmlformats-officedocument.drawingml.chart+xml"/>
  <Override PartName="/xl/drawings/drawing96.xml" ContentType="application/vnd.openxmlformats-officedocument.drawing+xml"/>
  <Override PartName="/xl/charts/chart471.xml" ContentType="application/vnd.openxmlformats-officedocument.drawingml.chart+xml"/>
  <Override PartName="/xl/charts/chart472.xml" ContentType="application/vnd.openxmlformats-officedocument.drawingml.chart+xml"/>
  <Override PartName="/xl/charts/chart473.xml" ContentType="application/vnd.openxmlformats-officedocument.drawingml.chart+xml"/>
  <Override PartName="/xl/charts/chart474.xml" ContentType="application/vnd.openxmlformats-officedocument.drawingml.chart+xml"/>
  <Override PartName="/xl/charts/chart475.xml" ContentType="application/vnd.openxmlformats-officedocument.drawingml.chart+xml"/>
  <Override PartName="/xl/charts/chart476.xml" ContentType="application/vnd.openxmlformats-officedocument.drawingml.chart+xml"/>
  <Override PartName="/xl/charts/chart477.xml" ContentType="application/vnd.openxmlformats-officedocument.drawingml.chart+xml"/>
  <Override PartName="/xl/drawings/drawing97.xml" ContentType="application/vnd.openxmlformats-officedocument.drawingml.chartshapes+xml"/>
  <Override PartName="/xl/charts/chart478.xml" ContentType="application/vnd.openxmlformats-officedocument.drawingml.chart+xml"/>
  <Override PartName="/xl/charts/chart479.xml" ContentType="application/vnd.openxmlformats-officedocument.drawingml.chart+xml"/>
  <Override PartName="/xl/charts/chart480.xml" ContentType="application/vnd.openxmlformats-officedocument.drawingml.chart+xml"/>
  <Override PartName="/xl/drawings/drawing98.xml" ContentType="application/vnd.openxmlformats-officedocument.drawing+xml"/>
  <Override PartName="/xl/charts/chart481.xml" ContentType="application/vnd.openxmlformats-officedocument.drawingml.chart+xml"/>
  <Override PartName="/xl/charts/chart482.xml" ContentType="application/vnd.openxmlformats-officedocument.drawingml.chart+xml"/>
  <Override PartName="/xl/charts/chart483.xml" ContentType="application/vnd.openxmlformats-officedocument.drawingml.chart+xml"/>
  <Override PartName="/xl/charts/chart484.xml" ContentType="application/vnd.openxmlformats-officedocument.drawingml.chart+xml"/>
  <Override PartName="/xl/charts/chart485.xml" ContentType="application/vnd.openxmlformats-officedocument.drawingml.chart+xml"/>
  <Override PartName="/xl/charts/chart486.xml" ContentType="application/vnd.openxmlformats-officedocument.drawingml.chart+xml"/>
  <Override PartName="/xl/charts/chart487.xml" ContentType="application/vnd.openxmlformats-officedocument.drawingml.chart+xml"/>
  <Override PartName="/xl/drawings/drawing99.xml" ContentType="application/vnd.openxmlformats-officedocument.drawingml.chartshapes+xml"/>
  <Override PartName="/xl/charts/chart488.xml" ContentType="application/vnd.openxmlformats-officedocument.drawingml.chart+xml"/>
  <Override PartName="/xl/charts/chart489.xml" ContentType="application/vnd.openxmlformats-officedocument.drawingml.chart+xml"/>
  <Override PartName="/xl/charts/chart490.xml" ContentType="application/vnd.openxmlformats-officedocument.drawingml.chart+xml"/>
  <Override PartName="/xl/drawings/drawing100.xml" ContentType="application/vnd.openxmlformats-officedocument.drawing+xml"/>
  <Override PartName="/xl/charts/chart491.xml" ContentType="application/vnd.openxmlformats-officedocument.drawingml.chart+xml"/>
  <Override PartName="/xl/charts/chart492.xml" ContentType="application/vnd.openxmlformats-officedocument.drawingml.chart+xml"/>
  <Override PartName="/xl/charts/chart493.xml" ContentType="application/vnd.openxmlformats-officedocument.drawingml.chart+xml"/>
  <Override PartName="/xl/charts/chart494.xml" ContentType="application/vnd.openxmlformats-officedocument.drawingml.chart+xml"/>
  <Override PartName="/xl/charts/chart495.xml" ContentType="application/vnd.openxmlformats-officedocument.drawingml.chart+xml"/>
  <Override PartName="/xl/charts/chart496.xml" ContentType="application/vnd.openxmlformats-officedocument.drawingml.chart+xml"/>
  <Override PartName="/xl/charts/chart497.xml" ContentType="application/vnd.openxmlformats-officedocument.drawingml.chart+xml"/>
  <Override PartName="/xl/drawings/drawing101.xml" ContentType="application/vnd.openxmlformats-officedocument.drawingml.chartshapes+xml"/>
  <Override PartName="/xl/charts/chart498.xml" ContentType="application/vnd.openxmlformats-officedocument.drawingml.chart+xml"/>
  <Override PartName="/xl/charts/chart499.xml" ContentType="application/vnd.openxmlformats-officedocument.drawingml.chart+xml"/>
  <Override PartName="/xl/charts/chart500.xml" ContentType="application/vnd.openxmlformats-officedocument.drawingml.chart+xml"/>
  <Override PartName="/xl/drawings/drawing102.xml" ContentType="application/vnd.openxmlformats-officedocument.drawing+xml"/>
  <Override PartName="/xl/charts/chart501.xml" ContentType="application/vnd.openxmlformats-officedocument.drawingml.chart+xml"/>
  <Override PartName="/xl/charts/chart502.xml" ContentType="application/vnd.openxmlformats-officedocument.drawingml.chart+xml"/>
  <Override PartName="/xl/charts/chart503.xml" ContentType="application/vnd.openxmlformats-officedocument.drawingml.chart+xml"/>
  <Override PartName="/xl/charts/chart504.xml" ContentType="application/vnd.openxmlformats-officedocument.drawingml.chart+xml"/>
  <Override PartName="/xl/charts/chart505.xml" ContentType="application/vnd.openxmlformats-officedocument.drawingml.chart+xml"/>
  <Override PartName="/xl/charts/chart506.xml" ContentType="application/vnd.openxmlformats-officedocument.drawingml.chart+xml"/>
  <Override PartName="/xl/charts/chart507.xml" ContentType="application/vnd.openxmlformats-officedocument.drawingml.chart+xml"/>
  <Override PartName="/xl/drawings/drawing103.xml" ContentType="application/vnd.openxmlformats-officedocument.drawingml.chartshapes+xml"/>
  <Override PartName="/xl/charts/chart508.xml" ContentType="application/vnd.openxmlformats-officedocument.drawingml.chart+xml"/>
  <Override PartName="/xl/charts/chart509.xml" ContentType="application/vnd.openxmlformats-officedocument.drawingml.chart+xml"/>
  <Override PartName="/xl/charts/chart510.xml" ContentType="application/vnd.openxmlformats-officedocument.drawingml.chart+xml"/>
  <Override PartName="/xl/drawings/drawing104.xml" ContentType="application/vnd.openxmlformats-officedocument.drawing+xml"/>
  <Override PartName="/xl/charts/chart511.xml" ContentType="application/vnd.openxmlformats-officedocument.drawingml.chart+xml"/>
  <Override PartName="/xl/charts/chart512.xml" ContentType="application/vnd.openxmlformats-officedocument.drawingml.chart+xml"/>
  <Override PartName="/xl/charts/chart513.xml" ContentType="application/vnd.openxmlformats-officedocument.drawingml.chart+xml"/>
  <Override PartName="/xl/charts/chart514.xml" ContentType="application/vnd.openxmlformats-officedocument.drawingml.chart+xml"/>
  <Override PartName="/xl/charts/chart515.xml" ContentType="application/vnd.openxmlformats-officedocument.drawingml.chart+xml"/>
  <Override PartName="/xl/charts/chart516.xml" ContentType="application/vnd.openxmlformats-officedocument.drawingml.chart+xml"/>
  <Override PartName="/xl/charts/chart517.xml" ContentType="application/vnd.openxmlformats-officedocument.drawingml.chart+xml"/>
  <Override PartName="/xl/drawings/drawing105.xml" ContentType="application/vnd.openxmlformats-officedocument.drawingml.chartshapes+xml"/>
  <Override PartName="/xl/charts/chart518.xml" ContentType="application/vnd.openxmlformats-officedocument.drawingml.chart+xml"/>
  <Override PartName="/xl/charts/chart519.xml" ContentType="application/vnd.openxmlformats-officedocument.drawingml.chart+xml"/>
  <Override PartName="/xl/charts/chart520.xml" ContentType="application/vnd.openxmlformats-officedocument.drawingml.chart+xml"/>
  <Override PartName="/xl/drawings/drawing106.xml" ContentType="application/vnd.openxmlformats-officedocument.drawing+xml"/>
  <Override PartName="/xl/charts/chart521.xml" ContentType="application/vnd.openxmlformats-officedocument.drawingml.chart+xml"/>
  <Override PartName="/xl/charts/chart522.xml" ContentType="application/vnd.openxmlformats-officedocument.drawingml.chart+xml"/>
  <Override PartName="/xl/charts/chart523.xml" ContentType="application/vnd.openxmlformats-officedocument.drawingml.chart+xml"/>
  <Override PartName="/xl/charts/chart524.xml" ContentType="application/vnd.openxmlformats-officedocument.drawingml.chart+xml"/>
  <Override PartName="/xl/charts/chart525.xml" ContentType="application/vnd.openxmlformats-officedocument.drawingml.chart+xml"/>
  <Override PartName="/xl/charts/chart526.xml" ContentType="application/vnd.openxmlformats-officedocument.drawingml.chart+xml"/>
  <Override PartName="/xl/charts/chart527.xml" ContentType="application/vnd.openxmlformats-officedocument.drawingml.chart+xml"/>
  <Override PartName="/xl/drawings/drawing107.xml" ContentType="application/vnd.openxmlformats-officedocument.drawingml.chartshapes+xml"/>
  <Override PartName="/xl/charts/chart528.xml" ContentType="application/vnd.openxmlformats-officedocument.drawingml.chart+xml"/>
  <Override PartName="/xl/charts/chart529.xml" ContentType="application/vnd.openxmlformats-officedocument.drawingml.chart+xml"/>
  <Override PartName="/xl/charts/chart530.xml" ContentType="application/vnd.openxmlformats-officedocument.drawingml.chart+xml"/>
  <Override PartName="/xl/drawings/drawing108.xml" ContentType="application/vnd.openxmlformats-officedocument.drawing+xml"/>
  <Override PartName="/xl/charts/chart531.xml" ContentType="application/vnd.openxmlformats-officedocument.drawingml.chart+xml"/>
  <Override PartName="/xl/charts/chart532.xml" ContentType="application/vnd.openxmlformats-officedocument.drawingml.chart+xml"/>
  <Override PartName="/xl/charts/chart533.xml" ContentType="application/vnd.openxmlformats-officedocument.drawingml.chart+xml"/>
  <Override PartName="/xl/charts/chart534.xml" ContentType="application/vnd.openxmlformats-officedocument.drawingml.chart+xml"/>
  <Override PartName="/xl/charts/chart535.xml" ContentType="application/vnd.openxmlformats-officedocument.drawingml.chart+xml"/>
  <Override PartName="/xl/charts/chart536.xml" ContentType="application/vnd.openxmlformats-officedocument.drawingml.chart+xml"/>
  <Override PartName="/xl/charts/chart537.xml" ContentType="application/vnd.openxmlformats-officedocument.drawingml.chart+xml"/>
  <Override PartName="/xl/drawings/drawing109.xml" ContentType="application/vnd.openxmlformats-officedocument.drawingml.chartshapes+xml"/>
  <Override PartName="/xl/charts/chart538.xml" ContentType="application/vnd.openxmlformats-officedocument.drawingml.chart+xml"/>
  <Override PartName="/xl/charts/chart539.xml" ContentType="application/vnd.openxmlformats-officedocument.drawingml.chart+xml"/>
  <Override PartName="/xl/charts/chart540.xml" ContentType="application/vnd.openxmlformats-officedocument.drawingml.chart+xml"/>
  <Override PartName="/xl/drawings/drawing110.xml" ContentType="application/vnd.openxmlformats-officedocument.drawing+xml"/>
  <Override PartName="/xl/charts/chart541.xml" ContentType="application/vnd.openxmlformats-officedocument.drawingml.chart+xml"/>
  <Override PartName="/xl/charts/chart542.xml" ContentType="application/vnd.openxmlformats-officedocument.drawingml.chart+xml"/>
  <Override PartName="/xl/charts/chart543.xml" ContentType="application/vnd.openxmlformats-officedocument.drawingml.chart+xml"/>
  <Override PartName="/xl/charts/chart544.xml" ContentType="application/vnd.openxmlformats-officedocument.drawingml.chart+xml"/>
  <Override PartName="/xl/charts/chart545.xml" ContentType="application/vnd.openxmlformats-officedocument.drawingml.chart+xml"/>
  <Override PartName="/xl/charts/chart546.xml" ContentType="application/vnd.openxmlformats-officedocument.drawingml.chart+xml"/>
  <Override PartName="/xl/charts/chart547.xml" ContentType="application/vnd.openxmlformats-officedocument.drawingml.chart+xml"/>
  <Override PartName="/xl/drawings/drawing111.xml" ContentType="application/vnd.openxmlformats-officedocument.drawingml.chartshapes+xml"/>
  <Override PartName="/xl/charts/chart548.xml" ContentType="application/vnd.openxmlformats-officedocument.drawingml.chart+xml"/>
  <Override PartName="/xl/charts/chart549.xml" ContentType="application/vnd.openxmlformats-officedocument.drawingml.chart+xml"/>
  <Override PartName="/xl/charts/chart550.xml" ContentType="application/vnd.openxmlformats-officedocument.drawingml.chart+xml"/>
  <Override PartName="/xl/drawings/drawing112.xml" ContentType="application/vnd.openxmlformats-officedocument.drawing+xml"/>
  <Override PartName="/xl/charts/chart551.xml" ContentType="application/vnd.openxmlformats-officedocument.drawingml.chart+xml"/>
  <Override PartName="/xl/charts/chart552.xml" ContentType="application/vnd.openxmlformats-officedocument.drawingml.chart+xml"/>
  <Override PartName="/xl/charts/chart553.xml" ContentType="application/vnd.openxmlformats-officedocument.drawingml.chart+xml"/>
  <Override PartName="/xl/charts/chart554.xml" ContentType="application/vnd.openxmlformats-officedocument.drawingml.chart+xml"/>
  <Override PartName="/xl/charts/chart555.xml" ContentType="application/vnd.openxmlformats-officedocument.drawingml.chart+xml"/>
  <Override PartName="/xl/charts/chart556.xml" ContentType="application/vnd.openxmlformats-officedocument.drawingml.chart+xml"/>
  <Override PartName="/xl/charts/chart557.xml" ContentType="application/vnd.openxmlformats-officedocument.drawingml.chart+xml"/>
  <Override PartName="/xl/drawings/drawing113.xml" ContentType="application/vnd.openxmlformats-officedocument.drawingml.chartshapes+xml"/>
  <Override PartName="/xl/charts/chart558.xml" ContentType="application/vnd.openxmlformats-officedocument.drawingml.chart+xml"/>
  <Override PartName="/xl/charts/chart559.xml" ContentType="application/vnd.openxmlformats-officedocument.drawingml.chart+xml"/>
  <Override PartName="/xl/charts/chart560.xml" ContentType="application/vnd.openxmlformats-officedocument.drawingml.chart+xml"/>
  <Override PartName="/xl/drawings/drawing114.xml" ContentType="application/vnd.openxmlformats-officedocument.drawing+xml"/>
  <Override PartName="/xl/charts/chart561.xml" ContentType="application/vnd.openxmlformats-officedocument.drawingml.chart+xml"/>
  <Override PartName="/xl/charts/chart562.xml" ContentType="application/vnd.openxmlformats-officedocument.drawingml.chart+xml"/>
  <Override PartName="/xl/charts/chart563.xml" ContentType="application/vnd.openxmlformats-officedocument.drawingml.chart+xml"/>
  <Override PartName="/xl/charts/chart564.xml" ContentType="application/vnd.openxmlformats-officedocument.drawingml.chart+xml"/>
  <Override PartName="/xl/charts/chart565.xml" ContentType="application/vnd.openxmlformats-officedocument.drawingml.chart+xml"/>
  <Override PartName="/xl/charts/chart566.xml" ContentType="application/vnd.openxmlformats-officedocument.drawingml.chart+xml"/>
  <Override PartName="/xl/charts/chart567.xml" ContentType="application/vnd.openxmlformats-officedocument.drawingml.chart+xml"/>
  <Override PartName="/xl/drawings/drawing115.xml" ContentType="application/vnd.openxmlformats-officedocument.drawingml.chartshapes+xml"/>
  <Override PartName="/xl/charts/chart568.xml" ContentType="application/vnd.openxmlformats-officedocument.drawingml.chart+xml"/>
  <Override PartName="/xl/charts/chart569.xml" ContentType="application/vnd.openxmlformats-officedocument.drawingml.chart+xml"/>
  <Override PartName="/xl/charts/chart570.xml" ContentType="application/vnd.openxmlformats-officedocument.drawingml.chart+xml"/>
  <Override PartName="/xl/drawings/drawing116.xml" ContentType="application/vnd.openxmlformats-officedocument.drawing+xml"/>
  <Override PartName="/xl/charts/chart571.xml" ContentType="application/vnd.openxmlformats-officedocument.drawingml.chart+xml"/>
  <Override PartName="/xl/charts/chart572.xml" ContentType="application/vnd.openxmlformats-officedocument.drawingml.chart+xml"/>
  <Override PartName="/xl/charts/chart573.xml" ContentType="application/vnd.openxmlformats-officedocument.drawingml.chart+xml"/>
  <Override PartName="/xl/charts/chart574.xml" ContentType="application/vnd.openxmlformats-officedocument.drawingml.chart+xml"/>
  <Override PartName="/xl/charts/chart575.xml" ContentType="application/vnd.openxmlformats-officedocument.drawingml.chart+xml"/>
  <Override PartName="/xl/charts/chart576.xml" ContentType="application/vnd.openxmlformats-officedocument.drawingml.chart+xml"/>
  <Override PartName="/xl/charts/chart577.xml" ContentType="application/vnd.openxmlformats-officedocument.drawingml.chart+xml"/>
  <Override PartName="/xl/drawings/drawing117.xml" ContentType="application/vnd.openxmlformats-officedocument.drawingml.chartshapes+xml"/>
  <Override PartName="/xl/charts/chart578.xml" ContentType="application/vnd.openxmlformats-officedocument.drawingml.chart+xml"/>
  <Override PartName="/xl/charts/chart579.xml" ContentType="application/vnd.openxmlformats-officedocument.drawingml.chart+xml"/>
  <Override PartName="/xl/charts/chart580.xml" ContentType="application/vnd.openxmlformats-officedocument.drawingml.chart+xml"/>
  <Override PartName="/xl/drawings/drawing118.xml" ContentType="application/vnd.openxmlformats-officedocument.drawing+xml"/>
  <Override PartName="/xl/charts/chart581.xml" ContentType="application/vnd.openxmlformats-officedocument.drawingml.chart+xml"/>
  <Override PartName="/xl/charts/chart582.xml" ContentType="application/vnd.openxmlformats-officedocument.drawingml.chart+xml"/>
  <Override PartName="/xl/charts/chart583.xml" ContentType="application/vnd.openxmlformats-officedocument.drawingml.chart+xml"/>
  <Override PartName="/xl/charts/chart584.xml" ContentType="application/vnd.openxmlformats-officedocument.drawingml.chart+xml"/>
  <Override PartName="/xl/charts/chart585.xml" ContentType="application/vnd.openxmlformats-officedocument.drawingml.chart+xml"/>
  <Override PartName="/xl/charts/chart586.xml" ContentType="application/vnd.openxmlformats-officedocument.drawingml.chart+xml"/>
  <Override PartName="/xl/charts/chart587.xml" ContentType="application/vnd.openxmlformats-officedocument.drawingml.chart+xml"/>
  <Override PartName="/xl/drawings/drawing119.xml" ContentType="application/vnd.openxmlformats-officedocument.drawingml.chartshapes+xml"/>
  <Override PartName="/xl/charts/chart588.xml" ContentType="application/vnd.openxmlformats-officedocument.drawingml.chart+xml"/>
  <Override PartName="/xl/charts/chart589.xml" ContentType="application/vnd.openxmlformats-officedocument.drawingml.chart+xml"/>
  <Override PartName="/xl/charts/chart590.xml" ContentType="application/vnd.openxmlformats-officedocument.drawingml.chart+xml"/>
  <Override PartName="/xl/drawings/drawing120.xml" ContentType="application/vnd.openxmlformats-officedocument.drawing+xml"/>
  <Override PartName="/xl/charts/chart591.xml" ContentType="application/vnd.openxmlformats-officedocument.drawingml.chart+xml"/>
  <Override PartName="/xl/charts/chart592.xml" ContentType="application/vnd.openxmlformats-officedocument.drawingml.chart+xml"/>
  <Override PartName="/xl/charts/chart593.xml" ContentType="application/vnd.openxmlformats-officedocument.drawingml.chart+xml"/>
  <Override PartName="/xl/charts/chart594.xml" ContentType="application/vnd.openxmlformats-officedocument.drawingml.chart+xml"/>
  <Override PartName="/xl/charts/chart595.xml" ContentType="application/vnd.openxmlformats-officedocument.drawingml.chart+xml"/>
  <Override PartName="/xl/charts/chart596.xml" ContentType="application/vnd.openxmlformats-officedocument.drawingml.chart+xml"/>
  <Override PartName="/xl/charts/chart597.xml" ContentType="application/vnd.openxmlformats-officedocument.drawingml.chart+xml"/>
  <Override PartName="/xl/drawings/drawing121.xml" ContentType="application/vnd.openxmlformats-officedocument.drawingml.chartshapes+xml"/>
  <Override PartName="/xl/charts/chart598.xml" ContentType="application/vnd.openxmlformats-officedocument.drawingml.chart+xml"/>
  <Override PartName="/xl/charts/chart599.xml" ContentType="application/vnd.openxmlformats-officedocument.drawingml.chart+xml"/>
  <Override PartName="/xl/charts/chart600.xml" ContentType="application/vnd.openxmlformats-officedocument.drawingml.chart+xml"/>
  <Override PartName="/xl/drawings/drawing122.xml" ContentType="application/vnd.openxmlformats-officedocument.drawing+xml"/>
  <Override PartName="/xl/charts/chart601.xml" ContentType="application/vnd.openxmlformats-officedocument.drawingml.chart+xml"/>
  <Override PartName="/xl/charts/chart602.xml" ContentType="application/vnd.openxmlformats-officedocument.drawingml.chart+xml"/>
  <Override PartName="/xl/charts/chart603.xml" ContentType="application/vnd.openxmlformats-officedocument.drawingml.chart+xml"/>
  <Override PartName="/xl/charts/chart604.xml" ContentType="application/vnd.openxmlformats-officedocument.drawingml.chart+xml"/>
  <Override PartName="/xl/charts/chart605.xml" ContentType="application/vnd.openxmlformats-officedocument.drawingml.chart+xml"/>
  <Override PartName="/xl/charts/chart606.xml" ContentType="application/vnd.openxmlformats-officedocument.drawingml.chart+xml"/>
  <Override PartName="/xl/charts/chart607.xml" ContentType="application/vnd.openxmlformats-officedocument.drawingml.chart+xml"/>
  <Override PartName="/xl/drawings/drawing123.xml" ContentType="application/vnd.openxmlformats-officedocument.drawingml.chartshapes+xml"/>
  <Override PartName="/xl/charts/chart608.xml" ContentType="application/vnd.openxmlformats-officedocument.drawingml.chart+xml"/>
  <Override PartName="/xl/charts/chart609.xml" ContentType="application/vnd.openxmlformats-officedocument.drawingml.chart+xml"/>
  <Override PartName="/xl/charts/chart610.xml" ContentType="application/vnd.openxmlformats-officedocument.drawingml.chart+xml"/>
  <Override PartName="/xl/drawings/drawing124.xml" ContentType="application/vnd.openxmlformats-officedocument.drawing+xml"/>
  <Override PartName="/xl/charts/chart611.xml" ContentType="application/vnd.openxmlformats-officedocument.drawingml.chart+xml"/>
  <Override PartName="/xl/charts/chart612.xml" ContentType="application/vnd.openxmlformats-officedocument.drawingml.chart+xml"/>
  <Override PartName="/xl/charts/chart613.xml" ContentType="application/vnd.openxmlformats-officedocument.drawingml.chart+xml"/>
  <Override PartName="/xl/charts/chart614.xml" ContentType="application/vnd.openxmlformats-officedocument.drawingml.chart+xml"/>
  <Override PartName="/xl/charts/chart615.xml" ContentType="application/vnd.openxmlformats-officedocument.drawingml.chart+xml"/>
  <Override PartName="/xl/charts/chart616.xml" ContentType="application/vnd.openxmlformats-officedocument.drawingml.chart+xml"/>
  <Override PartName="/xl/charts/chart617.xml" ContentType="application/vnd.openxmlformats-officedocument.drawingml.chart+xml"/>
  <Override PartName="/xl/drawings/drawing125.xml" ContentType="application/vnd.openxmlformats-officedocument.drawingml.chartshapes+xml"/>
  <Override PartName="/xl/charts/chart618.xml" ContentType="application/vnd.openxmlformats-officedocument.drawingml.chart+xml"/>
  <Override PartName="/xl/charts/chart619.xml" ContentType="application/vnd.openxmlformats-officedocument.drawingml.chart+xml"/>
  <Override PartName="/xl/charts/chart620.xml" ContentType="application/vnd.openxmlformats-officedocument.drawingml.chart+xml"/>
  <Override PartName="/xl/drawings/drawing126.xml" ContentType="application/vnd.openxmlformats-officedocument.drawing+xml"/>
  <Override PartName="/xl/charts/chart621.xml" ContentType="application/vnd.openxmlformats-officedocument.drawingml.chart+xml"/>
  <Override PartName="/xl/charts/chart622.xml" ContentType="application/vnd.openxmlformats-officedocument.drawingml.chart+xml"/>
  <Override PartName="/xl/charts/chart623.xml" ContentType="application/vnd.openxmlformats-officedocument.drawingml.chart+xml"/>
  <Override PartName="/xl/charts/chart624.xml" ContentType="application/vnd.openxmlformats-officedocument.drawingml.chart+xml"/>
  <Override PartName="/xl/charts/chart625.xml" ContentType="application/vnd.openxmlformats-officedocument.drawingml.chart+xml"/>
  <Override PartName="/xl/charts/chart626.xml" ContentType="application/vnd.openxmlformats-officedocument.drawingml.chart+xml"/>
  <Override PartName="/xl/charts/chart627.xml" ContentType="application/vnd.openxmlformats-officedocument.drawingml.chart+xml"/>
  <Override PartName="/xl/drawings/drawing127.xml" ContentType="application/vnd.openxmlformats-officedocument.drawingml.chartshapes+xml"/>
  <Override PartName="/xl/charts/chart628.xml" ContentType="application/vnd.openxmlformats-officedocument.drawingml.chart+xml"/>
  <Override PartName="/xl/charts/chart629.xml" ContentType="application/vnd.openxmlformats-officedocument.drawingml.chart+xml"/>
  <Override PartName="/xl/charts/chart630.xml" ContentType="application/vnd.openxmlformats-officedocument.drawingml.chart+xml"/>
  <Override PartName="/xl/drawings/drawing128.xml" ContentType="application/vnd.openxmlformats-officedocument.drawing+xml"/>
  <Override PartName="/xl/charts/chart631.xml" ContentType="application/vnd.openxmlformats-officedocument.drawingml.chart+xml"/>
  <Override PartName="/xl/charts/chart632.xml" ContentType="application/vnd.openxmlformats-officedocument.drawingml.chart+xml"/>
  <Override PartName="/xl/charts/chart633.xml" ContentType="application/vnd.openxmlformats-officedocument.drawingml.chart+xml"/>
  <Override PartName="/xl/charts/chart634.xml" ContentType="application/vnd.openxmlformats-officedocument.drawingml.chart+xml"/>
  <Override PartName="/xl/charts/chart635.xml" ContentType="application/vnd.openxmlformats-officedocument.drawingml.chart+xml"/>
  <Override PartName="/xl/charts/chart636.xml" ContentType="application/vnd.openxmlformats-officedocument.drawingml.chart+xml"/>
  <Override PartName="/xl/charts/chart637.xml" ContentType="application/vnd.openxmlformats-officedocument.drawingml.chart+xml"/>
  <Override PartName="/xl/drawings/drawing129.xml" ContentType="application/vnd.openxmlformats-officedocument.drawingml.chartshapes+xml"/>
  <Override PartName="/xl/charts/chart638.xml" ContentType="application/vnd.openxmlformats-officedocument.drawingml.chart+xml"/>
  <Override PartName="/xl/charts/chart639.xml" ContentType="application/vnd.openxmlformats-officedocument.drawingml.chart+xml"/>
  <Override PartName="/xl/charts/chart640.xml" ContentType="application/vnd.openxmlformats-officedocument.drawingml.chart+xml"/>
  <Override PartName="/xl/drawings/drawing130.xml" ContentType="application/vnd.openxmlformats-officedocument.drawing+xml"/>
  <Override PartName="/xl/charts/chart641.xml" ContentType="application/vnd.openxmlformats-officedocument.drawingml.chart+xml"/>
  <Override PartName="/xl/charts/chart642.xml" ContentType="application/vnd.openxmlformats-officedocument.drawingml.chart+xml"/>
  <Override PartName="/xl/charts/chart643.xml" ContentType="application/vnd.openxmlformats-officedocument.drawingml.chart+xml"/>
  <Override PartName="/xl/charts/chart644.xml" ContentType="application/vnd.openxmlformats-officedocument.drawingml.chart+xml"/>
  <Override PartName="/xl/charts/chart645.xml" ContentType="application/vnd.openxmlformats-officedocument.drawingml.chart+xml"/>
  <Override PartName="/xl/charts/chart646.xml" ContentType="application/vnd.openxmlformats-officedocument.drawingml.chart+xml"/>
  <Override PartName="/xl/charts/chart647.xml" ContentType="application/vnd.openxmlformats-officedocument.drawingml.chart+xml"/>
  <Override PartName="/xl/drawings/drawing131.xml" ContentType="application/vnd.openxmlformats-officedocument.drawingml.chartshapes+xml"/>
  <Override PartName="/xl/charts/chart648.xml" ContentType="application/vnd.openxmlformats-officedocument.drawingml.chart+xml"/>
  <Override PartName="/xl/charts/chart649.xml" ContentType="application/vnd.openxmlformats-officedocument.drawingml.chart+xml"/>
  <Override PartName="/xl/charts/chart650.xml" ContentType="application/vnd.openxmlformats-officedocument.drawingml.chart+xml"/>
  <Override PartName="/xl/drawings/drawing132.xml" ContentType="application/vnd.openxmlformats-officedocument.drawing+xml"/>
  <Override PartName="/xl/charts/chart651.xml" ContentType="application/vnd.openxmlformats-officedocument.drawingml.chart+xml"/>
  <Override PartName="/xl/charts/chart652.xml" ContentType="application/vnd.openxmlformats-officedocument.drawingml.chart+xml"/>
  <Override PartName="/xl/charts/chart653.xml" ContentType="application/vnd.openxmlformats-officedocument.drawingml.chart+xml"/>
  <Override PartName="/xl/charts/chart654.xml" ContentType="application/vnd.openxmlformats-officedocument.drawingml.chart+xml"/>
  <Override PartName="/xl/charts/chart655.xml" ContentType="application/vnd.openxmlformats-officedocument.drawingml.chart+xml"/>
  <Override PartName="/xl/charts/chart656.xml" ContentType="application/vnd.openxmlformats-officedocument.drawingml.chart+xml"/>
  <Override PartName="/xl/charts/chart657.xml" ContentType="application/vnd.openxmlformats-officedocument.drawingml.chart+xml"/>
  <Override PartName="/xl/drawings/drawing133.xml" ContentType="application/vnd.openxmlformats-officedocument.drawingml.chartshapes+xml"/>
  <Override PartName="/xl/charts/chart658.xml" ContentType="application/vnd.openxmlformats-officedocument.drawingml.chart+xml"/>
  <Override PartName="/xl/charts/chart659.xml" ContentType="application/vnd.openxmlformats-officedocument.drawingml.chart+xml"/>
  <Override PartName="/xl/charts/chart660.xml" ContentType="application/vnd.openxmlformats-officedocument.drawingml.chart+xml"/>
  <Override PartName="/xl/drawings/drawing134.xml" ContentType="application/vnd.openxmlformats-officedocument.drawing+xml"/>
  <Override PartName="/xl/charts/chart661.xml" ContentType="application/vnd.openxmlformats-officedocument.drawingml.chart+xml"/>
  <Override PartName="/xl/charts/chart662.xml" ContentType="application/vnd.openxmlformats-officedocument.drawingml.chart+xml"/>
  <Override PartName="/xl/charts/chart663.xml" ContentType="application/vnd.openxmlformats-officedocument.drawingml.chart+xml"/>
  <Override PartName="/xl/charts/chart664.xml" ContentType="application/vnd.openxmlformats-officedocument.drawingml.chart+xml"/>
  <Override PartName="/xl/charts/chart665.xml" ContentType="application/vnd.openxmlformats-officedocument.drawingml.chart+xml"/>
  <Override PartName="/xl/charts/chart666.xml" ContentType="application/vnd.openxmlformats-officedocument.drawingml.chart+xml"/>
  <Override PartName="/xl/charts/chart667.xml" ContentType="application/vnd.openxmlformats-officedocument.drawingml.chart+xml"/>
  <Override PartName="/xl/drawings/drawing135.xml" ContentType="application/vnd.openxmlformats-officedocument.drawingml.chartshapes+xml"/>
  <Override PartName="/xl/charts/chart668.xml" ContentType="application/vnd.openxmlformats-officedocument.drawingml.chart+xml"/>
  <Override PartName="/xl/charts/chart669.xml" ContentType="application/vnd.openxmlformats-officedocument.drawingml.chart+xml"/>
  <Override PartName="/xl/charts/chart670.xml" ContentType="application/vnd.openxmlformats-officedocument.drawingml.chart+xml"/>
  <Override PartName="/xl/drawings/drawing136.xml" ContentType="application/vnd.openxmlformats-officedocument.drawing+xml"/>
  <Override PartName="/xl/charts/chart671.xml" ContentType="application/vnd.openxmlformats-officedocument.drawingml.chart+xml"/>
  <Override PartName="/xl/charts/chart672.xml" ContentType="application/vnd.openxmlformats-officedocument.drawingml.chart+xml"/>
  <Override PartName="/xl/charts/chart673.xml" ContentType="application/vnd.openxmlformats-officedocument.drawingml.chart+xml"/>
  <Override PartName="/xl/charts/chart674.xml" ContentType="application/vnd.openxmlformats-officedocument.drawingml.chart+xml"/>
  <Override PartName="/xl/charts/chart675.xml" ContentType="application/vnd.openxmlformats-officedocument.drawingml.chart+xml"/>
  <Override PartName="/xl/charts/chart676.xml" ContentType="application/vnd.openxmlformats-officedocument.drawingml.chart+xml"/>
  <Override PartName="/xl/charts/chart677.xml" ContentType="application/vnd.openxmlformats-officedocument.drawingml.chart+xml"/>
  <Override PartName="/xl/drawings/drawing137.xml" ContentType="application/vnd.openxmlformats-officedocument.drawingml.chartshapes+xml"/>
  <Override PartName="/xl/charts/chart678.xml" ContentType="application/vnd.openxmlformats-officedocument.drawingml.chart+xml"/>
  <Override PartName="/xl/charts/chart679.xml" ContentType="application/vnd.openxmlformats-officedocument.drawingml.chart+xml"/>
  <Override PartName="/xl/charts/chart680.xml" ContentType="application/vnd.openxmlformats-officedocument.drawingml.chart+xml"/>
  <Override PartName="/xl/drawings/drawing138.xml" ContentType="application/vnd.openxmlformats-officedocument.drawing+xml"/>
  <Override PartName="/xl/charts/chart681.xml" ContentType="application/vnd.openxmlformats-officedocument.drawingml.chart+xml"/>
  <Override PartName="/xl/charts/chart682.xml" ContentType="application/vnd.openxmlformats-officedocument.drawingml.chart+xml"/>
  <Override PartName="/xl/charts/chart683.xml" ContentType="application/vnd.openxmlformats-officedocument.drawingml.chart+xml"/>
  <Override PartName="/xl/charts/chart684.xml" ContentType="application/vnd.openxmlformats-officedocument.drawingml.chart+xml"/>
  <Override PartName="/xl/charts/chart685.xml" ContentType="application/vnd.openxmlformats-officedocument.drawingml.chart+xml"/>
  <Override PartName="/xl/charts/chart686.xml" ContentType="application/vnd.openxmlformats-officedocument.drawingml.chart+xml"/>
  <Override PartName="/xl/charts/chart687.xml" ContentType="application/vnd.openxmlformats-officedocument.drawingml.chart+xml"/>
  <Override PartName="/xl/drawings/drawing139.xml" ContentType="application/vnd.openxmlformats-officedocument.drawingml.chartshapes+xml"/>
  <Override PartName="/xl/charts/chart688.xml" ContentType="application/vnd.openxmlformats-officedocument.drawingml.chart+xml"/>
  <Override PartName="/xl/charts/chart689.xml" ContentType="application/vnd.openxmlformats-officedocument.drawingml.chart+xml"/>
  <Override PartName="/xl/charts/chart690.xml" ContentType="application/vnd.openxmlformats-officedocument.drawingml.chart+xml"/>
  <Override PartName="/xl/drawings/drawing140.xml" ContentType="application/vnd.openxmlformats-officedocument.drawing+xml"/>
  <Override PartName="/xl/charts/chart691.xml" ContentType="application/vnd.openxmlformats-officedocument.drawingml.chart+xml"/>
  <Override PartName="/xl/charts/chart692.xml" ContentType="application/vnd.openxmlformats-officedocument.drawingml.chart+xml"/>
  <Override PartName="/xl/charts/chart693.xml" ContentType="application/vnd.openxmlformats-officedocument.drawingml.chart+xml"/>
  <Override PartName="/xl/charts/chart694.xml" ContentType="application/vnd.openxmlformats-officedocument.drawingml.chart+xml"/>
  <Override PartName="/xl/charts/chart695.xml" ContentType="application/vnd.openxmlformats-officedocument.drawingml.chart+xml"/>
  <Override PartName="/xl/charts/chart696.xml" ContentType="application/vnd.openxmlformats-officedocument.drawingml.chart+xml"/>
  <Override PartName="/xl/charts/chart697.xml" ContentType="application/vnd.openxmlformats-officedocument.drawingml.chart+xml"/>
  <Override PartName="/xl/drawings/drawing141.xml" ContentType="application/vnd.openxmlformats-officedocument.drawingml.chartshapes+xml"/>
  <Override PartName="/xl/charts/chart698.xml" ContentType="application/vnd.openxmlformats-officedocument.drawingml.chart+xml"/>
  <Override PartName="/xl/charts/chart699.xml" ContentType="application/vnd.openxmlformats-officedocument.drawingml.chart+xml"/>
  <Override PartName="/xl/charts/chart700.xml" ContentType="application/vnd.openxmlformats-officedocument.drawingml.chart+xml"/>
  <Override PartName="/xl/drawings/drawing142.xml" ContentType="application/vnd.openxmlformats-officedocument.drawing+xml"/>
  <Override PartName="/xl/charts/chart701.xml" ContentType="application/vnd.openxmlformats-officedocument.drawingml.chart+xml"/>
  <Override PartName="/xl/charts/chart702.xml" ContentType="application/vnd.openxmlformats-officedocument.drawingml.chart+xml"/>
  <Override PartName="/xl/charts/chart703.xml" ContentType="application/vnd.openxmlformats-officedocument.drawingml.chart+xml"/>
  <Override PartName="/xl/charts/chart704.xml" ContentType="application/vnd.openxmlformats-officedocument.drawingml.chart+xml"/>
  <Override PartName="/xl/charts/chart705.xml" ContentType="application/vnd.openxmlformats-officedocument.drawingml.chart+xml"/>
  <Override PartName="/xl/charts/chart706.xml" ContentType="application/vnd.openxmlformats-officedocument.drawingml.chart+xml"/>
  <Override PartName="/xl/charts/chart707.xml" ContentType="application/vnd.openxmlformats-officedocument.drawingml.chart+xml"/>
  <Override PartName="/xl/drawings/drawing143.xml" ContentType="application/vnd.openxmlformats-officedocument.drawingml.chartshapes+xml"/>
  <Override PartName="/xl/charts/chart708.xml" ContentType="application/vnd.openxmlformats-officedocument.drawingml.chart+xml"/>
  <Override PartName="/xl/charts/chart709.xml" ContentType="application/vnd.openxmlformats-officedocument.drawingml.chart+xml"/>
  <Override PartName="/xl/charts/chart710.xml" ContentType="application/vnd.openxmlformats-officedocument.drawingml.chart+xml"/>
  <Override PartName="/xl/drawings/drawing144.xml" ContentType="application/vnd.openxmlformats-officedocument.drawing+xml"/>
  <Override PartName="/xl/charts/chart711.xml" ContentType="application/vnd.openxmlformats-officedocument.drawingml.chart+xml"/>
  <Override PartName="/xl/charts/chart712.xml" ContentType="application/vnd.openxmlformats-officedocument.drawingml.chart+xml"/>
  <Override PartName="/xl/charts/chart713.xml" ContentType="application/vnd.openxmlformats-officedocument.drawingml.chart+xml"/>
  <Override PartName="/xl/charts/chart714.xml" ContentType="application/vnd.openxmlformats-officedocument.drawingml.chart+xml"/>
  <Override PartName="/xl/charts/chart715.xml" ContentType="application/vnd.openxmlformats-officedocument.drawingml.chart+xml"/>
  <Override PartName="/xl/charts/chart716.xml" ContentType="application/vnd.openxmlformats-officedocument.drawingml.chart+xml"/>
  <Override PartName="/xl/charts/chart717.xml" ContentType="application/vnd.openxmlformats-officedocument.drawingml.chart+xml"/>
  <Override PartName="/xl/drawings/drawing145.xml" ContentType="application/vnd.openxmlformats-officedocument.drawingml.chartshapes+xml"/>
  <Override PartName="/xl/charts/chart718.xml" ContentType="application/vnd.openxmlformats-officedocument.drawingml.chart+xml"/>
  <Override PartName="/xl/charts/chart719.xml" ContentType="application/vnd.openxmlformats-officedocument.drawingml.chart+xml"/>
  <Override PartName="/xl/charts/chart720.xml" ContentType="application/vnd.openxmlformats-officedocument.drawingml.chart+xml"/>
  <Override PartName="/xl/drawings/drawing146.xml" ContentType="application/vnd.openxmlformats-officedocument.drawing+xml"/>
  <Override PartName="/xl/charts/chart721.xml" ContentType="application/vnd.openxmlformats-officedocument.drawingml.chart+xml"/>
  <Override PartName="/xl/charts/chart722.xml" ContentType="application/vnd.openxmlformats-officedocument.drawingml.chart+xml"/>
  <Override PartName="/xl/charts/chart723.xml" ContentType="application/vnd.openxmlformats-officedocument.drawingml.chart+xml"/>
  <Override PartName="/xl/charts/chart724.xml" ContentType="application/vnd.openxmlformats-officedocument.drawingml.chart+xml"/>
  <Override PartName="/xl/charts/chart725.xml" ContentType="application/vnd.openxmlformats-officedocument.drawingml.chart+xml"/>
  <Override PartName="/xl/charts/chart726.xml" ContentType="application/vnd.openxmlformats-officedocument.drawingml.chart+xml"/>
  <Override PartName="/xl/charts/chart727.xml" ContentType="application/vnd.openxmlformats-officedocument.drawingml.chart+xml"/>
  <Override PartName="/xl/drawings/drawing147.xml" ContentType="application/vnd.openxmlformats-officedocument.drawingml.chartshapes+xml"/>
  <Override PartName="/xl/charts/chart728.xml" ContentType="application/vnd.openxmlformats-officedocument.drawingml.chart+xml"/>
  <Override PartName="/xl/charts/chart729.xml" ContentType="application/vnd.openxmlformats-officedocument.drawingml.chart+xml"/>
  <Override PartName="/xl/charts/chart730.xml" ContentType="application/vnd.openxmlformats-officedocument.drawingml.chart+xml"/>
  <Override PartName="/xl/drawings/drawing148.xml" ContentType="application/vnd.openxmlformats-officedocument.drawing+xml"/>
  <Override PartName="/xl/charts/chart731.xml" ContentType="application/vnd.openxmlformats-officedocument.drawingml.chart+xml"/>
  <Override PartName="/xl/charts/chart732.xml" ContentType="application/vnd.openxmlformats-officedocument.drawingml.chart+xml"/>
  <Override PartName="/xl/charts/chart733.xml" ContentType="application/vnd.openxmlformats-officedocument.drawingml.chart+xml"/>
  <Override PartName="/xl/charts/chart734.xml" ContentType="application/vnd.openxmlformats-officedocument.drawingml.chart+xml"/>
  <Override PartName="/xl/charts/chart735.xml" ContentType="application/vnd.openxmlformats-officedocument.drawingml.chart+xml"/>
  <Override PartName="/xl/charts/chart736.xml" ContentType="application/vnd.openxmlformats-officedocument.drawingml.chart+xml"/>
  <Override PartName="/xl/charts/chart737.xml" ContentType="application/vnd.openxmlformats-officedocument.drawingml.chart+xml"/>
  <Override PartName="/xl/drawings/drawing149.xml" ContentType="application/vnd.openxmlformats-officedocument.drawingml.chartshapes+xml"/>
  <Override PartName="/xl/charts/chart738.xml" ContentType="application/vnd.openxmlformats-officedocument.drawingml.chart+xml"/>
  <Override PartName="/xl/charts/chart739.xml" ContentType="application/vnd.openxmlformats-officedocument.drawingml.chart+xml"/>
  <Override PartName="/xl/charts/chart740.xml" ContentType="application/vnd.openxmlformats-officedocument.drawingml.chart+xml"/>
  <Override PartName="/xl/drawings/drawing150.xml" ContentType="application/vnd.openxmlformats-officedocument.drawing+xml"/>
  <Override PartName="/xl/charts/chart741.xml" ContentType="application/vnd.openxmlformats-officedocument.drawingml.chart+xml"/>
  <Override PartName="/xl/charts/chart742.xml" ContentType="application/vnd.openxmlformats-officedocument.drawingml.chart+xml"/>
  <Override PartName="/xl/charts/chart743.xml" ContentType="application/vnd.openxmlformats-officedocument.drawingml.chart+xml"/>
  <Override PartName="/xl/charts/chart744.xml" ContentType="application/vnd.openxmlformats-officedocument.drawingml.chart+xml"/>
  <Override PartName="/xl/charts/chart745.xml" ContentType="application/vnd.openxmlformats-officedocument.drawingml.chart+xml"/>
  <Override PartName="/xl/charts/chart746.xml" ContentType="application/vnd.openxmlformats-officedocument.drawingml.chart+xml"/>
  <Override PartName="/xl/charts/chart747.xml" ContentType="application/vnd.openxmlformats-officedocument.drawingml.chart+xml"/>
  <Override PartName="/xl/drawings/drawing151.xml" ContentType="application/vnd.openxmlformats-officedocument.drawingml.chartshapes+xml"/>
  <Override PartName="/xl/charts/chart748.xml" ContentType="application/vnd.openxmlformats-officedocument.drawingml.chart+xml"/>
  <Override PartName="/xl/charts/chart749.xml" ContentType="application/vnd.openxmlformats-officedocument.drawingml.chart+xml"/>
  <Override PartName="/xl/charts/chart750.xml" ContentType="application/vnd.openxmlformats-officedocument.drawingml.chart+xml"/>
  <Override PartName="/xl/drawings/drawing152.xml" ContentType="application/vnd.openxmlformats-officedocument.drawing+xml"/>
  <Override PartName="/xl/charts/chart751.xml" ContentType="application/vnd.openxmlformats-officedocument.drawingml.chart+xml"/>
  <Override PartName="/xl/charts/chart752.xml" ContentType="application/vnd.openxmlformats-officedocument.drawingml.chart+xml"/>
  <Override PartName="/xl/charts/chart753.xml" ContentType="application/vnd.openxmlformats-officedocument.drawingml.chart+xml"/>
  <Override PartName="/xl/charts/chart754.xml" ContentType="application/vnd.openxmlformats-officedocument.drawingml.chart+xml"/>
  <Override PartName="/xl/charts/chart755.xml" ContentType="application/vnd.openxmlformats-officedocument.drawingml.chart+xml"/>
  <Override PartName="/xl/charts/chart756.xml" ContentType="application/vnd.openxmlformats-officedocument.drawingml.chart+xml"/>
  <Override PartName="/xl/charts/chart757.xml" ContentType="application/vnd.openxmlformats-officedocument.drawingml.chart+xml"/>
  <Override PartName="/xl/drawings/drawing153.xml" ContentType="application/vnd.openxmlformats-officedocument.drawingml.chartshapes+xml"/>
  <Override PartName="/xl/charts/chart758.xml" ContentType="application/vnd.openxmlformats-officedocument.drawingml.chart+xml"/>
  <Override PartName="/xl/charts/chart759.xml" ContentType="application/vnd.openxmlformats-officedocument.drawingml.chart+xml"/>
  <Override PartName="/xl/charts/chart760.xml" ContentType="application/vnd.openxmlformats-officedocument.drawingml.chart+xml"/>
  <Override PartName="/xl/drawings/drawing154.xml" ContentType="application/vnd.openxmlformats-officedocument.drawing+xml"/>
  <Override PartName="/xl/charts/chart761.xml" ContentType="application/vnd.openxmlformats-officedocument.drawingml.chart+xml"/>
  <Override PartName="/xl/charts/chart762.xml" ContentType="application/vnd.openxmlformats-officedocument.drawingml.chart+xml"/>
  <Override PartName="/xl/charts/chart763.xml" ContentType="application/vnd.openxmlformats-officedocument.drawingml.chart+xml"/>
  <Override PartName="/xl/charts/chart764.xml" ContentType="application/vnd.openxmlformats-officedocument.drawingml.chart+xml"/>
  <Override PartName="/xl/charts/chart765.xml" ContentType="application/vnd.openxmlformats-officedocument.drawingml.chart+xml"/>
  <Override PartName="/xl/charts/chart766.xml" ContentType="application/vnd.openxmlformats-officedocument.drawingml.chart+xml"/>
  <Override PartName="/xl/charts/chart767.xml" ContentType="application/vnd.openxmlformats-officedocument.drawingml.chart+xml"/>
  <Override PartName="/xl/drawings/drawing155.xml" ContentType="application/vnd.openxmlformats-officedocument.drawingml.chartshapes+xml"/>
  <Override PartName="/xl/charts/chart768.xml" ContentType="application/vnd.openxmlformats-officedocument.drawingml.chart+xml"/>
  <Override PartName="/xl/charts/chart769.xml" ContentType="application/vnd.openxmlformats-officedocument.drawingml.chart+xml"/>
  <Override PartName="/xl/charts/chart770.xml" ContentType="application/vnd.openxmlformats-officedocument.drawingml.chart+xml"/>
  <Override PartName="/xl/drawings/drawing156.xml" ContentType="application/vnd.openxmlformats-officedocument.drawing+xml"/>
  <Override PartName="/xl/charts/chart771.xml" ContentType="application/vnd.openxmlformats-officedocument.drawingml.chart+xml"/>
  <Override PartName="/xl/charts/chart772.xml" ContentType="application/vnd.openxmlformats-officedocument.drawingml.chart+xml"/>
  <Override PartName="/xl/charts/chart773.xml" ContentType="application/vnd.openxmlformats-officedocument.drawingml.chart+xml"/>
  <Override PartName="/xl/charts/chart774.xml" ContentType="application/vnd.openxmlformats-officedocument.drawingml.chart+xml"/>
  <Override PartName="/xl/charts/chart775.xml" ContentType="application/vnd.openxmlformats-officedocument.drawingml.chart+xml"/>
  <Override PartName="/xl/charts/chart776.xml" ContentType="application/vnd.openxmlformats-officedocument.drawingml.chart+xml"/>
  <Override PartName="/xl/charts/chart777.xml" ContentType="application/vnd.openxmlformats-officedocument.drawingml.chart+xml"/>
  <Override PartName="/xl/drawings/drawing157.xml" ContentType="application/vnd.openxmlformats-officedocument.drawingml.chartshapes+xml"/>
  <Override PartName="/xl/charts/chart778.xml" ContentType="application/vnd.openxmlformats-officedocument.drawingml.chart+xml"/>
  <Override PartName="/xl/charts/chart779.xml" ContentType="application/vnd.openxmlformats-officedocument.drawingml.chart+xml"/>
  <Override PartName="/xl/charts/chart780.xml" ContentType="application/vnd.openxmlformats-officedocument.drawingml.chart+xml"/>
  <Override PartName="/xl/drawings/drawing158.xml" ContentType="application/vnd.openxmlformats-officedocument.drawing+xml"/>
  <Override PartName="/xl/charts/chart781.xml" ContentType="application/vnd.openxmlformats-officedocument.drawingml.chart+xml"/>
  <Override PartName="/xl/charts/chart782.xml" ContentType="application/vnd.openxmlformats-officedocument.drawingml.chart+xml"/>
  <Override PartName="/xl/charts/chart783.xml" ContentType="application/vnd.openxmlformats-officedocument.drawingml.chart+xml"/>
  <Override PartName="/xl/charts/chart784.xml" ContentType="application/vnd.openxmlformats-officedocument.drawingml.chart+xml"/>
  <Override PartName="/xl/charts/chart785.xml" ContentType="application/vnd.openxmlformats-officedocument.drawingml.chart+xml"/>
  <Override PartName="/xl/charts/chart786.xml" ContentType="application/vnd.openxmlformats-officedocument.drawingml.chart+xml"/>
  <Override PartName="/xl/charts/chart787.xml" ContentType="application/vnd.openxmlformats-officedocument.drawingml.chart+xml"/>
  <Override PartName="/xl/drawings/drawing159.xml" ContentType="application/vnd.openxmlformats-officedocument.drawingml.chartshapes+xml"/>
  <Override PartName="/xl/charts/chart788.xml" ContentType="application/vnd.openxmlformats-officedocument.drawingml.chart+xml"/>
  <Override PartName="/xl/charts/chart789.xml" ContentType="application/vnd.openxmlformats-officedocument.drawingml.chart+xml"/>
  <Override PartName="/xl/charts/chart79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 codeName="ThisWorkbook"/>
  <mc:AlternateContent xmlns:mc="http://schemas.openxmlformats.org/markup-compatibility/2006">
    <mc:Choice Requires="x15">
      <x15ac:absPath xmlns:x15ac="http://schemas.microsoft.com/office/spreadsheetml/2010/11/ac" url="S:\LEED\2018 LEED Project\Output\2023 JIA Publication\Output tables\Draft\"/>
    </mc:Choice>
  </mc:AlternateContent>
  <xr:revisionPtr revIDLastSave="0" documentId="13_ncr:1_{EAD49EFE-10FF-4096-92E4-22619B763864}" xr6:coauthVersionLast="47" xr6:coauthVersionMax="47" xr10:uidLastSave="{00000000-0000-0000-0000-000000000000}"/>
  <bookViews>
    <workbookView xWindow="-120" yWindow="-120" windowWidth="29040" windowHeight="15840" tabRatio="841" xr2:uid="{00000000-000D-0000-FFFF-FFFF00000000}"/>
  </bookViews>
  <sheets>
    <sheet name="Contents" sheetId="173" r:id="rId1"/>
    <sheet name="Table 8.1" sheetId="180" r:id="rId2"/>
    <sheet name="Table 8.2" sheetId="181" r:id="rId3"/>
    <sheet name="Table 8.3" sheetId="182" r:id="rId4"/>
    <sheet name="Table 8.4" sheetId="183" r:id="rId5"/>
    <sheet name="Table 8.5" sheetId="184" r:id="rId6"/>
    <sheet name="Table 8.6" sheetId="185" r:id="rId7"/>
    <sheet name="Table 8.7" sheetId="186" r:id="rId8"/>
    <sheet name="Table 8.8" sheetId="187" r:id="rId9"/>
    <sheet name="Table 8.9" sheetId="188" r:id="rId10"/>
    <sheet name="Table 8.10" sheetId="189" r:id="rId11"/>
    <sheet name="Table 8.11" sheetId="190" r:id="rId12"/>
    <sheet name="Table 8.12" sheetId="191" r:id="rId13"/>
    <sheet name="Table 8.13" sheetId="192" r:id="rId14"/>
    <sheet name="Table 8.14" sheetId="193" r:id="rId15"/>
    <sheet name="Table 8.15" sheetId="194" r:id="rId16"/>
    <sheet name="Table 8.16" sheetId="195" r:id="rId17"/>
    <sheet name="Table 8.17" sheetId="196" r:id="rId18"/>
    <sheet name="Table 8.18" sheetId="197" r:id="rId19"/>
    <sheet name="Table 8.19" sheetId="198" r:id="rId20"/>
    <sheet name="Table 8.20" sheetId="199" r:id="rId21"/>
    <sheet name="Table 8.21" sheetId="200" r:id="rId22"/>
    <sheet name="Table 8.22" sheetId="201" r:id="rId23"/>
    <sheet name="Table 8.23" sheetId="202" r:id="rId24"/>
    <sheet name="Table 8.24" sheetId="203" r:id="rId25"/>
    <sheet name="Table 8.25" sheetId="204" r:id="rId26"/>
    <sheet name="Table 8.26" sheetId="205" r:id="rId27"/>
    <sheet name="Table 8.27" sheetId="206" r:id="rId28"/>
    <sheet name="Table 8.28" sheetId="207" r:id="rId29"/>
    <sheet name="Table 8.29" sheetId="208" r:id="rId30"/>
    <sheet name="Table 8.30" sheetId="209" r:id="rId31"/>
    <sheet name="Table 8.31" sheetId="210" r:id="rId32"/>
    <sheet name="Table 8.32" sheetId="211" r:id="rId33"/>
    <sheet name="Table 8.33" sheetId="212" r:id="rId34"/>
    <sheet name="Table 8.34" sheetId="213" r:id="rId35"/>
    <sheet name="Table 8.35" sheetId="214" r:id="rId36"/>
    <sheet name="Table 8.36" sheetId="215" r:id="rId37"/>
    <sheet name="Table 8.37" sheetId="216" r:id="rId38"/>
    <sheet name="Table 8.38" sheetId="217" r:id="rId39"/>
    <sheet name="Table 8.39" sheetId="218" r:id="rId40"/>
    <sheet name="Table 8.40" sheetId="219" r:id="rId41"/>
    <sheet name="Table 8.41" sheetId="220" r:id="rId42"/>
    <sheet name="Table 8.42" sheetId="221" r:id="rId43"/>
    <sheet name="Table 8.43" sheetId="222" r:id="rId44"/>
    <sheet name="Table 8.44" sheetId="223" r:id="rId45"/>
    <sheet name="Table 8.45" sheetId="224" r:id="rId46"/>
    <sheet name="Table 8.46" sheetId="225" r:id="rId47"/>
    <sheet name="Table 8.47" sheetId="226" r:id="rId48"/>
    <sheet name="Table 8.48" sheetId="227" r:id="rId49"/>
    <sheet name="Table 8.49" sheetId="228" r:id="rId50"/>
    <sheet name="Table 8.50" sheetId="229" r:id="rId51"/>
    <sheet name="Table 8.51" sheetId="230" r:id="rId52"/>
    <sheet name="Table 8.52" sheetId="231" r:id="rId53"/>
    <sheet name="Table 8.53" sheetId="232" r:id="rId54"/>
    <sheet name="Table 8.54" sheetId="233" r:id="rId55"/>
    <sheet name="Table 8.55" sheetId="234" r:id="rId56"/>
    <sheet name="Table 8.56" sheetId="235" r:id="rId57"/>
    <sheet name="Table 8.57" sheetId="236" r:id="rId58"/>
    <sheet name="Table 8.58" sheetId="237" r:id="rId59"/>
    <sheet name="Table 8.59" sheetId="238" r:id="rId60"/>
    <sheet name="Table 8.60" sheetId="239" r:id="rId61"/>
    <sheet name="Table 8.61" sheetId="240" r:id="rId62"/>
    <sheet name="Table 8.62" sheetId="241" r:id="rId63"/>
    <sheet name="Table 8.63" sheetId="242" r:id="rId64"/>
    <sheet name="Table 8.64" sheetId="243" r:id="rId65"/>
    <sheet name="Table 8.65" sheetId="244" r:id="rId66"/>
    <sheet name="Table 8.66" sheetId="245" r:id="rId67"/>
    <sheet name="Table 8.67" sheetId="246" r:id="rId68"/>
    <sheet name="Table 8.68" sheetId="247" r:id="rId69"/>
    <sheet name="Table 8.69" sheetId="248" r:id="rId70"/>
    <sheet name="Table 8.70" sheetId="249" r:id="rId71"/>
    <sheet name="Table 8.71" sheetId="250" r:id="rId72"/>
    <sheet name="Table 8.72" sheetId="251" r:id="rId73"/>
    <sheet name="Table 8.73" sheetId="252" r:id="rId74"/>
    <sheet name="Table 8.74" sheetId="253" r:id="rId75"/>
    <sheet name="Table 8.75" sheetId="254" r:id="rId76"/>
    <sheet name="Table 8.76" sheetId="255" r:id="rId77"/>
    <sheet name="Table 8.77" sheetId="256" r:id="rId78"/>
    <sheet name="Table 8.78" sheetId="257" r:id="rId79"/>
    <sheet name="Table 8.79" sheetId="258" r:id="rId80"/>
    <sheet name="State data for spotlight" sheetId="179" state="hidden" r:id="rId81"/>
  </sheets>
  <definedNames>
    <definedName name="_AMO_UniqueIdentifier" hidden="1">"'2995e12c-7f92-4103-a2d1-a1d598d57c6f'"</definedName>
    <definedName name="_xlnm.Print_Area" localSheetId="1">'Table 8.1'!$A$1:$P$99</definedName>
    <definedName name="_xlnm.Print_Area" localSheetId="10">'Table 8.10'!$A$1:$P$99</definedName>
    <definedName name="_xlnm.Print_Area" localSheetId="11">'Table 8.11'!$A$1:$P$99</definedName>
    <definedName name="_xlnm.Print_Area" localSheetId="12">'Table 8.12'!$A$1:$P$99</definedName>
    <definedName name="_xlnm.Print_Area" localSheetId="13">'Table 8.13'!$A$1:$P$99</definedName>
    <definedName name="_xlnm.Print_Area" localSheetId="14">'Table 8.14'!$A$1:$P$99</definedName>
    <definedName name="_xlnm.Print_Area" localSheetId="15">'Table 8.15'!$A$1:$P$99</definedName>
    <definedName name="_xlnm.Print_Area" localSheetId="16">'Table 8.16'!$A$1:$P$99</definedName>
    <definedName name="_xlnm.Print_Area" localSheetId="17">'Table 8.17'!$A$1:$P$99</definedName>
    <definedName name="_xlnm.Print_Area" localSheetId="18">'Table 8.18'!$A$1:$P$99</definedName>
    <definedName name="_xlnm.Print_Area" localSheetId="19">'Table 8.19'!$A$1:$P$99</definedName>
    <definedName name="_xlnm.Print_Area" localSheetId="2">'Table 8.2'!$A$1:$P$99</definedName>
    <definedName name="_xlnm.Print_Area" localSheetId="20">'Table 8.20'!$A$1:$P$99</definedName>
    <definedName name="_xlnm.Print_Area" localSheetId="21">'Table 8.21'!$A$1:$P$99</definedName>
    <definedName name="_xlnm.Print_Area" localSheetId="22">'Table 8.22'!$A$1:$P$99</definedName>
    <definedName name="_xlnm.Print_Area" localSheetId="23">'Table 8.23'!$A$1:$P$99</definedName>
    <definedName name="_xlnm.Print_Area" localSheetId="24">'Table 8.24'!$A$1:$P$99</definedName>
    <definedName name="_xlnm.Print_Area" localSheetId="25">'Table 8.25'!$A$1:$P$99</definedName>
    <definedName name="_xlnm.Print_Area" localSheetId="26">'Table 8.26'!$A$1:$P$99</definedName>
    <definedName name="_xlnm.Print_Area" localSheetId="27">'Table 8.27'!$A$1:$P$99</definedName>
    <definedName name="_xlnm.Print_Area" localSheetId="28">'Table 8.28'!$A$1:$P$99</definedName>
    <definedName name="_xlnm.Print_Area" localSheetId="29">'Table 8.29'!$A$1:$P$99</definedName>
    <definedName name="_xlnm.Print_Area" localSheetId="3">'Table 8.3'!$A$1:$P$99</definedName>
    <definedName name="_xlnm.Print_Area" localSheetId="30">'Table 8.30'!$A$1:$P$99</definedName>
    <definedName name="_xlnm.Print_Area" localSheetId="31">'Table 8.31'!$A$1:$P$99</definedName>
    <definedName name="_xlnm.Print_Area" localSheetId="32">'Table 8.32'!$A$1:$P$99</definedName>
    <definedName name="_xlnm.Print_Area" localSheetId="33">'Table 8.33'!$A$1:$P$99</definedName>
    <definedName name="_xlnm.Print_Area" localSheetId="34">'Table 8.34'!$A$1:$P$99</definedName>
    <definedName name="_xlnm.Print_Area" localSheetId="35">'Table 8.35'!$A$1:$P$99</definedName>
    <definedName name="_xlnm.Print_Area" localSheetId="36">'Table 8.36'!$A$1:$P$99</definedName>
    <definedName name="_xlnm.Print_Area" localSheetId="37">'Table 8.37'!$A$1:$P$99</definedName>
    <definedName name="_xlnm.Print_Area" localSheetId="38">'Table 8.38'!$A$1:$P$99</definedName>
    <definedName name="_xlnm.Print_Area" localSheetId="39">'Table 8.39'!$A$1:$P$99</definedName>
    <definedName name="_xlnm.Print_Area" localSheetId="4">'Table 8.4'!$A$1:$P$99</definedName>
    <definedName name="_xlnm.Print_Area" localSheetId="40">'Table 8.40'!$A$1:$P$99</definedName>
    <definedName name="_xlnm.Print_Area" localSheetId="41">'Table 8.41'!$A$1:$P$99</definedName>
    <definedName name="_xlnm.Print_Area" localSheetId="42">'Table 8.42'!$A$1:$P$99</definedName>
    <definedName name="_xlnm.Print_Area" localSheetId="43">'Table 8.43'!$A$1:$P$99</definedName>
    <definedName name="_xlnm.Print_Area" localSheetId="44">'Table 8.44'!$A$1:$P$99</definedName>
    <definedName name="_xlnm.Print_Area" localSheetId="45">'Table 8.45'!$A$1:$P$99</definedName>
    <definedName name="_xlnm.Print_Area" localSheetId="46">'Table 8.46'!$A$1:$P$99</definedName>
    <definedName name="_xlnm.Print_Area" localSheetId="47">'Table 8.47'!$A$1:$P$99</definedName>
    <definedName name="_xlnm.Print_Area" localSheetId="48">'Table 8.48'!$A$1:$P$99</definedName>
    <definedName name="_xlnm.Print_Area" localSheetId="49">'Table 8.49'!$A$1:$P$99</definedName>
    <definedName name="_xlnm.Print_Area" localSheetId="5">'Table 8.5'!$A$1:$P$99</definedName>
    <definedName name="_xlnm.Print_Area" localSheetId="50">'Table 8.50'!$A$1:$P$99</definedName>
    <definedName name="_xlnm.Print_Area" localSheetId="51">'Table 8.51'!$A$1:$P$99</definedName>
    <definedName name="_xlnm.Print_Area" localSheetId="52">'Table 8.52'!$A$1:$P$99</definedName>
    <definedName name="_xlnm.Print_Area" localSheetId="53">'Table 8.53'!$A$1:$P$99</definedName>
    <definedName name="_xlnm.Print_Area" localSheetId="54">'Table 8.54'!$A$1:$P$99</definedName>
    <definedName name="_xlnm.Print_Area" localSheetId="55">'Table 8.55'!$A$1:$P$99</definedName>
    <definedName name="_xlnm.Print_Area" localSheetId="56">'Table 8.56'!$A$1:$P$99</definedName>
    <definedName name="_xlnm.Print_Area" localSheetId="57">'Table 8.57'!$A$1:$P$99</definedName>
    <definedName name="_xlnm.Print_Area" localSheetId="58">'Table 8.58'!$A$1:$P$99</definedName>
    <definedName name="_xlnm.Print_Area" localSheetId="59">'Table 8.59'!$A$1:$P$99</definedName>
    <definedName name="_xlnm.Print_Area" localSheetId="6">'Table 8.6'!$A$1:$P$99</definedName>
    <definedName name="_xlnm.Print_Area" localSheetId="60">'Table 8.60'!$A$1:$P$99</definedName>
    <definedName name="_xlnm.Print_Area" localSheetId="61">'Table 8.61'!$A$1:$P$99</definedName>
    <definedName name="_xlnm.Print_Area" localSheetId="62">'Table 8.62'!$A$1:$P$99</definedName>
    <definedName name="_xlnm.Print_Area" localSheetId="63">'Table 8.63'!$A$1:$P$99</definedName>
    <definedName name="_xlnm.Print_Area" localSheetId="64">'Table 8.64'!$A$1:$P$99</definedName>
    <definedName name="_xlnm.Print_Area" localSheetId="65">'Table 8.65'!$A$1:$P$99</definedName>
    <definedName name="_xlnm.Print_Area" localSheetId="66">'Table 8.66'!$A$1:$P$99</definedName>
    <definedName name="_xlnm.Print_Area" localSheetId="67">'Table 8.67'!$A$1:$P$99</definedName>
    <definedName name="_xlnm.Print_Area" localSheetId="68">'Table 8.68'!$A$1:$P$99</definedName>
    <definedName name="_xlnm.Print_Area" localSheetId="69">'Table 8.69'!$A$1:$P$99</definedName>
    <definedName name="_xlnm.Print_Area" localSheetId="7">'Table 8.7'!$A$1:$P$99</definedName>
    <definedName name="_xlnm.Print_Area" localSheetId="70">'Table 8.70'!$A$1:$P$99</definedName>
    <definedName name="_xlnm.Print_Area" localSheetId="71">'Table 8.71'!$A$1:$P$99</definedName>
    <definedName name="_xlnm.Print_Area" localSheetId="72">'Table 8.72'!$A$1:$P$99</definedName>
    <definedName name="_xlnm.Print_Area" localSheetId="73">'Table 8.73'!$A$1:$P$99</definedName>
    <definedName name="_xlnm.Print_Area" localSheetId="74">'Table 8.74'!$A$1:$P$99</definedName>
    <definedName name="_xlnm.Print_Area" localSheetId="75">'Table 8.75'!$A$1:$P$99</definedName>
    <definedName name="_xlnm.Print_Area" localSheetId="76">'Table 8.76'!$A$1:$P$99</definedName>
    <definedName name="_xlnm.Print_Area" localSheetId="77">'Table 8.77'!$A$1:$P$99</definedName>
    <definedName name="_xlnm.Print_Area" localSheetId="78">'Table 8.78'!$A$1:$P$99</definedName>
    <definedName name="_xlnm.Print_Area" localSheetId="79">'Table 8.79'!$A$1:$P$99</definedName>
    <definedName name="_xlnm.Print_Area" localSheetId="8">'Table 8.8'!$A$1:$P$99</definedName>
    <definedName name="_xlnm.Print_Area" localSheetId="9">'Table 8.9'!$A$1:$P$99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32" i="181" l="1"/>
  <c r="A32" i="182"/>
  <c r="A32" i="183"/>
  <c r="A32" i="184"/>
  <c r="A32" i="185"/>
  <c r="A32" i="186"/>
  <c r="A32" i="187"/>
  <c r="A32" i="188"/>
  <c r="A32" i="189"/>
  <c r="A32" i="190"/>
  <c r="A32" i="191"/>
  <c r="A32" i="192"/>
  <c r="A32" i="193"/>
  <c r="A32" i="194"/>
  <c r="A32" i="195"/>
  <c r="A32" i="196"/>
  <c r="A32" i="197"/>
  <c r="A32" i="198"/>
  <c r="A32" i="199"/>
  <c r="A32" i="200"/>
  <c r="A32" i="201"/>
  <c r="A32" i="202"/>
  <c r="A32" i="203"/>
  <c r="A32" i="204"/>
  <c r="A32" i="205"/>
  <c r="A32" i="206"/>
  <c r="A32" i="207"/>
  <c r="A32" i="208"/>
  <c r="A32" i="209"/>
  <c r="A32" i="210"/>
  <c r="A32" i="211"/>
  <c r="A32" i="212"/>
  <c r="A32" i="213"/>
  <c r="A32" i="214"/>
  <c r="A32" i="215"/>
  <c r="A32" i="216"/>
  <c r="A32" i="217"/>
  <c r="A32" i="218"/>
  <c r="A32" i="219"/>
  <c r="A32" i="220"/>
  <c r="A32" i="221"/>
  <c r="A32" i="222"/>
  <c r="A32" i="223"/>
  <c r="A32" i="224"/>
  <c r="A32" i="225"/>
  <c r="A32" i="226"/>
  <c r="A32" i="227"/>
  <c r="A32" i="228"/>
  <c r="A32" i="229"/>
  <c r="A32" i="230"/>
  <c r="A32" i="231"/>
  <c r="A32" i="232"/>
  <c r="A32" i="233"/>
  <c r="A32" i="234"/>
  <c r="A32" i="235"/>
  <c r="A32" i="236"/>
  <c r="A32" i="237"/>
  <c r="A32" i="238"/>
  <c r="A32" i="239"/>
  <c r="A32" i="240"/>
  <c r="A32" i="241"/>
  <c r="A32" i="242"/>
  <c r="A32" i="243"/>
  <c r="A32" i="244"/>
  <c r="A32" i="245"/>
  <c r="A32" i="246"/>
  <c r="A32" i="247"/>
  <c r="A32" i="248"/>
  <c r="A32" i="249"/>
  <c r="A32" i="250"/>
  <c r="A32" i="251"/>
  <c r="A32" i="252"/>
  <c r="A32" i="253"/>
  <c r="A32" i="254"/>
  <c r="A32" i="255"/>
  <c r="A32" i="256"/>
  <c r="A32" i="257"/>
  <c r="A32" i="258"/>
  <c r="A32" i="179"/>
  <c r="A32" i="180"/>
  <c r="O13" i="258"/>
  <c r="O12" i="258"/>
  <c r="O11" i="258"/>
  <c r="O13" i="257"/>
  <c r="O12" i="257"/>
  <c r="O11" i="257"/>
  <c r="O13" i="256"/>
  <c r="O12" i="256"/>
  <c r="O11" i="256"/>
  <c r="O13" i="255"/>
  <c r="O12" i="255"/>
  <c r="O11" i="255"/>
  <c r="O13" i="254"/>
  <c r="O12" i="254"/>
  <c r="O11" i="254"/>
  <c r="O13" i="253"/>
  <c r="O12" i="253"/>
  <c r="O11" i="253"/>
  <c r="O13" i="252"/>
  <c r="O12" i="252"/>
  <c r="O11" i="252"/>
  <c r="O13" i="251"/>
  <c r="O12" i="251"/>
  <c r="O11" i="251"/>
  <c r="O13" i="250"/>
  <c r="O12" i="250"/>
  <c r="O11" i="250"/>
  <c r="O13" i="249"/>
  <c r="O12" i="249"/>
  <c r="O11" i="249"/>
  <c r="O13" i="248"/>
  <c r="O12" i="248"/>
  <c r="O11" i="248"/>
  <c r="O13" i="247"/>
  <c r="O12" i="247"/>
  <c r="O11" i="247"/>
  <c r="O13" i="246"/>
  <c r="O12" i="246"/>
  <c r="O11" i="246"/>
  <c r="O13" i="245"/>
  <c r="O12" i="245"/>
  <c r="O11" i="245"/>
  <c r="O13" i="244"/>
  <c r="O12" i="244"/>
  <c r="O11" i="244"/>
  <c r="O13" i="243"/>
  <c r="O12" i="243"/>
  <c r="O11" i="243"/>
  <c r="O13" i="242"/>
  <c r="O12" i="242"/>
  <c r="O11" i="242"/>
  <c r="O13" i="241"/>
  <c r="O12" i="241"/>
  <c r="O11" i="241"/>
  <c r="O13" i="240"/>
  <c r="O12" i="240"/>
  <c r="O11" i="240"/>
  <c r="O13" i="239"/>
  <c r="O12" i="239"/>
  <c r="O11" i="239"/>
  <c r="O13" i="238"/>
  <c r="O12" i="238"/>
  <c r="O11" i="238"/>
  <c r="O13" i="237"/>
  <c r="O12" i="237"/>
  <c r="O11" i="237"/>
  <c r="O13" i="236"/>
  <c r="O12" i="236"/>
  <c r="O11" i="236"/>
  <c r="O13" i="235"/>
  <c r="O12" i="235"/>
  <c r="O11" i="235"/>
  <c r="O13" i="234"/>
  <c r="O12" i="234"/>
  <c r="O11" i="234"/>
  <c r="O13" i="233"/>
  <c r="O12" i="233"/>
  <c r="O11" i="233"/>
  <c r="O13" i="232"/>
  <c r="O12" i="232"/>
  <c r="O11" i="232"/>
  <c r="O13" i="231"/>
  <c r="O12" i="231"/>
  <c r="O11" i="231"/>
  <c r="O13" i="230"/>
  <c r="O12" i="230"/>
  <c r="O11" i="230"/>
  <c r="O13" i="229"/>
  <c r="O12" i="229"/>
  <c r="O11" i="229"/>
  <c r="O13" i="228"/>
  <c r="O12" i="228"/>
  <c r="O11" i="228"/>
  <c r="O13" i="227"/>
  <c r="O12" i="227"/>
  <c r="O11" i="227"/>
  <c r="O13" i="226"/>
  <c r="O12" i="226"/>
  <c r="O11" i="226"/>
  <c r="O13" i="225"/>
  <c r="O12" i="225"/>
  <c r="O11" i="225"/>
  <c r="O13" i="224"/>
  <c r="O12" i="224"/>
  <c r="O11" i="224"/>
  <c r="O13" i="223"/>
  <c r="O12" i="223"/>
  <c r="O11" i="223"/>
  <c r="O13" i="222"/>
  <c r="O12" i="222"/>
  <c r="O11" i="222"/>
  <c r="O13" i="221"/>
  <c r="O12" i="221"/>
  <c r="O11" i="221"/>
  <c r="O13" i="220"/>
  <c r="O12" i="220"/>
  <c r="O11" i="220"/>
  <c r="O13" i="219"/>
  <c r="O12" i="219"/>
  <c r="O11" i="219"/>
  <c r="O13" i="218"/>
  <c r="O12" i="218"/>
  <c r="O11" i="218"/>
  <c r="O13" i="217"/>
  <c r="O12" i="217"/>
  <c r="O11" i="217"/>
  <c r="O13" i="216"/>
  <c r="O12" i="216"/>
  <c r="O11" i="216"/>
  <c r="O13" i="215"/>
  <c r="O12" i="215"/>
  <c r="O11" i="215"/>
  <c r="O13" i="214"/>
  <c r="O12" i="214"/>
  <c r="O11" i="214"/>
  <c r="O13" i="213"/>
  <c r="O12" i="213"/>
  <c r="O11" i="213"/>
  <c r="O13" i="212"/>
  <c r="O12" i="212"/>
  <c r="O11" i="212"/>
  <c r="O13" i="211"/>
  <c r="O12" i="211"/>
  <c r="O11" i="211"/>
  <c r="O13" i="210"/>
  <c r="O12" i="210"/>
  <c r="O11" i="210"/>
  <c r="O13" i="209"/>
  <c r="O12" i="209"/>
  <c r="O11" i="209"/>
  <c r="O13" i="208"/>
  <c r="O12" i="208"/>
  <c r="O11" i="208"/>
  <c r="O13" i="207"/>
  <c r="O12" i="207"/>
  <c r="O11" i="207"/>
  <c r="O13" i="206"/>
  <c r="O12" i="206"/>
  <c r="O11" i="206"/>
  <c r="O13" i="205"/>
  <c r="O12" i="205"/>
  <c r="O11" i="205"/>
  <c r="O13" i="204"/>
  <c r="O12" i="204"/>
  <c r="O11" i="204"/>
  <c r="O13" i="203"/>
  <c r="O12" i="203"/>
  <c r="O11" i="203"/>
  <c r="O13" i="202"/>
  <c r="O12" i="202"/>
  <c r="O11" i="202"/>
  <c r="O13" i="201"/>
  <c r="O12" i="201"/>
  <c r="O11" i="201"/>
  <c r="O13" i="200"/>
  <c r="O12" i="200"/>
  <c r="O11" i="200"/>
  <c r="O13" i="199"/>
  <c r="O12" i="199"/>
  <c r="O11" i="199"/>
  <c r="O13" i="198"/>
  <c r="O12" i="198"/>
  <c r="O11" i="198"/>
  <c r="O13" i="197"/>
  <c r="O12" i="197"/>
  <c r="O11" i="197"/>
  <c r="O13" i="196"/>
  <c r="O12" i="196"/>
  <c r="O11" i="196"/>
  <c r="O13" i="195"/>
  <c r="O12" i="195"/>
  <c r="O11" i="195"/>
  <c r="O13" i="194"/>
  <c r="O12" i="194"/>
  <c r="O11" i="194"/>
  <c r="O13" i="193"/>
  <c r="O12" i="193"/>
  <c r="O11" i="193"/>
  <c r="O13" i="192"/>
  <c r="O12" i="192"/>
  <c r="O11" i="192"/>
  <c r="O13" i="191"/>
  <c r="O12" i="191"/>
  <c r="O11" i="191"/>
  <c r="O13" i="190"/>
  <c r="O12" i="190"/>
  <c r="O11" i="190"/>
  <c r="O13" i="189"/>
  <c r="O12" i="189"/>
  <c r="O11" i="189"/>
  <c r="O13" i="188"/>
  <c r="O12" i="188"/>
  <c r="O11" i="188"/>
  <c r="O13" i="187"/>
  <c r="O12" i="187"/>
  <c r="O11" i="187"/>
  <c r="O13" i="186"/>
  <c r="O12" i="186"/>
  <c r="O11" i="186"/>
  <c r="O13" i="185"/>
  <c r="O12" i="185"/>
  <c r="O11" i="185"/>
  <c r="O13" i="184"/>
  <c r="O12" i="184"/>
  <c r="O11" i="184"/>
  <c r="O13" i="183"/>
  <c r="O12" i="183"/>
  <c r="O11" i="183"/>
  <c r="O13" i="182"/>
  <c r="O12" i="182"/>
  <c r="O11" i="182"/>
  <c r="O13" i="181"/>
  <c r="O12" i="181"/>
  <c r="O11" i="181"/>
  <c r="O13" i="180"/>
  <c r="O12" i="180"/>
  <c r="O11" i="180"/>
  <c r="AB38" i="181"/>
  <c r="AB37" i="181"/>
  <c r="AB38" i="182"/>
  <c r="O15" i="182" s="1"/>
  <c r="AB37" i="182"/>
  <c r="AB38" i="183"/>
  <c r="AB37" i="183"/>
  <c r="AB38" i="184"/>
  <c r="AB37" i="184"/>
  <c r="O16" i="184" s="1"/>
  <c r="AB38" i="185"/>
  <c r="O15" i="185" s="1"/>
  <c r="AB37" i="185"/>
  <c r="AB38" i="186"/>
  <c r="O15" i="186" s="1"/>
  <c r="AB37" i="186"/>
  <c r="AB38" i="187"/>
  <c r="AB37" i="187"/>
  <c r="O16" i="187" s="1"/>
  <c r="AB38" i="188"/>
  <c r="O15" i="188" s="1"/>
  <c r="AB37" i="188"/>
  <c r="AB38" i="189"/>
  <c r="AB37" i="189"/>
  <c r="AB38" i="190"/>
  <c r="O15" i="190" s="1"/>
  <c r="AB37" i="190"/>
  <c r="AB38" i="191"/>
  <c r="AB37" i="191"/>
  <c r="AB38" i="192"/>
  <c r="AB37" i="192"/>
  <c r="AB38" i="193"/>
  <c r="AB37" i="193"/>
  <c r="AB38" i="194"/>
  <c r="AB37" i="194"/>
  <c r="AB38" i="195"/>
  <c r="AB37" i="195"/>
  <c r="AB38" i="196"/>
  <c r="O15" i="196" s="1"/>
  <c r="AB37" i="196"/>
  <c r="AB38" i="197"/>
  <c r="AB37" i="197"/>
  <c r="AB38" i="198"/>
  <c r="O15" i="198" s="1"/>
  <c r="AB37" i="198"/>
  <c r="AB38" i="199"/>
  <c r="AB37" i="199"/>
  <c r="AB38" i="200"/>
  <c r="O15" i="200" s="1"/>
  <c r="AB37" i="200"/>
  <c r="AB38" i="201"/>
  <c r="AB37" i="201"/>
  <c r="AB38" i="202"/>
  <c r="AB37" i="202"/>
  <c r="AB38" i="203"/>
  <c r="AB37" i="203"/>
  <c r="AB38" i="204"/>
  <c r="AB37" i="204"/>
  <c r="AB38" i="205"/>
  <c r="AB37" i="205"/>
  <c r="AB38" i="206"/>
  <c r="AB37" i="206"/>
  <c r="O16" i="206" s="1"/>
  <c r="AB38" i="207"/>
  <c r="AB37" i="207"/>
  <c r="AB38" i="208"/>
  <c r="AB37" i="208"/>
  <c r="AB38" i="209"/>
  <c r="AB37" i="209"/>
  <c r="AB38" i="210"/>
  <c r="AB37" i="210"/>
  <c r="AB38" i="211"/>
  <c r="AB37" i="211"/>
  <c r="AB38" i="212"/>
  <c r="AB37" i="212"/>
  <c r="O16" i="212" s="1"/>
  <c r="AB38" i="213"/>
  <c r="AB37" i="213"/>
  <c r="O16" i="213" s="1"/>
  <c r="AB38" i="214"/>
  <c r="AB37" i="214"/>
  <c r="AB38" i="215"/>
  <c r="O15" i="215" s="1"/>
  <c r="AB37" i="215"/>
  <c r="AB38" i="216"/>
  <c r="O15" i="216"/>
  <c r="AB37" i="216"/>
  <c r="AB38" i="217"/>
  <c r="AB37" i="217"/>
  <c r="AB38" i="218"/>
  <c r="AB37" i="218"/>
  <c r="AB38" i="219"/>
  <c r="AB37" i="219"/>
  <c r="AB38" i="220"/>
  <c r="O15" i="220" s="1"/>
  <c r="AB37" i="220"/>
  <c r="AB38" i="221"/>
  <c r="O15" i="221" s="1"/>
  <c r="AB37" i="221"/>
  <c r="AB38" i="222"/>
  <c r="O15" i="222" s="1"/>
  <c r="AB37" i="222"/>
  <c r="AB38" i="223"/>
  <c r="O15" i="223" s="1"/>
  <c r="AB37" i="223"/>
  <c r="AB38" i="224"/>
  <c r="O15" i="224" s="1"/>
  <c r="AB37" i="224"/>
  <c r="AB38" i="225"/>
  <c r="AB37" i="225"/>
  <c r="O16" i="225" s="1"/>
  <c r="AB38" i="226"/>
  <c r="AB37" i="226"/>
  <c r="AB38" i="227"/>
  <c r="AB37" i="227"/>
  <c r="AB38" i="228"/>
  <c r="AB37" i="228"/>
  <c r="AB38" i="229"/>
  <c r="AB37" i="229"/>
  <c r="AB38" i="230"/>
  <c r="AB37" i="230"/>
  <c r="AB38" i="231"/>
  <c r="AB37" i="231"/>
  <c r="AB38" i="232"/>
  <c r="O15" i="232" s="1"/>
  <c r="AB37" i="232"/>
  <c r="O16" i="232" s="1"/>
  <c r="AB38" i="233"/>
  <c r="AB37" i="233"/>
  <c r="AB38" i="234"/>
  <c r="AB37" i="234"/>
  <c r="AB38" i="235"/>
  <c r="O15" i="235" s="1"/>
  <c r="AB37" i="235"/>
  <c r="O16" i="235" s="1"/>
  <c r="AB38" i="236"/>
  <c r="AB37" i="236"/>
  <c r="AB38" i="237"/>
  <c r="O15" i="237" s="1"/>
  <c r="AB37" i="237"/>
  <c r="AB38" i="238"/>
  <c r="AB37" i="238"/>
  <c r="AB38" i="239"/>
  <c r="AB37" i="239"/>
  <c r="AB38" i="240"/>
  <c r="AB37" i="240"/>
  <c r="AB38" i="241"/>
  <c r="AB37" i="241"/>
  <c r="AB38" i="242"/>
  <c r="O15" i="242" s="1"/>
  <c r="AB37" i="242"/>
  <c r="AB38" i="243"/>
  <c r="AB37" i="243"/>
  <c r="AB38" i="244"/>
  <c r="AB37" i="244"/>
  <c r="AB38" i="245"/>
  <c r="AB37" i="245"/>
  <c r="AB38" i="246"/>
  <c r="AB37" i="246"/>
  <c r="AB38" i="247"/>
  <c r="AB37" i="247"/>
  <c r="AB38" i="248"/>
  <c r="AB37" i="248"/>
  <c r="AB38" i="249"/>
  <c r="AB37" i="249"/>
  <c r="AB38" i="250"/>
  <c r="AB37" i="250"/>
  <c r="AB38" i="251"/>
  <c r="AB37" i="251"/>
  <c r="O16" i="251" s="1"/>
  <c r="AB38" i="252"/>
  <c r="AB37" i="252"/>
  <c r="AB38" i="253"/>
  <c r="AB37" i="253"/>
  <c r="AB38" i="254"/>
  <c r="AB37" i="254"/>
  <c r="AB38" i="255"/>
  <c r="AB37" i="255"/>
  <c r="AB38" i="256"/>
  <c r="O15" i="256" s="1"/>
  <c r="AB37" i="256"/>
  <c r="AB38" i="257"/>
  <c r="AB37" i="257"/>
  <c r="AB38" i="258"/>
  <c r="AB37" i="258"/>
  <c r="AB38" i="180"/>
  <c r="AB37" i="180"/>
  <c r="O16" i="181"/>
  <c r="O15" i="181"/>
  <c r="O16" i="182"/>
  <c r="O16" i="183"/>
  <c r="O15" i="183"/>
  <c r="O15" i="184"/>
  <c r="O16" i="185"/>
  <c r="O16" i="186"/>
  <c r="O15" i="187"/>
  <c r="O16" i="188"/>
  <c r="O16" i="189"/>
  <c r="O15" i="189"/>
  <c r="O16" i="190"/>
  <c r="O16" i="191"/>
  <c r="O15" i="191"/>
  <c r="O16" i="192"/>
  <c r="O15" i="192"/>
  <c r="O16" i="193"/>
  <c r="O15" i="193"/>
  <c r="O16" i="194"/>
  <c r="O15" i="194"/>
  <c r="O16" i="195"/>
  <c r="O15" i="195"/>
  <c r="O16" i="196"/>
  <c r="O16" i="197"/>
  <c r="O15" i="197"/>
  <c r="O16" i="198"/>
  <c r="O16" i="199"/>
  <c r="O15" i="199"/>
  <c r="O16" i="200"/>
  <c r="O16" i="201"/>
  <c r="O15" i="201"/>
  <c r="O16" i="202"/>
  <c r="O15" i="202"/>
  <c r="O16" i="203"/>
  <c r="O15" i="203"/>
  <c r="O16" i="204"/>
  <c r="O15" i="204"/>
  <c r="O16" i="205"/>
  <c r="O15" i="205"/>
  <c r="O15" i="206"/>
  <c r="O16" i="207"/>
  <c r="O15" i="207"/>
  <c r="O16" i="208"/>
  <c r="O15" i="208"/>
  <c r="O16" i="209"/>
  <c r="O15" i="209"/>
  <c r="O16" i="210"/>
  <c r="O15" i="210"/>
  <c r="O16" i="211"/>
  <c r="O15" i="211"/>
  <c r="O15" i="212"/>
  <c r="O15" i="213"/>
  <c r="O16" i="214"/>
  <c r="O15" i="214"/>
  <c r="O16" i="215"/>
  <c r="O16" i="216"/>
  <c r="O16" i="217"/>
  <c r="O15" i="217"/>
  <c r="O16" i="218"/>
  <c r="O15" i="218"/>
  <c r="O16" i="219"/>
  <c r="O15" i="219"/>
  <c r="O16" i="220"/>
  <c r="O16" i="221"/>
  <c r="O16" i="222"/>
  <c r="O16" i="223"/>
  <c r="O16" i="224"/>
  <c r="O15" i="225"/>
  <c r="O16" i="226"/>
  <c r="O15" i="226"/>
  <c r="O16" i="227"/>
  <c r="O15" i="227"/>
  <c r="O16" i="228"/>
  <c r="O15" i="228"/>
  <c r="O16" i="229"/>
  <c r="O15" i="229"/>
  <c r="O16" i="230"/>
  <c r="O15" i="230"/>
  <c r="O16" i="231"/>
  <c r="O15" i="231"/>
  <c r="O16" i="233"/>
  <c r="O15" i="233"/>
  <c r="O16" i="234"/>
  <c r="O15" i="234"/>
  <c r="O16" i="236"/>
  <c r="O15" i="236"/>
  <c r="O16" i="237"/>
  <c r="O16" i="238"/>
  <c r="O15" i="238"/>
  <c r="O16" i="239"/>
  <c r="O15" i="239"/>
  <c r="O16" i="240"/>
  <c r="O15" i="240"/>
  <c r="O16" i="241"/>
  <c r="O15" i="241"/>
  <c r="O16" i="242"/>
  <c r="O16" i="243"/>
  <c r="O15" i="243"/>
  <c r="O16" i="244"/>
  <c r="O15" i="244"/>
  <c r="O16" i="245"/>
  <c r="O15" i="245"/>
  <c r="O16" i="246"/>
  <c r="O15" i="246"/>
  <c r="O16" i="247"/>
  <c r="O15" i="247"/>
  <c r="O16" i="248"/>
  <c r="O15" i="248"/>
  <c r="O16" i="249"/>
  <c r="O15" i="249"/>
  <c r="O16" i="250"/>
  <c r="O15" i="250"/>
  <c r="O15" i="251"/>
  <c r="O16" i="252"/>
  <c r="O15" i="252"/>
  <c r="O16" i="253"/>
  <c r="O15" i="253"/>
  <c r="O16" i="254"/>
  <c r="O15" i="254"/>
  <c r="O16" i="255"/>
  <c r="O15" i="255"/>
  <c r="O16" i="256"/>
  <c r="O16" i="257"/>
  <c r="O15" i="257"/>
  <c r="O16" i="258"/>
  <c r="O15" i="258"/>
  <c r="O16" i="180"/>
  <c r="O15" i="180"/>
  <c r="AD128" i="258"/>
  <c r="AB128" i="258"/>
  <c r="AD127" i="258"/>
  <c r="AB127" i="258"/>
  <c r="AD125" i="258"/>
  <c r="AB125" i="258"/>
  <c r="AD124" i="258"/>
  <c r="AB124" i="258"/>
  <c r="AB122" i="258"/>
  <c r="AB121" i="258"/>
  <c r="AB120" i="258"/>
  <c r="AB118" i="258"/>
  <c r="AD111" i="258"/>
  <c r="AB111" i="258"/>
  <c r="AD110" i="258"/>
  <c r="AB110" i="258"/>
  <c r="AD109" i="258"/>
  <c r="AB109" i="258"/>
  <c r="AD108" i="258"/>
  <c r="AB108" i="258"/>
  <c r="AD105" i="258"/>
  <c r="AB105" i="258"/>
  <c r="AD104" i="258"/>
  <c r="AB104" i="258"/>
  <c r="N9" i="179"/>
  <c r="N91" i="258" s="1"/>
  <c r="L9" i="179"/>
  <c r="J9" i="179"/>
  <c r="K91" i="258" s="1"/>
  <c r="AF9" i="258"/>
  <c r="F91" i="258" s="1"/>
  <c r="AD9" i="258"/>
  <c r="E91" i="258" s="1"/>
  <c r="AB9" i="258"/>
  <c r="C91" i="258" s="1"/>
  <c r="N8" i="179"/>
  <c r="L8" i="179"/>
  <c r="L90" i="258" s="1"/>
  <c r="J8" i="179"/>
  <c r="K90" i="258" s="1"/>
  <c r="AF8" i="258"/>
  <c r="G90" i="258"/>
  <c r="AD8" i="258"/>
  <c r="D90" i="258"/>
  <c r="E90" i="258"/>
  <c r="AB8" i="258"/>
  <c r="C90" i="258" s="1"/>
  <c r="N7" i="179"/>
  <c r="O89" i="258" s="1"/>
  <c r="L7" i="179"/>
  <c r="J7" i="179"/>
  <c r="J89" i="258" s="1"/>
  <c r="AF7" i="258"/>
  <c r="G89" i="258" s="1"/>
  <c r="AD7" i="258"/>
  <c r="D89" i="258" s="1"/>
  <c r="AB7" i="258"/>
  <c r="C89" i="258" s="1"/>
  <c r="N6" i="179"/>
  <c r="L6" i="179"/>
  <c r="J6" i="179"/>
  <c r="J88" i="257" s="1"/>
  <c r="AF6" i="258"/>
  <c r="G88" i="258" s="1"/>
  <c r="AD6" i="258"/>
  <c r="E88" i="258"/>
  <c r="AB6" i="258"/>
  <c r="C88" i="258"/>
  <c r="N5" i="179"/>
  <c r="O87" i="258" s="1"/>
  <c r="L5" i="179"/>
  <c r="J5" i="179"/>
  <c r="J87" i="258" s="1"/>
  <c r="AF5" i="258"/>
  <c r="G87" i="258" s="1"/>
  <c r="F87" i="258"/>
  <c r="AD5" i="258"/>
  <c r="E87" i="258" s="1"/>
  <c r="AB5" i="258"/>
  <c r="C87" i="258" s="1"/>
  <c r="N4" i="179"/>
  <c r="O86" i="258"/>
  <c r="N86" i="258"/>
  <c r="L4" i="179"/>
  <c r="L86" i="258" s="1"/>
  <c r="J4" i="179"/>
  <c r="J86" i="258" s="1"/>
  <c r="AF4" i="258"/>
  <c r="G86" i="258" s="1"/>
  <c r="AD4" i="258"/>
  <c r="D86" i="258" s="1"/>
  <c r="E86" i="258"/>
  <c r="AB4" i="258"/>
  <c r="C86" i="258" s="1"/>
  <c r="N85" i="258"/>
  <c r="F85" i="258"/>
  <c r="A1" i="179"/>
  <c r="C83" i="258"/>
  <c r="A65" i="258"/>
  <c r="AB34" i="258"/>
  <c r="AB33" i="258"/>
  <c r="AB32" i="258"/>
  <c r="AB31" i="258"/>
  <c r="AB30" i="258"/>
  <c r="AB29" i="258"/>
  <c r="AB28" i="258"/>
  <c r="AB27" i="258"/>
  <c r="AB26" i="258"/>
  <c r="AB25" i="258"/>
  <c r="AB24" i="258"/>
  <c r="AB23" i="258"/>
  <c r="AB22" i="258"/>
  <c r="AB21" i="258"/>
  <c r="AB20" i="258"/>
  <c r="AB19" i="258"/>
  <c r="AB18" i="258"/>
  <c r="G19" i="258"/>
  <c r="AB17" i="258"/>
  <c r="AB16" i="258"/>
  <c r="AB15" i="258"/>
  <c r="D16" i="258"/>
  <c r="D15" i="258"/>
  <c r="O14" i="258"/>
  <c r="D14" i="258"/>
  <c r="D13" i="258"/>
  <c r="O10" i="258"/>
  <c r="D10" i="258"/>
  <c r="O9" i="258"/>
  <c r="D9" i="258"/>
  <c r="A7" i="258"/>
  <c r="A4" i="258"/>
  <c r="AB2" i="258"/>
  <c r="A2" i="258"/>
  <c r="AD128" i="257"/>
  <c r="O10" i="257"/>
  <c r="AB128" i="257"/>
  <c r="AD127" i="257"/>
  <c r="AB127" i="257"/>
  <c r="AD125" i="257"/>
  <c r="AB125" i="257"/>
  <c r="AD124" i="257"/>
  <c r="AB124" i="257"/>
  <c r="AB122" i="257"/>
  <c r="AB121" i="257"/>
  <c r="AB120" i="257"/>
  <c r="AB118" i="257"/>
  <c r="AD111" i="257"/>
  <c r="D16" i="257" s="1"/>
  <c r="AB111" i="257"/>
  <c r="AD110" i="257"/>
  <c r="AB110" i="257"/>
  <c r="AD109" i="257"/>
  <c r="AB109" i="257"/>
  <c r="AD108" i="257"/>
  <c r="AB108" i="257"/>
  <c r="AD105" i="257"/>
  <c r="D10" i="257" s="1"/>
  <c r="AB105" i="257"/>
  <c r="AD104" i="257"/>
  <c r="AB104" i="257"/>
  <c r="O91" i="257"/>
  <c r="N91" i="257"/>
  <c r="AF9" i="257"/>
  <c r="F91" i="257" s="1"/>
  <c r="G91" i="257"/>
  <c r="AD9" i="257"/>
  <c r="D91" i="257" s="1"/>
  <c r="E91" i="257"/>
  <c r="AB9" i="257"/>
  <c r="C91" i="257" s="1"/>
  <c r="O90" i="257"/>
  <c r="L90" i="257"/>
  <c r="AF8" i="257"/>
  <c r="G90" i="257" s="1"/>
  <c r="F90" i="257"/>
  <c r="AD8" i="257"/>
  <c r="E90" i="257" s="1"/>
  <c r="AB8" i="257"/>
  <c r="C90" i="257" s="1"/>
  <c r="O89" i="257"/>
  <c r="N89" i="257"/>
  <c r="AF7" i="257"/>
  <c r="G89" i="257" s="1"/>
  <c r="AD7" i="257"/>
  <c r="E89" i="257" s="1"/>
  <c r="AB7" i="257"/>
  <c r="C89" i="257" s="1"/>
  <c r="AF6" i="257"/>
  <c r="F88" i="257" s="1"/>
  <c r="G88" i="257"/>
  <c r="AD6" i="257"/>
  <c r="E88" i="257" s="1"/>
  <c r="AB6" i="257"/>
  <c r="C88" i="257" s="1"/>
  <c r="O87" i="257"/>
  <c r="N87" i="257"/>
  <c r="M87" i="257"/>
  <c r="AF5" i="257"/>
  <c r="G87" i="257" s="1"/>
  <c r="AD5" i="257"/>
  <c r="E87" i="257"/>
  <c r="AB5" i="257"/>
  <c r="C87" i="257" s="1"/>
  <c r="O86" i="257"/>
  <c r="N86" i="257"/>
  <c r="J86" i="257"/>
  <c r="AF4" i="257"/>
  <c r="G86" i="257" s="1"/>
  <c r="F86" i="257"/>
  <c r="AD4" i="257"/>
  <c r="E86" i="257" s="1"/>
  <c r="AB4" i="257"/>
  <c r="C86" i="257" s="1"/>
  <c r="N85" i="257"/>
  <c r="F85" i="257"/>
  <c r="C83" i="257"/>
  <c r="A65" i="257"/>
  <c r="AB34" i="257"/>
  <c r="AB33" i="257"/>
  <c r="AB32" i="257"/>
  <c r="AB31" i="257"/>
  <c r="AB30" i="257"/>
  <c r="AB29" i="257"/>
  <c r="AB28" i="257"/>
  <c r="AB27" i="257"/>
  <c r="AB26" i="257"/>
  <c r="AB25" i="257"/>
  <c r="AB24" i="257"/>
  <c r="AB23" i="257"/>
  <c r="AB22" i="257"/>
  <c r="AB21" i="257"/>
  <c r="AB20" i="257"/>
  <c r="AB19" i="257"/>
  <c r="AB18" i="257"/>
  <c r="G19" i="257"/>
  <c r="AB17" i="257"/>
  <c r="AB16" i="257"/>
  <c r="AB15" i="257"/>
  <c r="D15" i="257"/>
  <c r="O14" i="257"/>
  <c r="D14" i="257"/>
  <c r="D13" i="257"/>
  <c r="O9" i="257"/>
  <c r="D9" i="257"/>
  <c r="A7" i="257"/>
  <c r="A4" i="257"/>
  <c r="AB2" i="257"/>
  <c r="A2" i="257"/>
  <c r="AD128" i="256"/>
  <c r="O10" i="256" s="1"/>
  <c r="AB128" i="256"/>
  <c r="AD127" i="256"/>
  <c r="O9" i="256" s="1"/>
  <c r="AB127" i="256"/>
  <c r="AD125" i="256"/>
  <c r="AB125" i="256"/>
  <c r="AD124" i="256"/>
  <c r="AB124" i="256"/>
  <c r="AB122" i="256"/>
  <c r="AB121" i="256"/>
  <c r="AB120" i="256"/>
  <c r="AB118" i="256"/>
  <c r="AD111" i="256"/>
  <c r="D16" i="256" s="1"/>
  <c r="AB111" i="256"/>
  <c r="AD110" i="256"/>
  <c r="D15" i="256"/>
  <c r="AB110" i="256"/>
  <c r="AD109" i="256"/>
  <c r="D14" i="256" s="1"/>
  <c r="AB109" i="256"/>
  <c r="AD108" i="256"/>
  <c r="D13" i="256" s="1"/>
  <c r="AB108" i="256"/>
  <c r="AD105" i="256"/>
  <c r="AB105" i="256"/>
  <c r="AD104" i="256"/>
  <c r="AB104" i="256"/>
  <c r="O91" i="256"/>
  <c r="N91" i="256"/>
  <c r="AF9" i="256"/>
  <c r="G91" i="256"/>
  <c r="AD9" i="256"/>
  <c r="E91" i="256" s="1"/>
  <c r="AB9" i="256"/>
  <c r="C91" i="256" s="1"/>
  <c r="O90" i="256"/>
  <c r="M90" i="256"/>
  <c r="K90" i="256"/>
  <c r="AF8" i="256"/>
  <c r="F90" i="256" s="1"/>
  <c r="G90" i="256"/>
  <c r="AD8" i="256"/>
  <c r="E90" i="256" s="1"/>
  <c r="D90" i="256"/>
  <c r="AB8" i="256"/>
  <c r="C90" i="256" s="1"/>
  <c r="N89" i="256"/>
  <c r="J89" i="256"/>
  <c r="AF7" i="256"/>
  <c r="G89" i="256" s="1"/>
  <c r="F89" i="256"/>
  <c r="AD7" i="256"/>
  <c r="D89" i="256" s="1"/>
  <c r="AB7" i="256"/>
  <c r="C89" i="256"/>
  <c r="AF6" i="256"/>
  <c r="F88" i="256" s="1"/>
  <c r="AD6" i="256"/>
  <c r="D88" i="256"/>
  <c r="AB6" i="256"/>
  <c r="C88" i="256" s="1"/>
  <c r="O87" i="256"/>
  <c r="N87" i="256"/>
  <c r="J87" i="256"/>
  <c r="AF5" i="256"/>
  <c r="F87" i="256" s="1"/>
  <c r="AD5" i="256"/>
  <c r="E87" i="256" s="1"/>
  <c r="AB5" i="256"/>
  <c r="C87" i="256"/>
  <c r="O86" i="256"/>
  <c r="N86" i="256"/>
  <c r="M86" i="256"/>
  <c r="J86" i="256"/>
  <c r="AF4" i="256"/>
  <c r="F86" i="256" s="1"/>
  <c r="AD4" i="256"/>
  <c r="D86" i="256"/>
  <c r="E86" i="256"/>
  <c r="AB4" i="256"/>
  <c r="C86" i="256" s="1"/>
  <c r="N85" i="256"/>
  <c r="F85" i="256"/>
  <c r="C83" i="256"/>
  <c r="A65" i="256"/>
  <c r="A50" i="256"/>
  <c r="AB34" i="256"/>
  <c r="AB33" i="256"/>
  <c r="AB32" i="256"/>
  <c r="AB31" i="256"/>
  <c r="AB30" i="256"/>
  <c r="AB29" i="256"/>
  <c r="AB28" i="256"/>
  <c r="AB27" i="256"/>
  <c r="AB26" i="256"/>
  <c r="AB25" i="256"/>
  <c r="AB24" i="256"/>
  <c r="AB23" i="256"/>
  <c r="AB22" i="256"/>
  <c r="AB21" i="256"/>
  <c r="AB20" i="256"/>
  <c r="AB19" i="256"/>
  <c r="AB18" i="256"/>
  <c r="G19" i="256"/>
  <c r="A19" i="256"/>
  <c r="AB17" i="256"/>
  <c r="AB16" i="256"/>
  <c r="AB15" i="256"/>
  <c r="O14" i="256"/>
  <c r="D10" i="256"/>
  <c r="D9" i="256"/>
  <c r="O8" i="256"/>
  <c r="A7" i="256"/>
  <c r="A4" i="256"/>
  <c r="AB2" i="256"/>
  <c r="A2" i="256"/>
  <c r="AD128" i="255"/>
  <c r="AB128" i="255"/>
  <c r="AD127" i="255"/>
  <c r="O9" i="255" s="1"/>
  <c r="AB127" i="255"/>
  <c r="AD125" i="255"/>
  <c r="AB125" i="255"/>
  <c r="AD124" i="255"/>
  <c r="AB124" i="255"/>
  <c r="AB122" i="255"/>
  <c r="AB121" i="255"/>
  <c r="AB120" i="255"/>
  <c r="AB118" i="255"/>
  <c r="AD111" i="255"/>
  <c r="D16" i="255" s="1"/>
  <c r="AB111" i="255"/>
  <c r="AD110" i="255"/>
  <c r="AB110" i="255"/>
  <c r="AD109" i="255"/>
  <c r="D14" i="255" s="1"/>
  <c r="AB109" i="255"/>
  <c r="AD108" i="255"/>
  <c r="D13" i="255"/>
  <c r="AB108" i="255"/>
  <c r="AD105" i="255"/>
  <c r="D10" i="255" s="1"/>
  <c r="AB105" i="255"/>
  <c r="AD104" i="255"/>
  <c r="D9" i="255" s="1"/>
  <c r="AB104" i="255"/>
  <c r="O91" i="255"/>
  <c r="N91" i="255"/>
  <c r="K91" i="255"/>
  <c r="AF9" i="255"/>
  <c r="G91" i="255" s="1"/>
  <c r="AD9" i="255"/>
  <c r="E91" i="255"/>
  <c r="AB9" i="255"/>
  <c r="C91" i="255" s="1"/>
  <c r="L90" i="255"/>
  <c r="K90" i="255"/>
  <c r="AF8" i="255"/>
  <c r="G90" i="255"/>
  <c r="F90" i="255"/>
  <c r="AD8" i="255"/>
  <c r="E90" i="255"/>
  <c r="AB8" i="255"/>
  <c r="C90" i="255" s="1"/>
  <c r="O89" i="255"/>
  <c r="N89" i="255"/>
  <c r="AF7" i="255"/>
  <c r="G89" i="255" s="1"/>
  <c r="AD7" i="255"/>
  <c r="E89" i="255" s="1"/>
  <c r="D89" i="255"/>
  <c r="AB7" i="255"/>
  <c r="C89" i="255"/>
  <c r="AF6" i="255"/>
  <c r="G88" i="255" s="1"/>
  <c r="AD6" i="255"/>
  <c r="D88" i="255" s="1"/>
  <c r="AB6" i="255"/>
  <c r="C88" i="255" s="1"/>
  <c r="O87" i="255"/>
  <c r="N87" i="255"/>
  <c r="M87" i="255"/>
  <c r="J87" i="255"/>
  <c r="AF5" i="255"/>
  <c r="G87" i="255" s="1"/>
  <c r="AD5" i="255"/>
  <c r="D87" i="255" s="1"/>
  <c r="AB5" i="255"/>
  <c r="C87" i="255"/>
  <c r="O86" i="255"/>
  <c r="N86" i="255"/>
  <c r="L86" i="255"/>
  <c r="J86" i="255"/>
  <c r="AF4" i="255"/>
  <c r="G86" i="255" s="1"/>
  <c r="AD4" i="255"/>
  <c r="D86" i="255"/>
  <c r="E86" i="255"/>
  <c r="AB4" i="255"/>
  <c r="C86" i="255"/>
  <c r="N85" i="255"/>
  <c r="F85" i="255"/>
  <c r="C83" i="255"/>
  <c r="A65" i="255"/>
  <c r="AB34" i="255"/>
  <c r="AB33" i="255"/>
  <c r="AB32" i="255"/>
  <c r="AB31" i="255"/>
  <c r="AB30" i="255"/>
  <c r="AB29" i="255"/>
  <c r="AB28" i="255"/>
  <c r="AB27" i="255"/>
  <c r="AB26" i="255"/>
  <c r="AB25" i="255"/>
  <c r="AB24" i="255"/>
  <c r="AB23" i="255"/>
  <c r="AB22" i="255"/>
  <c r="AB21" i="255"/>
  <c r="AB20" i="255"/>
  <c r="AB19" i="255"/>
  <c r="AB18" i="255"/>
  <c r="G19" i="255"/>
  <c r="AB17" i="255"/>
  <c r="AB16" i="255"/>
  <c r="AB15" i="255"/>
  <c r="D15" i="255"/>
  <c r="O14" i="255"/>
  <c r="O10" i="255"/>
  <c r="O8" i="255"/>
  <c r="D8" i="255"/>
  <c r="A7" i="255"/>
  <c r="A4" i="255"/>
  <c r="AB2" i="255"/>
  <c r="A2" i="255"/>
  <c r="AD128" i="254"/>
  <c r="O10" i="254" s="1"/>
  <c r="AB128" i="254"/>
  <c r="AD127" i="254"/>
  <c r="O9" i="254" s="1"/>
  <c r="AB127" i="254"/>
  <c r="AD125" i="254"/>
  <c r="AB125" i="254"/>
  <c r="AD124" i="254"/>
  <c r="AB124" i="254"/>
  <c r="AB122" i="254"/>
  <c r="AB121" i="254"/>
  <c r="AB120" i="254"/>
  <c r="AB118" i="254"/>
  <c r="AD111" i="254"/>
  <c r="D16" i="254" s="1"/>
  <c r="AB111" i="254"/>
  <c r="AD110" i="254"/>
  <c r="D15" i="254"/>
  <c r="AB110" i="254"/>
  <c r="AD109" i="254"/>
  <c r="D14" i="254" s="1"/>
  <c r="AB109" i="254"/>
  <c r="AD108" i="254"/>
  <c r="D13" i="254" s="1"/>
  <c r="AB108" i="254"/>
  <c r="AD105" i="254"/>
  <c r="D10" i="254" s="1"/>
  <c r="AB105" i="254"/>
  <c r="AD104" i="254"/>
  <c r="AB104" i="254"/>
  <c r="O91" i="254"/>
  <c r="N91" i="254"/>
  <c r="M91" i="254"/>
  <c r="K91" i="254"/>
  <c r="AF9" i="254"/>
  <c r="G91" i="254" s="1"/>
  <c r="AD9" i="254"/>
  <c r="D91" i="254" s="1"/>
  <c r="AB9" i="254"/>
  <c r="C91" i="254" s="1"/>
  <c r="N90" i="254"/>
  <c r="M90" i="254"/>
  <c r="K90" i="254"/>
  <c r="AF8" i="254"/>
  <c r="G90" i="254" s="1"/>
  <c r="AD8" i="254"/>
  <c r="E90" i="254" s="1"/>
  <c r="D90" i="254"/>
  <c r="AB8" i="254"/>
  <c r="C90" i="254" s="1"/>
  <c r="O89" i="254"/>
  <c r="N89" i="254"/>
  <c r="J89" i="254"/>
  <c r="AF7" i="254"/>
  <c r="G89" i="254" s="1"/>
  <c r="AD7" i="254"/>
  <c r="E89" i="254" s="1"/>
  <c r="AB7" i="254"/>
  <c r="C89" i="254" s="1"/>
  <c r="O88" i="254"/>
  <c r="L88" i="254"/>
  <c r="AF6" i="254"/>
  <c r="G88" i="254" s="1"/>
  <c r="F88" i="254"/>
  <c r="AD6" i="254"/>
  <c r="E88" i="254" s="1"/>
  <c r="AB6" i="254"/>
  <c r="C88" i="254"/>
  <c r="O87" i="254"/>
  <c r="N87" i="254"/>
  <c r="J87" i="254"/>
  <c r="AF5" i="254"/>
  <c r="G87" i="254" s="1"/>
  <c r="AD5" i="254"/>
  <c r="E87" i="254" s="1"/>
  <c r="AB5" i="254"/>
  <c r="C87" i="254" s="1"/>
  <c r="O86" i="254"/>
  <c r="N86" i="254"/>
  <c r="M86" i="254"/>
  <c r="J86" i="254"/>
  <c r="AF4" i="254"/>
  <c r="G86" i="254" s="1"/>
  <c r="AD4" i="254"/>
  <c r="E86" i="254" s="1"/>
  <c r="AB4" i="254"/>
  <c r="C86" i="254" s="1"/>
  <c r="N85" i="254"/>
  <c r="F85" i="254"/>
  <c r="C83" i="254"/>
  <c r="A65" i="254"/>
  <c r="A50" i="254"/>
  <c r="AB34" i="254"/>
  <c r="AB33" i="254"/>
  <c r="AB32" i="254"/>
  <c r="AB31" i="254"/>
  <c r="AB30" i="254"/>
  <c r="AB29" i="254"/>
  <c r="AB28" i="254"/>
  <c r="AB27" i="254"/>
  <c r="AB26" i="254"/>
  <c r="AB25" i="254"/>
  <c r="AB24" i="254"/>
  <c r="AB23" i="254"/>
  <c r="AB22" i="254"/>
  <c r="AB21" i="254"/>
  <c r="AB20" i="254"/>
  <c r="AB19" i="254"/>
  <c r="AB18" i="254"/>
  <c r="G19" i="254"/>
  <c r="A19" i="254"/>
  <c r="AB17" i="254"/>
  <c r="AB16" i="254"/>
  <c r="AB15" i="254"/>
  <c r="O14" i="254"/>
  <c r="D9" i="254"/>
  <c r="D8" i="254"/>
  <c r="A7" i="254"/>
  <c r="A4" i="254"/>
  <c r="AB2" i="254"/>
  <c r="A2" i="254"/>
  <c r="AD128" i="253"/>
  <c r="O10" i="253" s="1"/>
  <c r="AB128" i="253"/>
  <c r="AD127" i="253"/>
  <c r="AB127" i="253"/>
  <c r="AD125" i="253"/>
  <c r="AB125" i="253"/>
  <c r="AD124" i="253"/>
  <c r="AB124" i="253"/>
  <c r="AB122" i="253"/>
  <c r="AB121" i="253"/>
  <c r="AB120" i="253"/>
  <c r="AB118" i="253"/>
  <c r="AD111" i="253"/>
  <c r="D16" i="253" s="1"/>
  <c r="AB111" i="253"/>
  <c r="AD110" i="253"/>
  <c r="AB110" i="253"/>
  <c r="AD109" i="253"/>
  <c r="D14" i="253" s="1"/>
  <c r="AB109" i="253"/>
  <c r="AD108" i="253"/>
  <c r="AB108" i="253"/>
  <c r="AD105" i="253"/>
  <c r="AB105" i="253"/>
  <c r="AD104" i="253"/>
  <c r="AB104" i="253"/>
  <c r="O91" i="253"/>
  <c r="N91" i="253"/>
  <c r="K91" i="253"/>
  <c r="AF9" i="253"/>
  <c r="F91" i="253"/>
  <c r="AD9" i="253"/>
  <c r="E91" i="253" s="1"/>
  <c r="AB9" i="253"/>
  <c r="C91" i="253" s="1"/>
  <c r="L90" i="253"/>
  <c r="K90" i="253"/>
  <c r="AF8" i="253"/>
  <c r="F90" i="253" s="1"/>
  <c r="AD8" i="253"/>
  <c r="D90" i="253" s="1"/>
  <c r="AB8" i="253"/>
  <c r="C90" i="253" s="1"/>
  <c r="O89" i="253"/>
  <c r="N89" i="253"/>
  <c r="J89" i="253"/>
  <c r="AF7" i="253"/>
  <c r="F89" i="253" s="1"/>
  <c r="AD7" i="253"/>
  <c r="E89" i="253" s="1"/>
  <c r="AB7" i="253"/>
  <c r="C89" i="253"/>
  <c r="AF6" i="253"/>
  <c r="F88" i="253" s="1"/>
  <c r="AD6" i="253"/>
  <c r="E88" i="253" s="1"/>
  <c r="AB6" i="253"/>
  <c r="C88" i="253" s="1"/>
  <c r="O87" i="253"/>
  <c r="N87" i="253"/>
  <c r="M87" i="253"/>
  <c r="J87" i="253"/>
  <c r="AF5" i="253"/>
  <c r="G87" i="253"/>
  <c r="F87" i="253"/>
  <c r="AD5" i="253"/>
  <c r="E87" i="253" s="1"/>
  <c r="AB5" i="253"/>
  <c r="C87" i="253"/>
  <c r="O86" i="253"/>
  <c r="N86" i="253"/>
  <c r="L86" i="253"/>
  <c r="J86" i="253"/>
  <c r="AF4" i="253"/>
  <c r="G86" i="253" s="1"/>
  <c r="AD4" i="253"/>
  <c r="E86" i="253" s="1"/>
  <c r="AB4" i="253"/>
  <c r="C86" i="253"/>
  <c r="N85" i="253"/>
  <c r="F85" i="253"/>
  <c r="C83" i="253"/>
  <c r="A65" i="253"/>
  <c r="AB34" i="253"/>
  <c r="AB33" i="253"/>
  <c r="AB32" i="253"/>
  <c r="AB31" i="253"/>
  <c r="AB30" i="253"/>
  <c r="AB29" i="253"/>
  <c r="AB28" i="253"/>
  <c r="AB27" i="253"/>
  <c r="AB26" i="253"/>
  <c r="AB25" i="253"/>
  <c r="AB24" i="253"/>
  <c r="AB23" i="253"/>
  <c r="AB22" i="253"/>
  <c r="AB21" i="253"/>
  <c r="AB20" i="253"/>
  <c r="AB19" i="253"/>
  <c r="AB18" i="253"/>
  <c r="G19" i="253"/>
  <c r="AB17" i="253"/>
  <c r="AB16" i="253"/>
  <c r="AB15" i="253"/>
  <c r="D15" i="253"/>
  <c r="O14" i="253"/>
  <c r="D13" i="253"/>
  <c r="D10" i="253"/>
  <c r="O9" i="253"/>
  <c r="D9" i="253"/>
  <c r="O8" i="253"/>
  <c r="D8" i="253"/>
  <c r="A7" i="253"/>
  <c r="A4" i="253"/>
  <c r="AB2" i="253"/>
  <c r="A2" i="253"/>
  <c r="AD128" i="252"/>
  <c r="O10" i="252" s="1"/>
  <c r="AB128" i="252"/>
  <c r="AD127" i="252"/>
  <c r="O9" i="252"/>
  <c r="AB127" i="252"/>
  <c r="AD125" i="252"/>
  <c r="AB125" i="252"/>
  <c r="AD124" i="252"/>
  <c r="AB124" i="252"/>
  <c r="AB122" i="252"/>
  <c r="AB121" i="252"/>
  <c r="AB120" i="252"/>
  <c r="AB118" i="252"/>
  <c r="AD111" i="252"/>
  <c r="AB111" i="252"/>
  <c r="AD110" i="252"/>
  <c r="D15" i="252" s="1"/>
  <c r="AB110" i="252"/>
  <c r="AD109" i="252"/>
  <c r="D14" i="252" s="1"/>
  <c r="AB109" i="252"/>
  <c r="AD108" i="252"/>
  <c r="D13" i="252" s="1"/>
  <c r="AB108" i="252"/>
  <c r="AD105" i="252"/>
  <c r="AB105" i="252"/>
  <c r="AD104" i="252"/>
  <c r="AB104" i="252"/>
  <c r="O91" i="252"/>
  <c r="N91" i="252"/>
  <c r="K91" i="252"/>
  <c r="AF9" i="252"/>
  <c r="F91" i="252" s="1"/>
  <c r="AD9" i="252"/>
  <c r="E91" i="252" s="1"/>
  <c r="AB9" i="252"/>
  <c r="C91" i="252" s="1"/>
  <c r="N90" i="252"/>
  <c r="M90" i="252"/>
  <c r="K90" i="252"/>
  <c r="AF8" i="252"/>
  <c r="G90" i="252" s="1"/>
  <c r="AD8" i="252"/>
  <c r="E90" i="252" s="1"/>
  <c r="AB8" i="252"/>
  <c r="C90" i="252" s="1"/>
  <c r="O89" i="252"/>
  <c r="N89" i="252"/>
  <c r="J89" i="252"/>
  <c r="AF7" i="252"/>
  <c r="G89" i="252" s="1"/>
  <c r="AD7" i="252"/>
  <c r="D89" i="252" s="1"/>
  <c r="AB7" i="252"/>
  <c r="C89" i="252" s="1"/>
  <c r="L88" i="252"/>
  <c r="J88" i="252"/>
  <c r="AF6" i="252"/>
  <c r="G88" i="252" s="1"/>
  <c r="AD6" i="252"/>
  <c r="D88" i="252"/>
  <c r="AB6" i="252"/>
  <c r="C88" i="252" s="1"/>
  <c r="O87" i="252"/>
  <c r="N87" i="252"/>
  <c r="J87" i="252"/>
  <c r="AF5" i="252"/>
  <c r="F87" i="252" s="1"/>
  <c r="AD5" i="252"/>
  <c r="D87" i="252" s="1"/>
  <c r="AB5" i="252"/>
  <c r="C87" i="252"/>
  <c r="O86" i="252"/>
  <c r="N86" i="252"/>
  <c r="M86" i="252"/>
  <c r="J86" i="252"/>
  <c r="AF4" i="252"/>
  <c r="F86" i="252" s="1"/>
  <c r="AD4" i="252"/>
  <c r="E86" i="252" s="1"/>
  <c r="AB4" i="252"/>
  <c r="C86" i="252" s="1"/>
  <c r="N85" i="252"/>
  <c r="F85" i="252"/>
  <c r="J83" i="252"/>
  <c r="C83" i="252"/>
  <c r="A65" i="252"/>
  <c r="A50" i="252"/>
  <c r="AB34" i="252"/>
  <c r="AB33" i="252"/>
  <c r="AB32" i="252"/>
  <c r="AB31" i="252"/>
  <c r="AB30" i="252"/>
  <c r="AB29" i="252"/>
  <c r="AB28" i="252"/>
  <c r="AB27" i="252"/>
  <c r="AB26" i="252"/>
  <c r="AB25" i="252"/>
  <c r="AB24" i="252"/>
  <c r="AB23" i="252"/>
  <c r="AB22" i="252"/>
  <c r="AB21" i="252"/>
  <c r="AB20" i="252"/>
  <c r="AB19" i="252"/>
  <c r="AB18" i="252"/>
  <c r="G19" i="252"/>
  <c r="A19" i="252"/>
  <c r="AB17" i="252"/>
  <c r="AB16" i="252"/>
  <c r="AB15" i="252"/>
  <c r="D16" i="252"/>
  <c r="O14" i="252"/>
  <c r="D10" i="252"/>
  <c r="D9" i="252"/>
  <c r="O8" i="252"/>
  <c r="D8" i="252"/>
  <c r="A7" i="252"/>
  <c r="A4" i="252"/>
  <c r="AB2" i="252"/>
  <c r="A2" i="252"/>
  <c r="AD128" i="251"/>
  <c r="O10" i="251" s="1"/>
  <c r="AB128" i="251"/>
  <c r="AD127" i="251"/>
  <c r="O9" i="251" s="1"/>
  <c r="AB127" i="251"/>
  <c r="AD125" i="251"/>
  <c r="AB125" i="251"/>
  <c r="AD124" i="251"/>
  <c r="AB124" i="251"/>
  <c r="AB122" i="251"/>
  <c r="AB121" i="251"/>
  <c r="AB120" i="251"/>
  <c r="AB118" i="251"/>
  <c r="AD111" i="251"/>
  <c r="D16" i="251" s="1"/>
  <c r="AB111" i="251"/>
  <c r="AD110" i="251"/>
  <c r="D15" i="251" s="1"/>
  <c r="AB110" i="251"/>
  <c r="AD109" i="251"/>
  <c r="D14" i="251" s="1"/>
  <c r="AB109" i="251"/>
  <c r="AD108" i="251"/>
  <c r="D13" i="251" s="1"/>
  <c r="AB108" i="251"/>
  <c r="AD105" i="251"/>
  <c r="AB105" i="251"/>
  <c r="AD104" i="251"/>
  <c r="D9" i="251" s="1"/>
  <c r="AB104" i="251"/>
  <c r="O91" i="251"/>
  <c r="N91" i="251"/>
  <c r="K91" i="251"/>
  <c r="AF9" i="251"/>
  <c r="G91" i="251" s="1"/>
  <c r="AD9" i="251"/>
  <c r="D91" i="251" s="1"/>
  <c r="E91" i="251"/>
  <c r="AB9" i="251"/>
  <c r="C91" i="251" s="1"/>
  <c r="N90" i="251"/>
  <c r="M90" i="251"/>
  <c r="K90" i="251"/>
  <c r="AF8" i="251"/>
  <c r="G90" i="251" s="1"/>
  <c r="AD8" i="251"/>
  <c r="D90" i="251" s="1"/>
  <c r="E90" i="251"/>
  <c r="AB8" i="251"/>
  <c r="C90" i="251" s="1"/>
  <c r="O89" i="251"/>
  <c r="N89" i="251"/>
  <c r="J89" i="251"/>
  <c r="AF7" i="251"/>
  <c r="F89" i="251" s="1"/>
  <c r="AD7" i="251"/>
  <c r="E89" i="251" s="1"/>
  <c r="AB7" i="251"/>
  <c r="C89" i="251" s="1"/>
  <c r="N88" i="251"/>
  <c r="AF6" i="251"/>
  <c r="G88" i="251"/>
  <c r="F88" i="251"/>
  <c r="AD6" i="251"/>
  <c r="E88" i="251" s="1"/>
  <c r="AB6" i="251"/>
  <c r="C88" i="251" s="1"/>
  <c r="O87" i="251"/>
  <c r="N87" i="251"/>
  <c r="M87" i="251"/>
  <c r="J87" i="251"/>
  <c r="AF5" i="251"/>
  <c r="G87" i="251" s="1"/>
  <c r="F87" i="251"/>
  <c r="AD5" i="251"/>
  <c r="E87" i="251" s="1"/>
  <c r="AB5" i="251"/>
  <c r="C87" i="251"/>
  <c r="O86" i="251"/>
  <c r="N86" i="251"/>
  <c r="M86" i="251"/>
  <c r="J86" i="251"/>
  <c r="AF4" i="251"/>
  <c r="F86" i="251" s="1"/>
  <c r="AD4" i="251"/>
  <c r="E86" i="251" s="1"/>
  <c r="AB4" i="251"/>
  <c r="C86" i="251" s="1"/>
  <c r="N85" i="251"/>
  <c r="F85" i="251"/>
  <c r="C83" i="251"/>
  <c r="A65" i="251"/>
  <c r="A50" i="251"/>
  <c r="AB34" i="251"/>
  <c r="AB33" i="251"/>
  <c r="AB32" i="251"/>
  <c r="AB31" i="251"/>
  <c r="AB30" i="251"/>
  <c r="AB29" i="251"/>
  <c r="AB28" i="251"/>
  <c r="AB27" i="251"/>
  <c r="AB26" i="251"/>
  <c r="AB25" i="251"/>
  <c r="AB24" i="251"/>
  <c r="AB23" i="251"/>
  <c r="AB22" i="251"/>
  <c r="AB21" i="251"/>
  <c r="AB20" i="251"/>
  <c r="AB19" i="251"/>
  <c r="AB18" i="251"/>
  <c r="G19" i="251"/>
  <c r="A19" i="251"/>
  <c r="AB17" i="251"/>
  <c r="AB16" i="251"/>
  <c r="AB15" i="251"/>
  <c r="O14" i="251"/>
  <c r="D10" i="251"/>
  <c r="D8" i="251"/>
  <c r="A7" i="251"/>
  <c r="A4" i="251"/>
  <c r="AB2" i="251"/>
  <c r="A2" i="251"/>
  <c r="AD128" i="250"/>
  <c r="AB128" i="250"/>
  <c r="AD127" i="250"/>
  <c r="AB127" i="250"/>
  <c r="AD125" i="250"/>
  <c r="AB125" i="250"/>
  <c r="AD124" i="250"/>
  <c r="AB124" i="250"/>
  <c r="AB122" i="250"/>
  <c r="AB121" i="250"/>
  <c r="AB120" i="250"/>
  <c r="AB118" i="250"/>
  <c r="AD111" i="250"/>
  <c r="AB111" i="250"/>
  <c r="AD110" i="250"/>
  <c r="AB110" i="250"/>
  <c r="AD109" i="250"/>
  <c r="AB109" i="250"/>
  <c r="AD108" i="250"/>
  <c r="AB108" i="250"/>
  <c r="AD105" i="250"/>
  <c r="AB105" i="250"/>
  <c r="AD104" i="250"/>
  <c r="AB104" i="250"/>
  <c r="O91" i="250"/>
  <c r="N91" i="250"/>
  <c r="M91" i="250"/>
  <c r="K91" i="250"/>
  <c r="AF9" i="250"/>
  <c r="F91" i="250" s="1"/>
  <c r="G91" i="250"/>
  <c r="AD9" i="250"/>
  <c r="E91" i="250" s="1"/>
  <c r="AB9" i="250"/>
  <c r="C91" i="250" s="1"/>
  <c r="L90" i="250"/>
  <c r="K90" i="250"/>
  <c r="AF8" i="250"/>
  <c r="F90" i="250" s="1"/>
  <c r="G90" i="250"/>
  <c r="AD8" i="250"/>
  <c r="E90" i="250" s="1"/>
  <c r="AB8" i="250"/>
  <c r="C90" i="250" s="1"/>
  <c r="O89" i="250"/>
  <c r="N89" i="250"/>
  <c r="J89" i="250"/>
  <c r="AF7" i="250"/>
  <c r="G89" i="250" s="1"/>
  <c r="AD7" i="250"/>
  <c r="E89" i="250" s="1"/>
  <c r="AB7" i="250"/>
  <c r="C89" i="250"/>
  <c r="J88" i="250"/>
  <c r="AF6" i="250"/>
  <c r="G88" i="250" s="1"/>
  <c r="AD6" i="250"/>
  <c r="E88" i="250"/>
  <c r="AB6" i="250"/>
  <c r="C88" i="250" s="1"/>
  <c r="O87" i="250"/>
  <c r="N87" i="250"/>
  <c r="J87" i="250"/>
  <c r="AF5" i="250"/>
  <c r="G87" i="250" s="1"/>
  <c r="AD5" i="250"/>
  <c r="D87" i="250"/>
  <c r="E87" i="250"/>
  <c r="AB5" i="250"/>
  <c r="C87" i="250" s="1"/>
  <c r="O86" i="250"/>
  <c r="N86" i="250"/>
  <c r="L86" i="250"/>
  <c r="J86" i="250"/>
  <c r="AF4" i="250"/>
  <c r="G86" i="250" s="1"/>
  <c r="AD4" i="250"/>
  <c r="D86" i="250" s="1"/>
  <c r="E86" i="250"/>
  <c r="AB4" i="250"/>
  <c r="C86" i="250" s="1"/>
  <c r="N85" i="250"/>
  <c r="F85" i="250"/>
  <c r="C83" i="250"/>
  <c r="A65" i="250"/>
  <c r="AB34" i="250"/>
  <c r="AB33" i="250"/>
  <c r="AB32" i="250"/>
  <c r="AB31" i="250"/>
  <c r="AB30" i="250"/>
  <c r="AB29" i="250"/>
  <c r="AB28" i="250"/>
  <c r="AB27" i="250"/>
  <c r="AB26" i="250"/>
  <c r="AB25" i="250"/>
  <c r="AB24" i="250"/>
  <c r="AB23" i="250"/>
  <c r="AB22" i="250"/>
  <c r="AB21" i="250"/>
  <c r="AB20" i="250"/>
  <c r="AB19" i="250"/>
  <c r="AB18" i="250"/>
  <c r="G19" i="250"/>
  <c r="AB17" i="250"/>
  <c r="AB16" i="250"/>
  <c r="AB15" i="250"/>
  <c r="D16" i="250"/>
  <c r="D15" i="250"/>
  <c r="O14" i="250"/>
  <c r="D14" i="250"/>
  <c r="D13" i="250"/>
  <c r="O10" i="250"/>
  <c r="D10" i="250"/>
  <c r="O9" i="250"/>
  <c r="D9" i="250"/>
  <c r="O8" i="250"/>
  <c r="D8" i="250"/>
  <c r="A7" i="250"/>
  <c r="A4" i="250"/>
  <c r="AB2" i="250"/>
  <c r="A2" i="250"/>
  <c r="AD128" i="249"/>
  <c r="O10" i="249" s="1"/>
  <c r="AB128" i="249"/>
  <c r="AD127" i="249"/>
  <c r="O9" i="249" s="1"/>
  <c r="AB127" i="249"/>
  <c r="AD125" i="249"/>
  <c r="AB125" i="249"/>
  <c r="AD124" i="249"/>
  <c r="AB124" i="249"/>
  <c r="AB122" i="249"/>
  <c r="AB121" i="249"/>
  <c r="AB120" i="249"/>
  <c r="AB118" i="249"/>
  <c r="AD111" i="249"/>
  <c r="AB111" i="249"/>
  <c r="AD110" i="249"/>
  <c r="D15" i="249"/>
  <c r="AB110" i="249"/>
  <c r="AD109" i="249"/>
  <c r="D14" i="249" s="1"/>
  <c r="AB109" i="249"/>
  <c r="AD108" i="249"/>
  <c r="D13" i="249" s="1"/>
  <c r="AB108" i="249"/>
  <c r="AD105" i="249"/>
  <c r="AB105" i="249"/>
  <c r="AD104" i="249"/>
  <c r="AB104" i="249"/>
  <c r="O91" i="249"/>
  <c r="N91" i="249"/>
  <c r="K91" i="249"/>
  <c r="AF9" i="249"/>
  <c r="F91" i="249" s="1"/>
  <c r="AD9" i="249"/>
  <c r="E91" i="249" s="1"/>
  <c r="AB9" i="249"/>
  <c r="C91" i="249" s="1"/>
  <c r="M90" i="249"/>
  <c r="K90" i="249"/>
  <c r="AF8" i="249"/>
  <c r="F90" i="249" s="1"/>
  <c r="G90" i="249"/>
  <c r="AD8" i="249"/>
  <c r="D90" i="249" s="1"/>
  <c r="AB8" i="249"/>
  <c r="C90" i="249"/>
  <c r="O89" i="249"/>
  <c r="N89" i="249"/>
  <c r="J89" i="249"/>
  <c r="AF7" i="249"/>
  <c r="F89" i="249" s="1"/>
  <c r="AD7" i="249"/>
  <c r="E89" i="249"/>
  <c r="AB7" i="249"/>
  <c r="C89" i="249" s="1"/>
  <c r="N88" i="249"/>
  <c r="AF6" i="249"/>
  <c r="G88" i="249" s="1"/>
  <c r="F88" i="249"/>
  <c r="AD6" i="249"/>
  <c r="E88" i="249" s="1"/>
  <c r="AB6" i="249"/>
  <c r="C88" i="249" s="1"/>
  <c r="O87" i="249"/>
  <c r="N87" i="249"/>
  <c r="M87" i="249"/>
  <c r="J87" i="249"/>
  <c r="AF5" i="249"/>
  <c r="G87" i="249" s="1"/>
  <c r="AD5" i="249"/>
  <c r="E87" i="249"/>
  <c r="AB5" i="249"/>
  <c r="C87" i="249" s="1"/>
  <c r="O86" i="249"/>
  <c r="N86" i="249"/>
  <c r="M86" i="249"/>
  <c r="J86" i="249"/>
  <c r="AF4" i="249"/>
  <c r="F86" i="249" s="1"/>
  <c r="G86" i="249"/>
  <c r="AD4" i="249"/>
  <c r="E86" i="249" s="1"/>
  <c r="AB4" i="249"/>
  <c r="C86" i="249" s="1"/>
  <c r="N85" i="249"/>
  <c r="F85" i="249"/>
  <c r="C83" i="249"/>
  <c r="A65" i="249"/>
  <c r="A50" i="249"/>
  <c r="AB34" i="249"/>
  <c r="AB33" i="249"/>
  <c r="AB32" i="249"/>
  <c r="AB31" i="249"/>
  <c r="AB30" i="249"/>
  <c r="AB29" i="249"/>
  <c r="AB28" i="249"/>
  <c r="AB27" i="249"/>
  <c r="AB26" i="249"/>
  <c r="AB25" i="249"/>
  <c r="AB24" i="249"/>
  <c r="AB23" i="249"/>
  <c r="AB22" i="249"/>
  <c r="AB21" i="249"/>
  <c r="AB20" i="249"/>
  <c r="AB19" i="249"/>
  <c r="AB18" i="249"/>
  <c r="G19" i="249"/>
  <c r="A19" i="249"/>
  <c r="AB17" i="249"/>
  <c r="AB16" i="249"/>
  <c r="AB15" i="249"/>
  <c r="D16" i="249"/>
  <c r="O14" i="249"/>
  <c r="D10" i="249"/>
  <c r="D9" i="249"/>
  <c r="O8" i="249"/>
  <c r="D8" i="249"/>
  <c r="A7" i="249"/>
  <c r="A4" i="249"/>
  <c r="AB2" i="249"/>
  <c r="A2" i="249"/>
  <c r="AD128" i="248"/>
  <c r="AB128" i="248"/>
  <c r="AD127" i="248"/>
  <c r="O9" i="248" s="1"/>
  <c r="AB127" i="248"/>
  <c r="AD125" i="248"/>
  <c r="AB125" i="248"/>
  <c r="AD124" i="248"/>
  <c r="AB124" i="248"/>
  <c r="AB122" i="248"/>
  <c r="AB121" i="248"/>
  <c r="AB120" i="248"/>
  <c r="AB118" i="248"/>
  <c r="AD111" i="248"/>
  <c r="AB111" i="248"/>
  <c r="AD110" i="248"/>
  <c r="AB110" i="248"/>
  <c r="AD109" i="248"/>
  <c r="AB109" i="248"/>
  <c r="AD108" i="248"/>
  <c r="D13" i="248"/>
  <c r="AB108" i="248"/>
  <c r="AD105" i="248"/>
  <c r="D10" i="248" s="1"/>
  <c r="AB105" i="248"/>
  <c r="AD104" i="248"/>
  <c r="D9" i="248" s="1"/>
  <c r="AB104" i="248"/>
  <c r="O91" i="248"/>
  <c r="N91" i="248"/>
  <c r="K91" i="248"/>
  <c r="AF9" i="248"/>
  <c r="F91" i="248" s="1"/>
  <c r="AD9" i="248"/>
  <c r="E91" i="248" s="1"/>
  <c r="AB9" i="248"/>
  <c r="C91" i="248" s="1"/>
  <c r="L90" i="248"/>
  <c r="K90" i="248"/>
  <c r="AF8" i="248"/>
  <c r="F90" i="248" s="1"/>
  <c r="AD8" i="248"/>
  <c r="E90" i="248" s="1"/>
  <c r="AB8" i="248"/>
  <c r="C90" i="248" s="1"/>
  <c r="O89" i="248"/>
  <c r="N89" i="248"/>
  <c r="J89" i="248"/>
  <c r="AF7" i="248"/>
  <c r="G89" i="248" s="1"/>
  <c r="AD7" i="248"/>
  <c r="E89" i="248"/>
  <c r="AB7" i="248"/>
  <c r="C89" i="248" s="1"/>
  <c r="M88" i="248"/>
  <c r="AF6" i="248"/>
  <c r="F88" i="248" s="1"/>
  <c r="G88" i="248"/>
  <c r="AD6" i="248"/>
  <c r="E88" i="248" s="1"/>
  <c r="AB6" i="248"/>
  <c r="C88" i="248" s="1"/>
  <c r="O87" i="248"/>
  <c r="N87" i="248"/>
  <c r="J87" i="248"/>
  <c r="AF5" i="248"/>
  <c r="G87" i="248" s="1"/>
  <c r="AD5" i="248"/>
  <c r="E87" i="248" s="1"/>
  <c r="D87" i="248"/>
  <c r="AB5" i="248"/>
  <c r="C87" i="248"/>
  <c r="O86" i="248"/>
  <c r="N86" i="248"/>
  <c r="L86" i="248"/>
  <c r="J86" i="248"/>
  <c r="AF4" i="248"/>
  <c r="G86" i="248" s="1"/>
  <c r="AD4" i="248"/>
  <c r="E86" i="248" s="1"/>
  <c r="AB4" i="248"/>
  <c r="C86" i="248" s="1"/>
  <c r="N85" i="248"/>
  <c r="F85" i="248"/>
  <c r="C83" i="248"/>
  <c r="A65" i="248"/>
  <c r="AB34" i="248"/>
  <c r="AB33" i="248"/>
  <c r="AB32" i="248"/>
  <c r="AB31" i="248"/>
  <c r="AB30" i="248"/>
  <c r="AB29" i="248"/>
  <c r="AB28" i="248"/>
  <c r="AB27" i="248"/>
  <c r="AB26" i="248"/>
  <c r="AB25" i="248"/>
  <c r="AB24" i="248"/>
  <c r="AB23" i="248"/>
  <c r="AB22" i="248"/>
  <c r="AB21" i="248"/>
  <c r="AB20" i="248"/>
  <c r="AB19" i="248"/>
  <c r="AB18" i="248"/>
  <c r="G19" i="248"/>
  <c r="AB17" i="248"/>
  <c r="AB16" i="248"/>
  <c r="AB15" i="248"/>
  <c r="D16" i="248"/>
  <c r="D15" i="248"/>
  <c r="O14" i="248"/>
  <c r="D14" i="248"/>
  <c r="O10" i="248"/>
  <c r="D8" i="248"/>
  <c r="A7" i="248"/>
  <c r="A4" i="248"/>
  <c r="AB2" i="248"/>
  <c r="A2" i="248"/>
  <c r="AD128" i="247"/>
  <c r="AB128" i="247"/>
  <c r="AD127" i="247"/>
  <c r="O9" i="247" s="1"/>
  <c r="AB127" i="247"/>
  <c r="AD125" i="247"/>
  <c r="AB125" i="247"/>
  <c r="AD124" i="247"/>
  <c r="AB124" i="247"/>
  <c r="AB122" i="247"/>
  <c r="AB121" i="247"/>
  <c r="AB120" i="247"/>
  <c r="AB118" i="247"/>
  <c r="AD111" i="247"/>
  <c r="AB111" i="247"/>
  <c r="AD110" i="247"/>
  <c r="AB110" i="247"/>
  <c r="AD109" i="247"/>
  <c r="AB109" i="247"/>
  <c r="AD108" i="247"/>
  <c r="D13" i="247"/>
  <c r="AB108" i="247"/>
  <c r="AD105" i="247"/>
  <c r="AB105" i="247"/>
  <c r="AD104" i="247"/>
  <c r="D9" i="247" s="1"/>
  <c r="AB104" i="247"/>
  <c r="O91" i="247"/>
  <c r="N91" i="247"/>
  <c r="K91" i="247"/>
  <c r="AF9" i="247"/>
  <c r="G91" i="247" s="1"/>
  <c r="AD9" i="247"/>
  <c r="E91" i="247" s="1"/>
  <c r="AB9" i="247"/>
  <c r="C91" i="247" s="1"/>
  <c r="O90" i="247"/>
  <c r="L90" i="247"/>
  <c r="K90" i="247"/>
  <c r="AF8" i="247"/>
  <c r="G90" i="247" s="1"/>
  <c r="AD8" i="247"/>
  <c r="E90" i="247"/>
  <c r="AB8" i="247"/>
  <c r="C90" i="247" s="1"/>
  <c r="O89" i="247"/>
  <c r="N89" i="247"/>
  <c r="J89" i="247"/>
  <c r="AF7" i="247"/>
  <c r="G89" i="247" s="1"/>
  <c r="AD7" i="247"/>
  <c r="D89" i="247"/>
  <c r="E89" i="247"/>
  <c r="AB7" i="247"/>
  <c r="C89" i="247" s="1"/>
  <c r="N88" i="247"/>
  <c r="AF6" i="247"/>
  <c r="G88" i="247" s="1"/>
  <c r="AD6" i="247"/>
  <c r="E88" i="247" s="1"/>
  <c r="AB6" i="247"/>
  <c r="C88" i="247"/>
  <c r="O87" i="247"/>
  <c r="N87" i="247"/>
  <c r="M87" i="247"/>
  <c r="J87" i="247"/>
  <c r="AF5" i="247"/>
  <c r="G87" i="247" s="1"/>
  <c r="AD5" i="247"/>
  <c r="E87" i="247" s="1"/>
  <c r="D87" i="247"/>
  <c r="AB5" i="247"/>
  <c r="C87" i="247" s="1"/>
  <c r="O86" i="247"/>
  <c r="N86" i="247"/>
  <c r="L86" i="247"/>
  <c r="J86" i="247"/>
  <c r="AF4" i="247"/>
  <c r="G86" i="247" s="1"/>
  <c r="AD4" i="247"/>
  <c r="D86" i="247" s="1"/>
  <c r="AB4" i="247"/>
  <c r="C86" i="247" s="1"/>
  <c r="N85" i="247"/>
  <c r="F85" i="247"/>
  <c r="C83" i="247"/>
  <c r="A65" i="247"/>
  <c r="AB34" i="247"/>
  <c r="AB33" i="247"/>
  <c r="AB32" i="247"/>
  <c r="AB31" i="247"/>
  <c r="AB30" i="247"/>
  <c r="AB29" i="247"/>
  <c r="AB28" i="247"/>
  <c r="AB27" i="247"/>
  <c r="AB26" i="247"/>
  <c r="AB25" i="247"/>
  <c r="AB24" i="247"/>
  <c r="AB23" i="247"/>
  <c r="AB22" i="247"/>
  <c r="AB21" i="247"/>
  <c r="AB20" i="247"/>
  <c r="AB19" i="247"/>
  <c r="AB18" i="247"/>
  <c r="G19" i="247"/>
  <c r="AB17" i="247"/>
  <c r="AB16" i="247"/>
  <c r="AB15" i="247"/>
  <c r="D16" i="247"/>
  <c r="D15" i="247"/>
  <c r="O14" i="247"/>
  <c r="D14" i="247"/>
  <c r="O10" i="247"/>
  <c r="D10" i="247"/>
  <c r="O8" i="247"/>
  <c r="A7" i="247"/>
  <c r="A4" i="247"/>
  <c r="AB2" i="247"/>
  <c r="A2" i="247"/>
  <c r="AD128" i="246"/>
  <c r="O10" i="246" s="1"/>
  <c r="AB128" i="246"/>
  <c r="AD127" i="246"/>
  <c r="O9" i="246"/>
  <c r="AB127" i="246"/>
  <c r="AD125" i="246"/>
  <c r="AB125" i="246"/>
  <c r="AD124" i="246"/>
  <c r="AB124" i="246"/>
  <c r="AB122" i="246"/>
  <c r="AB121" i="246"/>
  <c r="AB120" i="246"/>
  <c r="AB118" i="246"/>
  <c r="AD111" i="246"/>
  <c r="D16" i="246"/>
  <c r="AB111" i="246"/>
  <c r="AD110" i="246"/>
  <c r="D15" i="246" s="1"/>
  <c r="AB110" i="246"/>
  <c r="AD109" i="246"/>
  <c r="D14" i="246" s="1"/>
  <c r="AB109" i="246"/>
  <c r="AD108" i="246"/>
  <c r="D13" i="246" s="1"/>
  <c r="AB108" i="246"/>
  <c r="AD105" i="246"/>
  <c r="AB105" i="246"/>
  <c r="AD104" i="246"/>
  <c r="D9" i="246" s="1"/>
  <c r="AB104" i="246"/>
  <c r="O91" i="246"/>
  <c r="N91" i="246"/>
  <c r="K91" i="246"/>
  <c r="AF9" i="246"/>
  <c r="F91" i="246" s="1"/>
  <c r="G91" i="246"/>
  <c r="AD9" i="246"/>
  <c r="E91" i="246" s="1"/>
  <c r="D91" i="246"/>
  <c r="AB9" i="246"/>
  <c r="C91" i="246" s="1"/>
  <c r="M90" i="246"/>
  <c r="K90" i="246"/>
  <c r="AF8" i="246"/>
  <c r="G90" i="246"/>
  <c r="F90" i="246"/>
  <c r="AD8" i="246"/>
  <c r="E90" i="246" s="1"/>
  <c r="D90" i="246"/>
  <c r="AB8" i="246"/>
  <c r="C90" i="246" s="1"/>
  <c r="O89" i="246"/>
  <c r="N89" i="246"/>
  <c r="J89" i="246"/>
  <c r="AF7" i="246"/>
  <c r="G89" i="246" s="1"/>
  <c r="AD7" i="246"/>
  <c r="E89" i="246" s="1"/>
  <c r="AB7" i="246"/>
  <c r="C89" i="246"/>
  <c r="O88" i="246"/>
  <c r="AF6" i="246"/>
  <c r="F88" i="246" s="1"/>
  <c r="G88" i="246"/>
  <c r="AD6" i="246"/>
  <c r="E88" i="246" s="1"/>
  <c r="AB6" i="246"/>
  <c r="C88" i="246" s="1"/>
  <c r="O87" i="246"/>
  <c r="N87" i="246"/>
  <c r="J87" i="246"/>
  <c r="AF5" i="246"/>
  <c r="G87" i="246" s="1"/>
  <c r="AD5" i="246"/>
  <c r="E87" i="246" s="1"/>
  <c r="AB5" i="246"/>
  <c r="C87" i="246" s="1"/>
  <c r="O86" i="246"/>
  <c r="N86" i="246"/>
  <c r="M86" i="246"/>
  <c r="J86" i="246"/>
  <c r="AF4" i="246"/>
  <c r="G86" i="246" s="1"/>
  <c r="AD4" i="246"/>
  <c r="E86" i="246" s="1"/>
  <c r="AB4" i="246"/>
  <c r="D8" i="246" s="1"/>
  <c r="N85" i="246"/>
  <c r="F85" i="246"/>
  <c r="C83" i="246"/>
  <c r="A65" i="246"/>
  <c r="A50" i="246"/>
  <c r="AB34" i="246"/>
  <c r="AB33" i="246"/>
  <c r="AB32" i="246"/>
  <c r="AB31" i="246"/>
  <c r="AB30" i="246"/>
  <c r="AB29" i="246"/>
  <c r="AB28" i="246"/>
  <c r="AB27" i="246"/>
  <c r="AB26" i="246"/>
  <c r="AB25" i="246"/>
  <c r="AB24" i="246"/>
  <c r="AB23" i="246"/>
  <c r="AB22" i="246"/>
  <c r="AB21" i="246"/>
  <c r="AB20" i="246"/>
  <c r="AB19" i="246"/>
  <c r="AB18" i="246"/>
  <c r="G19" i="246"/>
  <c r="A19" i="246"/>
  <c r="AB17" i="246"/>
  <c r="AB16" i="246"/>
  <c r="AB15" i="246"/>
  <c r="O14" i="246"/>
  <c r="D10" i="246"/>
  <c r="A7" i="246"/>
  <c r="A4" i="246"/>
  <c r="AB2" i="246"/>
  <c r="A2" i="246"/>
  <c r="AD128" i="245"/>
  <c r="AB128" i="245"/>
  <c r="AD127" i="245"/>
  <c r="AB127" i="245"/>
  <c r="AD125" i="245"/>
  <c r="AB125" i="245"/>
  <c r="AD124" i="245"/>
  <c r="AB124" i="245"/>
  <c r="AB122" i="245"/>
  <c r="AB121" i="245"/>
  <c r="AB120" i="245"/>
  <c r="AB118" i="245"/>
  <c r="AD111" i="245"/>
  <c r="AB111" i="245"/>
  <c r="AD110" i="245"/>
  <c r="AB110" i="245"/>
  <c r="AD109" i="245"/>
  <c r="AB109" i="245"/>
  <c r="AD108" i="245"/>
  <c r="AB108" i="245"/>
  <c r="AD105" i="245"/>
  <c r="AB105" i="245"/>
  <c r="AD104" i="245"/>
  <c r="AB104" i="245"/>
  <c r="O91" i="245"/>
  <c r="N91" i="245"/>
  <c r="K91" i="245"/>
  <c r="AF9" i="245"/>
  <c r="G91" i="245" s="1"/>
  <c r="AD9" i="245"/>
  <c r="D91" i="245" s="1"/>
  <c r="E91" i="245"/>
  <c r="AB9" i="245"/>
  <c r="C91" i="245" s="1"/>
  <c r="L90" i="245"/>
  <c r="K90" i="245"/>
  <c r="AF8" i="245"/>
  <c r="G90" i="245" s="1"/>
  <c r="F90" i="245"/>
  <c r="AD8" i="245"/>
  <c r="E90" i="245" s="1"/>
  <c r="D90" i="245"/>
  <c r="AB8" i="245"/>
  <c r="C90" i="245" s="1"/>
  <c r="O89" i="245"/>
  <c r="N89" i="245"/>
  <c r="J89" i="245"/>
  <c r="AF7" i="245"/>
  <c r="G89" i="245" s="1"/>
  <c r="F89" i="245"/>
  <c r="AD7" i="245"/>
  <c r="E89" i="245" s="1"/>
  <c r="AB7" i="245"/>
  <c r="C89" i="245" s="1"/>
  <c r="J88" i="245"/>
  <c r="AF6" i="245"/>
  <c r="G88" i="245" s="1"/>
  <c r="AD6" i="245"/>
  <c r="E88" i="245" s="1"/>
  <c r="AB6" i="245"/>
  <c r="C88" i="245" s="1"/>
  <c r="O87" i="245"/>
  <c r="N87" i="245"/>
  <c r="M87" i="245"/>
  <c r="J87" i="245"/>
  <c r="AF5" i="245"/>
  <c r="G87" i="245" s="1"/>
  <c r="F87" i="245"/>
  <c r="AD5" i="245"/>
  <c r="E87" i="245"/>
  <c r="AB5" i="245"/>
  <c r="C87" i="245"/>
  <c r="O86" i="245"/>
  <c r="N86" i="245"/>
  <c r="L86" i="245"/>
  <c r="J86" i="245"/>
  <c r="AF4" i="245"/>
  <c r="F86" i="245" s="1"/>
  <c r="G86" i="245"/>
  <c r="AD4" i="245"/>
  <c r="E86" i="245" s="1"/>
  <c r="AB4" i="245"/>
  <c r="C86" i="245" s="1"/>
  <c r="N85" i="245"/>
  <c r="F85" i="245"/>
  <c r="C83" i="245"/>
  <c r="A65" i="245"/>
  <c r="AB34" i="245"/>
  <c r="AB33" i="245"/>
  <c r="AB32" i="245"/>
  <c r="AB31" i="245"/>
  <c r="AB30" i="245"/>
  <c r="AB29" i="245"/>
  <c r="AB28" i="245"/>
  <c r="AB27" i="245"/>
  <c r="AB26" i="245"/>
  <c r="AB25" i="245"/>
  <c r="AB24" i="245"/>
  <c r="AB23" i="245"/>
  <c r="AB22" i="245"/>
  <c r="AB21" i="245"/>
  <c r="AB20" i="245"/>
  <c r="AB19" i="245"/>
  <c r="AB18" i="245"/>
  <c r="G19" i="245"/>
  <c r="AB17" i="245"/>
  <c r="AB16" i="245"/>
  <c r="AB15" i="245"/>
  <c r="D16" i="245"/>
  <c r="D15" i="245"/>
  <c r="O14" i="245"/>
  <c r="D14" i="245"/>
  <c r="D13" i="245"/>
  <c r="O10" i="245"/>
  <c r="D10" i="245"/>
  <c r="O9" i="245"/>
  <c r="D9" i="245"/>
  <c r="D8" i="245"/>
  <c r="A7" i="245"/>
  <c r="A4" i="245"/>
  <c r="AB2" i="245"/>
  <c r="A2" i="245"/>
  <c r="AD128" i="244"/>
  <c r="AB128" i="244"/>
  <c r="AD127" i="244"/>
  <c r="AB127" i="244"/>
  <c r="AD125" i="244"/>
  <c r="AB125" i="244"/>
  <c r="AD124" i="244"/>
  <c r="AB124" i="244"/>
  <c r="AB122" i="244"/>
  <c r="AB121" i="244"/>
  <c r="AB120" i="244"/>
  <c r="AB118" i="244"/>
  <c r="AD111" i="244"/>
  <c r="AB111" i="244"/>
  <c r="AD110" i="244"/>
  <c r="AB110" i="244"/>
  <c r="AD109" i="244"/>
  <c r="AB109" i="244"/>
  <c r="AD108" i="244"/>
  <c r="AB108" i="244"/>
  <c r="AD105" i="244"/>
  <c r="AB105" i="244"/>
  <c r="AD104" i="244"/>
  <c r="AB104" i="244"/>
  <c r="O91" i="244"/>
  <c r="N91" i="244"/>
  <c r="K91" i="244"/>
  <c r="AF9" i="244"/>
  <c r="G91" i="244" s="1"/>
  <c r="AD9" i="244"/>
  <c r="D91" i="244" s="1"/>
  <c r="AB9" i="244"/>
  <c r="C91" i="244" s="1"/>
  <c r="M90" i="244"/>
  <c r="L90" i="244"/>
  <c r="K90" i="244"/>
  <c r="AF8" i="244"/>
  <c r="F90" i="244" s="1"/>
  <c r="G90" i="244"/>
  <c r="AD8" i="244"/>
  <c r="E90" i="244" s="1"/>
  <c r="D90" i="244"/>
  <c r="AB8" i="244"/>
  <c r="C90" i="244" s="1"/>
  <c r="O89" i="244"/>
  <c r="N89" i="244"/>
  <c r="J89" i="244"/>
  <c r="AF7" i="244"/>
  <c r="G89" i="244" s="1"/>
  <c r="AD7" i="244"/>
  <c r="D89" i="244" s="1"/>
  <c r="E89" i="244"/>
  <c r="AB7" i="244"/>
  <c r="C89" i="244" s="1"/>
  <c r="O88" i="244"/>
  <c r="AF6" i="244"/>
  <c r="G88" i="244" s="1"/>
  <c r="F88" i="244"/>
  <c r="AD6" i="244"/>
  <c r="E88" i="244" s="1"/>
  <c r="AB6" i="244"/>
  <c r="C88" i="244"/>
  <c r="O87" i="244"/>
  <c r="N87" i="244"/>
  <c r="L87" i="244"/>
  <c r="J87" i="244"/>
  <c r="AF5" i="244"/>
  <c r="G87" i="244" s="1"/>
  <c r="F87" i="244"/>
  <c r="AD5" i="244"/>
  <c r="E87" i="244" s="1"/>
  <c r="AB5" i="244"/>
  <c r="C87" i="244"/>
  <c r="O86" i="244"/>
  <c r="N86" i="244"/>
  <c r="M86" i="244"/>
  <c r="L86" i="244"/>
  <c r="J86" i="244"/>
  <c r="AF4" i="244"/>
  <c r="F86" i="244" s="1"/>
  <c r="AD4" i="244"/>
  <c r="D86" i="244" s="1"/>
  <c r="AB4" i="244"/>
  <c r="C86" i="244" s="1"/>
  <c r="N85" i="244"/>
  <c r="F85" i="244"/>
  <c r="J83" i="244"/>
  <c r="C83" i="244"/>
  <c r="A65" i="244"/>
  <c r="AB34" i="244"/>
  <c r="AB33" i="244"/>
  <c r="AB32" i="244"/>
  <c r="AB31" i="244"/>
  <c r="AB30" i="244"/>
  <c r="AB29" i="244"/>
  <c r="AB28" i="244"/>
  <c r="AB27" i="244"/>
  <c r="AB26" i="244"/>
  <c r="AB25" i="244"/>
  <c r="AB24" i="244"/>
  <c r="AB23" i="244"/>
  <c r="AB22" i="244"/>
  <c r="AB21" i="244"/>
  <c r="AB20" i="244"/>
  <c r="AB19" i="244"/>
  <c r="AB18" i="244"/>
  <c r="G19" i="244"/>
  <c r="AB17" i="244"/>
  <c r="AB16" i="244"/>
  <c r="AB15" i="244"/>
  <c r="D16" i="244"/>
  <c r="D15" i="244"/>
  <c r="O14" i="244"/>
  <c r="D14" i="244"/>
  <c r="D13" i="244"/>
  <c r="O10" i="244"/>
  <c r="D10" i="244"/>
  <c r="O9" i="244"/>
  <c r="D9" i="244"/>
  <c r="O8" i="244"/>
  <c r="A7" i="244"/>
  <c r="A4" i="244"/>
  <c r="AB2" i="244"/>
  <c r="A2" i="244"/>
  <c r="AD128" i="243"/>
  <c r="AB128" i="243"/>
  <c r="AD127" i="243"/>
  <c r="O9" i="243" s="1"/>
  <c r="AB127" i="243"/>
  <c r="AD125" i="243"/>
  <c r="AB125" i="243"/>
  <c r="AD124" i="243"/>
  <c r="AB124" i="243"/>
  <c r="AB122" i="243"/>
  <c r="AB121" i="243"/>
  <c r="AB120" i="243"/>
  <c r="AB118" i="243"/>
  <c r="O14" i="243" s="1"/>
  <c r="AD111" i="243"/>
  <c r="AB111" i="243"/>
  <c r="AD110" i="243"/>
  <c r="AB110" i="243"/>
  <c r="AD109" i="243"/>
  <c r="AB109" i="243"/>
  <c r="AD108" i="243"/>
  <c r="AB108" i="243"/>
  <c r="AD105" i="243"/>
  <c r="D10" i="243" s="1"/>
  <c r="AB105" i="243"/>
  <c r="AD104" i="243"/>
  <c r="AB104" i="243"/>
  <c r="O91" i="243"/>
  <c r="N91" i="243"/>
  <c r="K91" i="243"/>
  <c r="AF9" i="243"/>
  <c r="G91" i="243" s="1"/>
  <c r="AD9" i="243"/>
  <c r="E91" i="243" s="1"/>
  <c r="AB9" i="243"/>
  <c r="C91" i="243" s="1"/>
  <c r="M90" i="243"/>
  <c r="L90" i="243"/>
  <c r="K90" i="243"/>
  <c r="AF8" i="243"/>
  <c r="F90" i="243"/>
  <c r="G90" i="243"/>
  <c r="AD8" i="243"/>
  <c r="E90" i="243" s="1"/>
  <c r="AB8" i="243"/>
  <c r="C90" i="243"/>
  <c r="O89" i="243"/>
  <c r="N89" i="243"/>
  <c r="J89" i="243"/>
  <c r="AF7" i="243"/>
  <c r="G89" i="243" s="1"/>
  <c r="AD7" i="243"/>
  <c r="E89" i="243" s="1"/>
  <c r="AB7" i="243"/>
  <c r="C89" i="243" s="1"/>
  <c r="L88" i="243"/>
  <c r="J88" i="243"/>
  <c r="AF6" i="243"/>
  <c r="F88" i="243" s="1"/>
  <c r="G88" i="243"/>
  <c r="AD6" i="243"/>
  <c r="E88" i="243" s="1"/>
  <c r="AB6" i="243"/>
  <c r="C88" i="243" s="1"/>
  <c r="O87" i="243"/>
  <c r="N87" i="243"/>
  <c r="J87" i="243"/>
  <c r="AF5" i="243"/>
  <c r="G87" i="243"/>
  <c r="F87" i="243"/>
  <c r="AD5" i="243"/>
  <c r="E87" i="243" s="1"/>
  <c r="AB5" i="243"/>
  <c r="C87" i="243"/>
  <c r="O86" i="243"/>
  <c r="N86" i="243"/>
  <c r="M86" i="243"/>
  <c r="L86" i="243"/>
  <c r="J86" i="243"/>
  <c r="AF4" i="243"/>
  <c r="G86" i="243"/>
  <c r="F86" i="243"/>
  <c r="AD4" i="243"/>
  <c r="E86" i="243" s="1"/>
  <c r="AB4" i="243"/>
  <c r="C86" i="243" s="1"/>
  <c r="N85" i="243"/>
  <c r="F85" i="243"/>
  <c r="C83" i="243"/>
  <c r="A65" i="243"/>
  <c r="AB34" i="243"/>
  <c r="AB33" i="243"/>
  <c r="AB32" i="243"/>
  <c r="AB31" i="243"/>
  <c r="AB30" i="243"/>
  <c r="AB29" i="243"/>
  <c r="AB28" i="243"/>
  <c r="AB27" i="243"/>
  <c r="AB26" i="243"/>
  <c r="AB25" i="243"/>
  <c r="AB24" i="243"/>
  <c r="AB23" i="243"/>
  <c r="AB22" i="243"/>
  <c r="AB21" i="243"/>
  <c r="AB20" i="243"/>
  <c r="AB19" i="243"/>
  <c r="AB18" i="243"/>
  <c r="G19" i="243"/>
  <c r="AB17" i="243"/>
  <c r="AB16" i="243"/>
  <c r="AB15" i="243"/>
  <c r="D16" i="243"/>
  <c r="D15" i="243"/>
  <c r="D14" i="243"/>
  <c r="D13" i="243"/>
  <c r="O10" i="243"/>
  <c r="D9" i="243"/>
  <c r="O8" i="243"/>
  <c r="A7" i="243"/>
  <c r="A4" i="243"/>
  <c r="AB2" i="243"/>
  <c r="A2" i="243"/>
  <c r="AD128" i="242"/>
  <c r="O10" i="242" s="1"/>
  <c r="AB128" i="242"/>
  <c r="AD127" i="242"/>
  <c r="AB127" i="242"/>
  <c r="AD125" i="242"/>
  <c r="AB125" i="242"/>
  <c r="AD124" i="242"/>
  <c r="AB124" i="242"/>
  <c r="AB122" i="242"/>
  <c r="AB121" i="242"/>
  <c r="AB120" i="242"/>
  <c r="AB118" i="242"/>
  <c r="AD111" i="242"/>
  <c r="D16" i="242"/>
  <c r="AB111" i="242"/>
  <c r="AD110" i="242"/>
  <c r="AB110" i="242"/>
  <c r="AD109" i="242"/>
  <c r="D14" i="242" s="1"/>
  <c r="AB109" i="242"/>
  <c r="AD108" i="242"/>
  <c r="AB108" i="242"/>
  <c r="AD105" i="242"/>
  <c r="AB105" i="242"/>
  <c r="AD104" i="242"/>
  <c r="AB104" i="242"/>
  <c r="O91" i="242"/>
  <c r="N91" i="242"/>
  <c r="L91" i="242"/>
  <c r="K91" i="242"/>
  <c r="AF9" i="242"/>
  <c r="G91" i="242"/>
  <c r="AD9" i="242"/>
  <c r="E91" i="242"/>
  <c r="D91" i="242"/>
  <c r="AB9" i="242"/>
  <c r="C91" i="242" s="1"/>
  <c r="O90" i="242"/>
  <c r="M90" i="242"/>
  <c r="L90" i="242"/>
  <c r="K90" i="242"/>
  <c r="AF8" i="242"/>
  <c r="G90" i="242"/>
  <c r="AD8" i="242"/>
  <c r="E90" i="242"/>
  <c r="AB8" i="242"/>
  <c r="C90" i="242" s="1"/>
  <c r="O89" i="242"/>
  <c r="N89" i="242"/>
  <c r="J89" i="242"/>
  <c r="AF7" i="242"/>
  <c r="G89" i="242" s="1"/>
  <c r="AD7" i="242"/>
  <c r="E89" i="242"/>
  <c r="AB7" i="242"/>
  <c r="C89" i="242" s="1"/>
  <c r="J88" i="242"/>
  <c r="AF6" i="242"/>
  <c r="G88" i="242"/>
  <c r="F88" i="242"/>
  <c r="AD6" i="242"/>
  <c r="E88" i="242" s="1"/>
  <c r="AB6" i="242"/>
  <c r="C88" i="242"/>
  <c r="O87" i="242"/>
  <c r="N87" i="242"/>
  <c r="L87" i="242"/>
  <c r="J87" i="242"/>
  <c r="AF5" i="242"/>
  <c r="G87" i="242" s="1"/>
  <c r="AD5" i="242"/>
  <c r="D87" i="242" s="1"/>
  <c r="AB5" i="242"/>
  <c r="C87" i="242" s="1"/>
  <c r="O86" i="242"/>
  <c r="N86" i="242"/>
  <c r="M86" i="242"/>
  <c r="L86" i="242"/>
  <c r="J86" i="242"/>
  <c r="AF4" i="242"/>
  <c r="F86" i="242" s="1"/>
  <c r="G86" i="242"/>
  <c r="AD4" i="242"/>
  <c r="E86" i="242" s="1"/>
  <c r="AB4" i="242"/>
  <c r="C86" i="242" s="1"/>
  <c r="N85" i="242"/>
  <c r="F85" i="242"/>
  <c r="J83" i="242"/>
  <c r="C83" i="242"/>
  <c r="A65" i="242"/>
  <c r="AB34" i="242"/>
  <c r="AB33" i="242"/>
  <c r="AB32" i="242"/>
  <c r="AB31" i="242"/>
  <c r="AB30" i="242"/>
  <c r="AB29" i="242"/>
  <c r="AB28" i="242"/>
  <c r="AB27" i="242"/>
  <c r="AB26" i="242"/>
  <c r="AB25" i="242"/>
  <c r="AB24" i="242"/>
  <c r="AB23" i="242"/>
  <c r="AB22" i="242"/>
  <c r="AB21" i="242"/>
  <c r="AB20" i="242"/>
  <c r="AB19" i="242"/>
  <c r="AB18" i="242"/>
  <c r="G19" i="242"/>
  <c r="AB17" i="242"/>
  <c r="AB16" i="242"/>
  <c r="AB15" i="242"/>
  <c r="D15" i="242"/>
  <c r="O14" i="242"/>
  <c r="D13" i="242"/>
  <c r="D10" i="242"/>
  <c r="O9" i="242"/>
  <c r="D9" i="242"/>
  <c r="D8" i="242"/>
  <c r="A7" i="242"/>
  <c r="A4" i="242"/>
  <c r="AB2" i="242"/>
  <c r="A2" i="242"/>
  <c r="AD128" i="241"/>
  <c r="O10" i="241" s="1"/>
  <c r="AB128" i="241"/>
  <c r="AD127" i="241"/>
  <c r="O9" i="241" s="1"/>
  <c r="AB127" i="241"/>
  <c r="AD125" i="241"/>
  <c r="AB125" i="241"/>
  <c r="AD124" i="241"/>
  <c r="AB124" i="241"/>
  <c r="AB122" i="241"/>
  <c r="AB121" i="241"/>
  <c r="AB120" i="241"/>
  <c r="AB118" i="241"/>
  <c r="AD111" i="241"/>
  <c r="AB111" i="241"/>
  <c r="AD110" i="241"/>
  <c r="D15" i="241" s="1"/>
  <c r="AB110" i="241"/>
  <c r="AD109" i="241"/>
  <c r="D14" i="241" s="1"/>
  <c r="AB109" i="241"/>
  <c r="AD108" i="241"/>
  <c r="D13" i="241" s="1"/>
  <c r="AB108" i="241"/>
  <c r="AD105" i="241"/>
  <c r="AB105" i="241"/>
  <c r="AD104" i="241"/>
  <c r="D9" i="241" s="1"/>
  <c r="AB104" i="241"/>
  <c r="O91" i="241"/>
  <c r="N91" i="241"/>
  <c r="K91" i="241"/>
  <c r="AF9" i="241"/>
  <c r="F91" i="241" s="1"/>
  <c r="AD9" i="241"/>
  <c r="E91" i="241"/>
  <c r="AB9" i="241"/>
  <c r="C91" i="241" s="1"/>
  <c r="O90" i="241"/>
  <c r="M90" i="241"/>
  <c r="L90" i="241"/>
  <c r="K90" i="241"/>
  <c r="AF8" i="241"/>
  <c r="F90" i="241" s="1"/>
  <c r="AD8" i="241"/>
  <c r="E90" i="241" s="1"/>
  <c r="AB8" i="241"/>
  <c r="C90" i="241" s="1"/>
  <c r="O89" i="241"/>
  <c r="N89" i="241"/>
  <c r="J89" i="241"/>
  <c r="AF7" i="241"/>
  <c r="G89" i="241"/>
  <c r="F89" i="241"/>
  <c r="AD7" i="241"/>
  <c r="E89" i="241" s="1"/>
  <c r="D89" i="241"/>
  <c r="AB7" i="241"/>
  <c r="C89" i="241" s="1"/>
  <c r="O88" i="241"/>
  <c r="M88" i="241"/>
  <c r="AF6" i="241"/>
  <c r="F88" i="241"/>
  <c r="G88" i="241"/>
  <c r="AD6" i="241"/>
  <c r="E88" i="241" s="1"/>
  <c r="D88" i="241"/>
  <c r="AB6" i="241"/>
  <c r="C88" i="241" s="1"/>
  <c r="O87" i="241"/>
  <c r="N87" i="241"/>
  <c r="J87" i="241"/>
  <c r="AF5" i="241"/>
  <c r="G87" i="241" s="1"/>
  <c r="AD5" i="241"/>
  <c r="E87" i="241" s="1"/>
  <c r="AB5" i="241"/>
  <c r="C87" i="241"/>
  <c r="O86" i="241"/>
  <c r="N86" i="241"/>
  <c r="M86" i="241"/>
  <c r="L86" i="241"/>
  <c r="J86" i="241"/>
  <c r="AF4" i="241"/>
  <c r="F86" i="241"/>
  <c r="G86" i="241"/>
  <c r="AD4" i="241"/>
  <c r="E86" i="241" s="1"/>
  <c r="AB4" i="241"/>
  <c r="C86" i="241" s="1"/>
  <c r="N85" i="241"/>
  <c r="F85" i="241"/>
  <c r="C83" i="241"/>
  <c r="A65" i="241"/>
  <c r="A50" i="241"/>
  <c r="AB34" i="241"/>
  <c r="AB33" i="241"/>
  <c r="AB32" i="241"/>
  <c r="AB31" i="241"/>
  <c r="AB30" i="241"/>
  <c r="AB29" i="241"/>
  <c r="AB28" i="241"/>
  <c r="AB27" i="241"/>
  <c r="AB26" i="241"/>
  <c r="AB25" i="241"/>
  <c r="AB24" i="241"/>
  <c r="AB23" i="241"/>
  <c r="AB22" i="241"/>
  <c r="AB21" i="241"/>
  <c r="AB20" i="241"/>
  <c r="AB19" i="241"/>
  <c r="AB18" i="241"/>
  <c r="G19" i="241"/>
  <c r="A19" i="241"/>
  <c r="AB17" i="241"/>
  <c r="AB16" i="241"/>
  <c r="AB15" i="241"/>
  <c r="D16" i="241"/>
  <c r="O14" i="241"/>
  <c r="D10" i="241"/>
  <c r="A7" i="241"/>
  <c r="A4" i="241"/>
  <c r="AB2" i="241"/>
  <c r="A2" i="241"/>
  <c r="AD128" i="240"/>
  <c r="AB128" i="240"/>
  <c r="AD127" i="240"/>
  <c r="O9" i="240" s="1"/>
  <c r="AB127" i="240"/>
  <c r="AD125" i="240"/>
  <c r="AB125" i="240"/>
  <c r="AD124" i="240"/>
  <c r="AB124" i="240"/>
  <c r="AB122" i="240"/>
  <c r="AB121" i="240"/>
  <c r="AB120" i="240"/>
  <c r="AB118" i="240"/>
  <c r="AD111" i="240"/>
  <c r="AB111" i="240"/>
  <c r="AD110" i="240"/>
  <c r="D15" i="240"/>
  <c r="AB110" i="240"/>
  <c r="AD109" i="240"/>
  <c r="AB109" i="240"/>
  <c r="AD108" i="240"/>
  <c r="AB108" i="240"/>
  <c r="AD105" i="240"/>
  <c r="AB105" i="240"/>
  <c r="AD104" i="240"/>
  <c r="AB104" i="240"/>
  <c r="O91" i="240"/>
  <c r="N91" i="240"/>
  <c r="L91" i="240"/>
  <c r="K91" i="240"/>
  <c r="AF9" i="240"/>
  <c r="G91" i="240" s="1"/>
  <c r="AD9" i="240"/>
  <c r="E91" i="240" s="1"/>
  <c r="AB9" i="240"/>
  <c r="C91" i="240" s="1"/>
  <c r="M90" i="240"/>
  <c r="L90" i="240"/>
  <c r="K90" i="240"/>
  <c r="AF8" i="240"/>
  <c r="F90" i="240" s="1"/>
  <c r="AD8" i="240"/>
  <c r="E90" i="240" s="1"/>
  <c r="D90" i="240"/>
  <c r="AB8" i="240"/>
  <c r="C90" i="240" s="1"/>
  <c r="O89" i="240"/>
  <c r="N89" i="240"/>
  <c r="J89" i="240"/>
  <c r="AF7" i="240"/>
  <c r="F89" i="240" s="1"/>
  <c r="AD7" i="240"/>
  <c r="E89" i="240" s="1"/>
  <c r="AB7" i="240"/>
  <c r="C89" i="240" s="1"/>
  <c r="O88" i="240"/>
  <c r="L88" i="240"/>
  <c r="AF6" i="240"/>
  <c r="G88" i="240" s="1"/>
  <c r="AD6" i="240"/>
  <c r="D88" i="240" s="1"/>
  <c r="AB6" i="240"/>
  <c r="C88" i="240" s="1"/>
  <c r="O87" i="240"/>
  <c r="N87" i="240"/>
  <c r="L87" i="240"/>
  <c r="J87" i="240"/>
  <c r="AF5" i="240"/>
  <c r="G87" i="240" s="1"/>
  <c r="AD5" i="240"/>
  <c r="E87" i="240" s="1"/>
  <c r="D87" i="240"/>
  <c r="AB5" i="240"/>
  <c r="C87" i="240" s="1"/>
  <c r="O86" i="240"/>
  <c r="N86" i="240"/>
  <c r="M86" i="240"/>
  <c r="L86" i="240"/>
  <c r="J86" i="240"/>
  <c r="AF4" i="240"/>
  <c r="G86" i="240" s="1"/>
  <c r="AD4" i="240"/>
  <c r="E86" i="240" s="1"/>
  <c r="AB4" i="240"/>
  <c r="D8" i="240" s="1"/>
  <c r="C86" i="240"/>
  <c r="N85" i="240"/>
  <c r="F85" i="240"/>
  <c r="J83" i="240"/>
  <c r="C83" i="240"/>
  <c r="A65" i="240"/>
  <c r="AB34" i="240"/>
  <c r="AB33" i="240"/>
  <c r="AB32" i="240"/>
  <c r="AB31" i="240"/>
  <c r="AB30" i="240"/>
  <c r="AB29" i="240"/>
  <c r="AB28" i="240"/>
  <c r="AB27" i="240"/>
  <c r="AB26" i="240"/>
  <c r="AB25" i="240"/>
  <c r="AB24" i="240"/>
  <c r="AB23" i="240"/>
  <c r="AB22" i="240"/>
  <c r="AB21" i="240"/>
  <c r="AB20" i="240"/>
  <c r="AB19" i="240"/>
  <c r="AB18" i="240"/>
  <c r="G19" i="240"/>
  <c r="AB17" i="240"/>
  <c r="AB16" i="240"/>
  <c r="AB15" i="240"/>
  <c r="D16" i="240"/>
  <c r="O14" i="240"/>
  <c r="D14" i="240"/>
  <c r="D13" i="240"/>
  <c r="O10" i="240"/>
  <c r="D10" i="240"/>
  <c r="D9" i="240"/>
  <c r="A7" i="240"/>
  <c r="A4" i="240"/>
  <c r="AB2" i="240"/>
  <c r="A2" i="240"/>
  <c r="AD128" i="239"/>
  <c r="AB128" i="239"/>
  <c r="AD127" i="239"/>
  <c r="AB127" i="239"/>
  <c r="AD125" i="239"/>
  <c r="AB125" i="239"/>
  <c r="AD124" i="239"/>
  <c r="AB124" i="239"/>
  <c r="AB122" i="239"/>
  <c r="AB121" i="239"/>
  <c r="AB120" i="239"/>
  <c r="AB118" i="239"/>
  <c r="AD111" i="239"/>
  <c r="AB111" i="239"/>
  <c r="AD110" i="239"/>
  <c r="AB110" i="239"/>
  <c r="AD109" i="239"/>
  <c r="AB109" i="239"/>
  <c r="AD108" i="239"/>
  <c r="AB108" i="239"/>
  <c r="AD105" i="239"/>
  <c r="AB105" i="239"/>
  <c r="AD104" i="239"/>
  <c r="AB104" i="239"/>
  <c r="O91" i="239"/>
  <c r="N91" i="239"/>
  <c r="K91" i="239"/>
  <c r="AF9" i="239"/>
  <c r="G91" i="239" s="1"/>
  <c r="AD9" i="239"/>
  <c r="E91" i="239" s="1"/>
  <c r="AB9" i="239"/>
  <c r="C91" i="239"/>
  <c r="N90" i="239"/>
  <c r="M90" i="239"/>
  <c r="L90" i="239"/>
  <c r="K90" i="239"/>
  <c r="AF8" i="239"/>
  <c r="F90" i="239" s="1"/>
  <c r="AD8" i="239"/>
  <c r="E90" i="239"/>
  <c r="AB8" i="239"/>
  <c r="C90" i="239" s="1"/>
  <c r="O89" i="239"/>
  <c r="N89" i="239"/>
  <c r="J89" i="239"/>
  <c r="AF7" i="239"/>
  <c r="G89" i="239" s="1"/>
  <c r="AD7" i="239"/>
  <c r="E89" i="239"/>
  <c r="AB7" i="239"/>
  <c r="C89" i="239" s="1"/>
  <c r="L88" i="239"/>
  <c r="AF6" i="239"/>
  <c r="F88" i="239" s="1"/>
  <c r="G88" i="239"/>
  <c r="AD6" i="239"/>
  <c r="E88" i="239" s="1"/>
  <c r="D88" i="239"/>
  <c r="AB6" i="239"/>
  <c r="C88" i="239"/>
  <c r="O87" i="239"/>
  <c r="N87" i="239"/>
  <c r="J87" i="239"/>
  <c r="AF5" i="239"/>
  <c r="G87" i="239" s="1"/>
  <c r="AD5" i="239"/>
  <c r="E87" i="239"/>
  <c r="AB5" i="239"/>
  <c r="C87" i="239" s="1"/>
  <c r="O86" i="239"/>
  <c r="N86" i="239"/>
  <c r="M86" i="239"/>
  <c r="L86" i="239"/>
  <c r="J86" i="239"/>
  <c r="AF4" i="239"/>
  <c r="G86" i="239" s="1"/>
  <c r="F86" i="239"/>
  <c r="AD4" i="239"/>
  <c r="E86" i="239"/>
  <c r="D86" i="239"/>
  <c r="AB4" i="239"/>
  <c r="C86" i="239" s="1"/>
  <c r="N85" i="239"/>
  <c r="F85" i="239"/>
  <c r="C83" i="239"/>
  <c r="A65" i="239"/>
  <c r="AB34" i="239"/>
  <c r="AB33" i="239"/>
  <c r="AB32" i="239"/>
  <c r="AB31" i="239"/>
  <c r="AB30" i="239"/>
  <c r="AB29" i="239"/>
  <c r="AB28" i="239"/>
  <c r="AB27" i="239"/>
  <c r="AB26" i="239"/>
  <c r="AB25" i="239"/>
  <c r="AB24" i="239"/>
  <c r="AB23" i="239"/>
  <c r="AB22" i="239"/>
  <c r="AB21" i="239"/>
  <c r="AB20" i="239"/>
  <c r="AB19" i="239"/>
  <c r="AB18" i="239"/>
  <c r="G19" i="239"/>
  <c r="AB17" i="239"/>
  <c r="AB16" i="239"/>
  <c r="AB15" i="239"/>
  <c r="D16" i="239"/>
  <c r="D15" i="239"/>
  <c r="O14" i="239"/>
  <c r="D14" i="239"/>
  <c r="D13" i="239"/>
  <c r="O10" i="239"/>
  <c r="D10" i="239"/>
  <c r="O9" i="239"/>
  <c r="D9" i="239"/>
  <c r="O8" i="239"/>
  <c r="A7" i="239"/>
  <c r="A4" i="239"/>
  <c r="AB2" i="239"/>
  <c r="A2" i="239"/>
  <c r="AD128" i="238"/>
  <c r="AB128" i="238"/>
  <c r="AD127" i="238"/>
  <c r="O9" i="238" s="1"/>
  <c r="AB127" i="238"/>
  <c r="AD125" i="238"/>
  <c r="AB125" i="238"/>
  <c r="AD124" i="238"/>
  <c r="AB124" i="238"/>
  <c r="AB122" i="238"/>
  <c r="AB121" i="238"/>
  <c r="AB120" i="238"/>
  <c r="AB118" i="238"/>
  <c r="O14" i="238" s="1"/>
  <c r="AD111" i="238"/>
  <c r="AB111" i="238"/>
  <c r="AD110" i="238"/>
  <c r="AB110" i="238"/>
  <c r="AD109" i="238"/>
  <c r="AB109" i="238"/>
  <c r="AD108" i="238"/>
  <c r="D13" i="238" s="1"/>
  <c r="AB108" i="238"/>
  <c r="AD105" i="238"/>
  <c r="AB105" i="238"/>
  <c r="AD104" i="238"/>
  <c r="D9" i="238" s="1"/>
  <c r="AB104" i="238"/>
  <c r="O91" i="238"/>
  <c r="N91" i="238"/>
  <c r="K91" i="238"/>
  <c r="AF9" i="238"/>
  <c r="G91" i="238" s="1"/>
  <c r="AD9" i="238"/>
  <c r="E91" i="238" s="1"/>
  <c r="AB9" i="238"/>
  <c r="C91" i="238" s="1"/>
  <c r="M90" i="238"/>
  <c r="L90" i="238"/>
  <c r="K90" i="238"/>
  <c r="AF8" i="238"/>
  <c r="G90" i="238" s="1"/>
  <c r="AD8" i="238"/>
  <c r="E90" i="238" s="1"/>
  <c r="D90" i="238"/>
  <c r="AB8" i="238"/>
  <c r="C90" i="238" s="1"/>
  <c r="O89" i="238"/>
  <c r="N89" i="238"/>
  <c r="J89" i="238"/>
  <c r="AF7" i="238"/>
  <c r="G89" i="238" s="1"/>
  <c r="F89" i="238"/>
  <c r="AD7" i="238"/>
  <c r="D89" i="238" s="1"/>
  <c r="AB7" i="238"/>
  <c r="C89" i="238" s="1"/>
  <c r="AF6" i="238"/>
  <c r="G88" i="238" s="1"/>
  <c r="F88" i="238"/>
  <c r="AD6" i="238"/>
  <c r="E88" i="238" s="1"/>
  <c r="AB6" i="238"/>
  <c r="C88" i="238"/>
  <c r="O87" i="238"/>
  <c r="N87" i="238"/>
  <c r="L87" i="238"/>
  <c r="J87" i="238"/>
  <c r="AF5" i="238"/>
  <c r="G87" i="238" s="1"/>
  <c r="AD5" i="238"/>
  <c r="E87" i="238" s="1"/>
  <c r="AB5" i="238"/>
  <c r="C87" i="238"/>
  <c r="O86" i="238"/>
  <c r="N86" i="238"/>
  <c r="M86" i="238"/>
  <c r="L86" i="238"/>
  <c r="J86" i="238"/>
  <c r="AF4" i="238"/>
  <c r="G86" i="238" s="1"/>
  <c r="AD4" i="238"/>
  <c r="D86" i="238" s="1"/>
  <c r="AB4" i="238"/>
  <c r="C86" i="238" s="1"/>
  <c r="N85" i="238"/>
  <c r="F85" i="238"/>
  <c r="C83" i="238"/>
  <c r="A65" i="238"/>
  <c r="AB34" i="238"/>
  <c r="AB33" i="238"/>
  <c r="AB32" i="238"/>
  <c r="AB31" i="238"/>
  <c r="AB30" i="238"/>
  <c r="AB29" i="238"/>
  <c r="AB28" i="238"/>
  <c r="AB27" i="238"/>
  <c r="AB26" i="238"/>
  <c r="AB25" i="238"/>
  <c r="AB24" i="238"/>
  <c r="AB23" i="238"/>
  <c r="AB22" i="238"/>
  <c r="AB21" i="238"/>
  <c r="AB20" i="238"/>
  <c r="AB19" i="238"/>
  <c r="AB18" i="238"/>
  <c r="G19" i="238"/>
  <c r="AB17" i="238"/>
  <c r="AB16" i="238"/>
  <c r="AB15" i="238"/>
  <c r="D16" i="238"/>
  <c r="D15" i="238"/>
  <c r="D14" i="238"/>
  <c r="O10" i="238"/>
  <c r="D10" i="238"/>
  <c r="O8" i="238"/>
  <c r="D8" i="238"/>
  <c r="A7" i="238"/>
  <c r="A4" i="238"/>
  <c r="AB2" i="238"/>
  <c r="A2" i="238"/>
  <c r="AD128" i="237"/>
  <c r="AB128" i="237"/>
  <c r="AD127" i="237"/>
  <c r="AB127" i="237"/>
  <c r="AD125" i="237"/>
  <c r="AB125" i="237"/>
  <c r="AD124" i="237"/>
  <c r="AB124" i="237"/>
  <c r="AB122" i="237"/>
  <c r="AB121" i="237"/>
  <c r="AB120" i="237"/>
  <c r="AB118" i="237"/>
  <c r="O14" i="237" s="1"/>
  <c r="AD111" i="237"/>
  <c r="D16" i="237" s="1"/>
  <c r="AB111" i="237"/>
  <c r="AD110" i="237"/>
  <c r="D15" i="237" s="1"/>
  <c r="AB110" i="237"/>
  <c r="AD109" i="237"/>
  <c r="AB109" i="237"/>
  <c r="AD108" i="237"/>
  <c r="D13" i="237" s="1"/>
  <c r="AB108" i="237"/>
  <c r="AD105" i="237"/>
  <c r="AB105" i="237"/>
  <c r="AD104" i="237"/>
  <c r="D9" i="237" s="1"/>
  <c r="AB104" i="237"/>
  <c r="O91" i="237"/>
  <c r="N91" i="237"/>
  <c r="K91" i="237"/>
  <c r="AF9" i="237"/>
  <c r="G91" i="237" s="1"/>
  <c r="AD9" i="237"/>
  <c r="E91" i="237" s="1"/>
  <c r="AB9" i="237"/>
  <c r="C91" i="237" s="1"/>
  <c r="N90" i="237"/>
  <c r="M90" i="237"/>
  <c r="L90" i="237"/>
  <c r="K90" i="237"/>
  <c r="AF8" i="237"/>
  <c r="G90" i="237" s="1"/>
  <c r="F90" i="237"/>
  <c r="AD8" i="237"/>
  <c r="E90" i="237" s="1"/>
  <c r="AB8" i="237"/>
  <c r="C90" i="237" s="1"/>
  <c r="O89" i="237"/>
  <c r="N89" i="237"/>
  <c r="J89" i="237"/>
  <c r="AF7" i="237"/>
  <c r="F89" i="237" s="1"/>
  <c r="G89" i="237"/>
  <c r="AD7" i="237"/>
  <c r="E89" i="237" s="1"/>
  <c r="D89" i="237"/>
  <c r="AB7" i="237"/>
  <c r="C89" i="237" s="1"/>
  <c r="J88" i="237"/>
  <c r="AF6" i="237"/>
  <c r="G88" i="237"/>
  <c r="AD6" i="237"/>
  <c r="E88" i="237" s="1"/>
  <c r="AB6" i="237"/>
  <c r="C88" i="237" s="1"/>
  <c r="O87" i="237"/>
  <c r="N87" i="237"/>
  <c r="J87" i="237"/>
  <c r="AF5" i="237"/>
  <c r="G87" i="237" s="1"/>
  <c r="AD5" i="237"/>
  <c r="E87" i="237" s="1"/>
  <c r="AB5" i="237"/>
  <c r="C87" i="237"/>
  <c r="O86" i="237"/>
  <c r="N86" i="237"/>
  <c r="M86" i="237"/>
  <c r="L86" i="237"/>
  <c r="J86" i="237"/>
  <c r="AF4" i="237"/>
  <c r="G86" i="237" s="1"/>
  <c r="AD4" i="237"/>
  <c r="D86" i="237" s="1"/>
  <c r="E86" i="237"/>
  <c r="AB4" i="237"/>
  <c r="C86" i="237" s="1"/>
  <c r="N85" i="237"/>
  <c r="F85" i="237"/>
  <c r="J83" i="237"/>
  <c r="C83" i="237"/>
  <c r="A65" i="237"/>
  <c r="AB34" i="237"/>
  <c r="AB33" i="237"/>
  <c r="AB32" i="237"/>
  <c r="AB31" i="237"/>
  <c r="AB30" i="237"/>
  <c r="AB29" i="237"/>
  <c r="AB28" i="237"/>
  <c r="AB27" i="237"/>
  <c r="AB26" i="237"/>
  <c r="AB25" i="237"/>
  <c r="AB24" i="237"/>
  <c r="AB23" i="237"/>
  <c r="AB22" i="237"/>
  <c r="AB21" i="237"/>
  <c r="AB20" i="237"/>
  <c r="AB19" i="237"/>
  <c r="AB18" i="237"/>
  <c r="G19" i="237"/>
  <c r="AB17" i="237"/>
  <c r="AB16" i="237"/>
  <c r="AB15" i="237"/>
  <c r="D14" i="237"/>
  <c r="O10" i="237"/>
  <c r="D10" i="237"/>
  <c r="O9" i="237"/>
  <c r="D8" i="237"/>
  <c r="A7" i="237"/>
  <c r="A4" i="237"/>
  <c r="AB2" i="237"/>
  <c r="A2" i="237"/>
  <c r="AD128" i="236"/>
  <c r="AB128" i="236"/>
  <c r="AD127" i="236"/>
  <c r="O9" i="236" s="1"/>
  <c r="AB127" i="236"/>
  <c r="AD125" i="236"/>
  <c r="AB125" i="236"/>
  <c r="AD124" i="236"/>
  <c r="AB124" i="236"/>
  <c r="AB122" i="236"/>
  <c r="AB121" i="236"/>
  <c r="AB120" i="236"/>
  <c r="AB118" i="236"/>
  <c r="AD111" i="236"/>
  <c r="AB111" i="236"/>
  <c r="AD110" i="236"/>
  <c r="D15" i="236"/>
  <c r="AB110" i="236"/>
  <c r="AD109" i="236"/>
  <c r="AB109" i="236"/>
  <c r="AD108" i="236"/>
  <c r="D13" i="236" s="1"/>
  <c r="AB108" i="236"/>
  <c r="AD105" i="236"/>
  <c r="AB105" i="236"/>
  <c r="AD104" i="236"/>
  <c r="D9" i="236" s="1"/>
  <c r="AB104" i="236"/>
  <c r="O91" i="236"/>
  <c r="N91" i="236"/>
  <c r="K91" i="236"/>
  <c r="AF9" i="236"/>
  <c r="G91" i="236" s="1"/>
  <c r="AD9" i="236"/>
  <c r="E91" i="236"/>
  <c r="AB9" i="236"/>
  <c r="C91" i="236" s="1"/>
  <c r="M90" i="236"/>
  <c r="L90" i="236"/>
  <c r="K90" i="236"/>
  <c r="AF8" i="236"/>
  <c r="G90" i="236" s="1"/>
  <c r="AD8" i="236"/>
  <c r="E90" i="236" s="1"/>
  <c r="AB8" i="236"/>
  <c r="C90" i="236" s="1"/>
  <c r="O89" i="236"/>
  <c r="N89" i="236"/>
  <c r="J89" i="236"/>
  <c r="AF7" i="236"/>
  <c r="G89" i="236" s="1"/>
  <c r="F89" i="236"/>
  <c r="AD7" i="236"/>
  <c r="E89" i="236" s="1"/>
  <c r="AB7" i="236"/>
  <c r="C89" i="236"/>
  <c r="AF6" i="236"/>
  <c r="G88" i="236" s="1"/>
  <c r="AD6" i="236"/>
  <c r="E88" i="236"/>
  <c r="D88" i="236"/>
  <c r="AB6" i="236"/>
  <c r="C88" i="236" s="1"/>
  <c r="O87" i="236"/>
  <c r="N87" i="236"/>
  <c r="L87" i="236"/>
  <c r="J87" i="236"/>
  <c r="AF5" i="236"/>
  <c r="G87" i="236"/>
  <c r="AD5" i="236"/>
  <c r="E87" i="236" s="1"/>
  <c r="D87" i="236"/>
  <c r="AB5" i="236"/>
  <c r="C87" i="236" s="1"/>
  <c r="O86" i="236"/>
  <c r="N86" i="236"/>
  <c r="M86" i="236"/>
  <c r="L86" i="236"/>
  <c r="J86" i="236"/>
  <c r="AF4" i="236"/>
  <c r="G86" i="236"/>
  <c r="AD4" i="236"/>
  <c r="E86" i="236" s="1"/>
  <c r="AB4" i="236"/>
  <c r="C86" i="236"/>
  <c r="N85" i="236"/>
  <c r="F85" i="236"/>
  <c r="C83" i="236"/>
  <c r="A65" i="236"/>
  <c r="AB34" i="236"/>
  <c r="AB33" i="236"/>
  <c r="AB32" i="236"/>
  <c r="AB31" i="236"/>
  <c r="AB30" i="236"/>
  <c r="AB29" i="236"/>
  <c r="AB28" i="236"/>
  <c r="AB27" i="236"/>
  <c r="AB26" i="236"/>
  <c r="AB25" i="236"/>
  <c r="AB24" i="236"/>
  <c r="AB23" i="236"/>
  <c r="AB22" i="236"/>
  <c r="AB21" i="236"/>
  <c r="AB20" i="236"/>
  <c r="AB19" i="236"/>
  <c r="AB18" i="236"/>
  <c r="G19" i="236"/>
  <c r="AB17" i="236"/>
  <c r="AB16" i="236"/>
  <c r="AB15" i="236"/>
  <c r="D16" i="236"/>
  <c r="O14" i="236"/>
  <c r="D14" i="236"/>
  <c r="O10" i="236"/>
  <c r="D10" i="236"/>
  <c r="O8" i="236"/>
  <c r="D8" i="236"/>
  <c r="A7" i="236"/>
  <c r="A4" i="236"/>
  <c r="AB2" i="236"/>
  <c r="A2" i="236"/>
  <c r="AD128" i="235"/>
  <c r="O10" i="235" s="1"/>
  <c r="AB128" i="235"/>
  <c r="AD127" i="235"/>
  <c r="O9" i="235" s="1"/>
  <c r="AB127" i="235"/>
  <c r="AD125" i="235"/>
  <c r="AB125" i="235"/>
  <c r="AD124" i="235"/>
  <c r="AB124" i="235"/>
  <c r="AB122" i="235"/>
  <c r="AB121" i="235"/>
  <c r="AB120" i="235"/>
  <c r="AB118" i="235"/>
  <c r="O14" i="235" s="1"/>
  <c r="AD111" i="235"/>
  <c r="AB111" i="235"/>
  <c r="AD110" i="235"/>
  <c r="D15" i="235"/>
  <c r="AB110" i="235"/>
  <c r="AD109" i="235"/>
  <c r="D14" i="235" s="1"/>
  <c r="AB109" i="235"/>
  <c r="AD108" i="235"/>
  <c r="D13" i="235" s="1"/>
  <c r="AB108" i="235"/>
  <c r="AD105" i="235"/>
  <c r="D10" i="235" s="1"/>
  <c r="AB105" i="235"/>
  <c r="AD104" i="235"/>
  <c r="D9" i="235" s="1"/>
  <c r="AB104" i="235"/>
  <c r="O91" i="235"/>
  <c r="N91" i="235"/>
  <c r="K91" i="235"/>
  <c r="AF9" i="235"/>
  <c r="G91" i="235" s="1"/>
  <c r="AD9" i="235"/>
  <c r="E91" i="235" s="1"/>
  <c r="AB9" i="235"/>
  <c r="C91" i="235" s="1"/>
  <c r="O90" i="235"/>
  <c r="M90" i="235"/>
  <c r="L90" i="235"/>
  <c r="K90" i="235"/>
  <c r="AF8" i="235"/>
  <c r="F90" i="235" s="1"/>
  <c r="AD8" i="235"/>
  <c r="E90" i="235" s="1"/>
  <c r="AB8" i="235"/>
  <c r="C90" i="235" s="1"/>
  <c r="O89" i="235"/>
  <c r="N89" i="235"/>
  <c r="J89" i="235"/>
  <c r="AF7" i="235"/>
  <c r="F89" i="235" s="1"/>
  <c r="G89" i="235"/>
  <c r="AD7" i="235"/>
  <c r="E89" i="235" s="1"/>
  <c r="AB7" i="235"/>
  <c r="C89" i="235" s="1"/>
  <c r="N88" i="235"/>
  <c r="M88" i="235"/>
  <c r="AF6" i="235"/>
  <c r="G88" i="235"/>
  <c r="AD6" i="235"/>
  <c r="E88" i="235" s="1"/>
  <c r="AB6" i="235"/>
  <c r="C88" i="235" s="1"/>
  <c r="O87" i="235"/>
  <c r="N87" i="235"/>
  <c r="J87" i="235"/>
  <c r="AF5" i="235"/>
  <c r="G87" i="235" s="1"/>
  <c r="AD5" i="235"/>
  <c r="E87" i="235" s="1"/>
  <c r="AB5" i="235"/>
  <c r="C87" i="235" s="1"/>
  <c r="O86" i="235"/>
  <c r="N86" i="235"/>
  <c r="M86" i="235"/>
  <c r="L86" i="235"/>
  <c r="J86" i="235"/>
  <c r="AF4" i="235"/>
  <c r="G86" i="235" s="1"/>
  <c r="AD4" i="235"/>
  <c r="E86" i="235" s="1"/>
  <c r="AB4" i="235"/>
  <c r="C86" i="235"/>
  <c r="N85" i="235"/>
  <c r="F85" i="235"/>
  <c r="C83" i="235"/>
  <c r="A65" i="235"/>
  <c r="A50" i="235"/>
  <c r="AB34" i="235"/>
  <c r="AB33" i="235"/>
  <c r="AB32" i="235"/>
  <c r="AB31" i="235"/>
  <c r="AB30" i="235"/>
  <c r="AB29" i="235"/>
  <c r="AB28" i="235"/>
  <c r="AB27" i="235"/>
  <c r="AB26" i="235"/>
  <c r="AB25" i="235"/>
  <c r="AB24" i="235"/>
  <c r="AB23" i="235"/>
  <c r="AB22" i="235"/>
  <c r="AB21" i="235"/>
  <c r="AB20" i="235"/>
  <c r="AB19" i="235"/>
  <c r="AB18" i="235"/>
  <c r="G19" i="235"/>
  <c r="A19" i="235"/>
  <c r="AB17" i="235"/>
  <c r="AB16" i="235"/>
  <c r="AB15" i="235"/>
  <c r="D16" i="235"/>
  <c r="O8" i="235"/>
  <c r="D8" i="235"/>
  <c r="A7" i="235"/>
  <c r="A4" i="235"/>
  <c r="AB2" i="235"/>
  <c r="A2" i="235"/>
  <c r="AD128" i="234"/>
  <c r="AB128" i="234"/>
  <c r="AD127" i="234"/>
  <c r="AB127" i="234"/>
  <c r="AD125" i="234"/>
  <c r="AB125" i="234"/>
  <c r="AD124" i="234"/>
  <c r="AB124" i="234"/>
  <c r="AB122" i="234"/>
  <c r="AB121" i="234"/>
  <c r="AB120" i="234"/>
  <c r="AB118" i="234"/>
  <c r="AD111" i="234"/>
  <c r="D16" i="234"/>
  <c r="AB111" i="234"/>
  <c r="AD110" i="234"/>
  <c r="AB110" i="234"/>
  <c r="AD109" i="234"/>
  <c r="D14" i="234" s="1"/>
  <c r="AB109" i="234"/>
  <c r="AD108" i="234"/>
  <c r="AB108" i="234"/>
  <c r="AD105" i="234"/>
  <c r="D10" i="234" s="1"/>
  <c r="AB105" i="234"/>
  <c r="AD104" i="234"/>
  <c r="D9" i="234" s="1"/>
  <c r="AB104" i="234"/>
  <c r="O91" i="234"/>
  <c r="N91" i="234"/>
  <c r="K91" i="234"/>
  <c r="AF9" i="234"/>
  <c r="G91" i="234" s="1"/>
  <c r="AD9" i="234"/>
  <c r="D91" i="234" s="1"/>
  <c r="AB9" i="234"/>
  <c r="C91" i="234" s="1"/>
  <c r="M90" i="234"/>
  <c r="L90" i="234"/>
  <c r="K90" i="234"/>
  <c r="AF8" i="234"/>
  <c r="F90" i="234" s="1"/>
  <c r="G90" i="234"/>
  <c r="AD8" i="234"/>
  <c r="E90" i="234" s="1"/>
  <c r="AB8" i="234"/>
  <c r="C90" i="234" s="1"/>
  <c r="O89" i="234"/>
  <c r="N89" i="234"/>
  <c r="J89" i="234"/>
  <c r="AF7" i="234"/>
  <c r="G89" i="234" s="1"/>
  <c r="AD7" i="234"/>
  <c r="E89" i="234" s="1"/>
  <c r="AB7" i="234"/>
  <c r="C89" i="234" s="1"/>
  <c r="O88" i="234"/>
  <c r="M88" i="234"/>
  <c r="AF6" i="234"/>
  <c r="F88" i="234" s="1"/>
  <c r="G88" i="234"/>
  <c r="AD6" i="234"/>
  <c r="E88" i="234"/>
  <c r="D88" i="234"/>
  <c r="AB6" i="234"/>
  <c r="C88" i="234" s="1"/>
  <c r="O87" i="234"/>
  <c r="N87" i="234"/>
  <c r="J87" i="234"/>
  <c r="AF5" i="234"/>
  <c r="G87" i="234" s="1"/>
  <c r="AD5" i="234"/>
  <c r="E87" i="234" s="1"/>
  <c r="AB5" i="234"/>
  <c r="C87" i="234" s="1"/>
  <c r="O86" i="234"/>
  <c r="N86" i="234"/>
  <c r="M86" i="234"/>
  <c r="L86" i="234"/>
  <c r="J86" i="234"/>
  <c r="AF4" i="234"/>
  <c r="F86" i="234" s="1"/>
  <c r="G86" i="234"/>
  <c r="AD4" i="234"/>
  <c r="E86" i="234" s="1"/>
  <c r="AB4" i="234"/>
  <c r="C86" i="234" s="1"/>
  <c r="N85" i="234"/>
  <c r="F85" i="234"/>
  <c r="J83" i="234"/>
  <c r="C83" i="234"/>
  <c r="A65" i="234"/>
  <c r="A50" i="234"/>
  <c r="AB34" i="234"/>
  <c r="AB33" i="234"/>
  <c r="AB32" i="234"/>
  <c r="AB31" i="234"/>
  <c r="AB30" i="234"/>
  <c r="AB29" i="234"/>
  <c r="AB28" i="234"/>
  <c r="AB27" i="234"/>
  <c r="AB26" i="234"/>
  <c r="AB25" i="234"/>
  <c r="AB24" i="234"/>
  <c r="AB23" i="234"/>
  <c r="AB22" i="234"/>
  <c r="AB21" i="234"/>
  <c r="AB20" i="234"/>
  <c r="AB19" i="234"/>
  <c r="AB18" i="234"/>
  <c r="G19" i="234"/>
  <c r="A19" i="234"/>
  <c r="AB17" i="234"/>
  <c r="AB16" i="234"/>
  <c r="AB15" i="234"/>
  <c r="D15" i="234"/>
  <c r="O14" i="234"/>
  <c r="D13" i="234"/>
  <c r="O10" i="234"/>
  <c r="O9" i="234"/>
  <c r="O8" i="234"/>
  <c r="A7" i="234"/>
  <c r="A4" i="234"/>
  <c r="AB2" i="234"/>
  <c r="A2" i="234"/>
  <c r="AD128" i="233"/>
  <c r="AB128" i="233"/>
  <c r="AD127" i="233"/>
  <c r="O9" i="233" s="1"/>
  <c r="AB127" i="233"/>
  <c r="AD125" i="233"/>
  <c r="AB125" i="233"/>
  <c r="AD124" i="233"/>
  <c r="AB124" i="233"/>
  <c r="AB122" i="233"/>
  <c r="AB121" i="233"/>
  <c r="AB120" i="233"/>
  <c r="AB118" i="233"/>
  <c r="AD111" i="233"/>
  <c r="AB111" i="233"/>
  <c r="AD110" i="233"/>
  <c r="D15" i="233"/>
  <c r="AB110" i="233"/>
  <c r="AD109" i="233"/>
  <c r="D14" i="233" s="1"/>
  <c r="AB109" i="233"/>
  <c r="AD108" i="233"/>
  <c r="D13" i="233" s="1"/>
  <c r="AB108" i="233"/>
  <c r="AD105" i="233"/>
  <c r="D10" i="233" s="1"/>
  <c r="AB105" i="233"/>
  <c r="AD104" i="233"/>
  <c r="D9" i="233" s="1"/>
  <c r="AB104" i="233"/>
  <c r="O91" i="233"/>
  <c r="N91" i="233"/>
  <c r="K91" i="233"/>
  <c r="AF9" i="233"/>
  <c r="G91" i="233" s="1"/>
  <c r="AD9" i="233"/>
  <c r="E91" i="233" s="1"/>
  <c r="AB9" i="233"/>
  <c r="C91" i="233" s="1"/>
  <c r="N90" i="233"/>
  <c r="M90" i="233"/>
  <c r="L90" i="233"/>
  <c r="K90" i="233"/>
  <c r="AF8" i="233"/>
  <c r="F90" i="233" s="1"/>
  <c r="G90" i="233"/>
  <c r="AD8" i="233"/>
  <c r="D90" i="233" s="1"/>
  <c r="E90" i="233"/>
  <c r="AB8" i="233"/>
  <c r="C90" i="233" s="1"/>
  <c r="O89" i="233"/>
  <c r="N89" i="233"/>
  <c r="J89" i="233"/>
  <c r="AF7" i="233"/>
  <c r="G89" i="233" s="1"/>
  <c r="F89" i="233"/>
  <c r="AD7" i="233"/>
  <c r="E89" i="233" s="1"/>
  <c r="AB7" i="233"/>
  <c r="C89" i="233" s="1"/>
  <c r="J88" i="233"/>
  <c r="AF6" i="233"/>
  <c r="F88" i="233" s="1"/>
  <c r="AD6" i="233"/>
  <c r="E88" i="233" s="1"/>
  <c r="AB6" i="233"/>
  <c r="C88" i="233" s="1"/>
  <c r="O87" i="233"/>
  <c r="N87" i="233"/>
  <c r="J87" i="233"/>
  <c r="AF5" i="233"/>
  <c r="G87" i="233" s="1"/>
  <c r="AD5" i="233"/>
  <c r="E87" i="233" s="1"/>
  <c r="AB5" i="233"/>
  <c r="C87" i="233"/>
  <c r="O86" i="233"/>
  <c r="N86" i="233"/>
  <c r="M86" i="233"/>
  <c r="L86" i="233"/>
  <c r="J86" i="233"/>
  <c r="AF4" i="233"/>
  <c r="F86" i="233" s="1"/>
  <c r="AD4" i="233"/>
  <c r="E86" i="233" s="1"/>
  <c r="AB4" i="233"/>
  <c r="C86" i="233" s="1"/>
  <c r="N85" i="233"/>
  <c r="F85" i="233"/>
  <c r="C83" i="233"/>
  <c r="A65" i="233"/>
  <c r="AB34" i="233"/>
  <c r="AB33" i="233"/>
  <c r="AB32" i="233"/>
  <c r="AB31" i="233"/>
  <c r="AB30" i="233"/>
  <c r="AB29" i="233"/>
  <c r="AB28" i="233"/>
  <c r="AB27" i="233"/>
  <c r="AB26" i="233"/>
  <c r="AB25" i="233"/>
  <c r="AB24" i="233"/>
  <c r="AB23" i="233"/>
  <c r="AB22" i="233"/>
  <c r="AB21" i="233"/>
  <c r="AB20" i="233"/>
  <c r="AB19" i="233"/>
  <c r="AB18" i="233"/>
  <c r="G19" i="233"/>
  <c r="AB17" i="233"/>
  <c r="AB16" i="233"/>
  <c r="AB15" i="233"/>
  <c r="D16" i="233"/>
  <c r="O14" i="233"/>
  <c r="O10" i="233"/>
  <c r="D8" i="233"/>
  <c r="A7" i="233"/>
  <c r="A4" i="233"/>
  <c r="AB2" i="233"/>
  <c r="A2" i="233"/>
  <c r="AD128" i="232"/>
  <c r="AB128" i="232"/>
  <c r="AD127" i="232"/>
  <c r="AB127" i="232"/>
  <c r="AD125" i="232"/>
  <c r="AB125" i="232"/>
  <c r="AD124" i="232"/>
  <c r="AB124" i="232"/>
  <c r="AB122" i="232"/>
  <c r="AB121" i="232"/>
  <c r="AB120" i="232"/>
  <c r="AB118" i="232"/>
  <c r="O14" i="232" s="1"/>
  <c r="AD111" i="232"/>
  <c r="AB111" i="232"/>
  <c r="AD110" i="232"/>
  <c r="D15" i="232" s="1"/>
  <c r="AB110" i="232"/>
  <c r="AD109" i="232"/>
  <c r="AB109" i="232"/>
  <c r="AD108" i="232"/>
  <c r="D13" i="232" s="1"/>
  <c r="AB108" i="232"/>
  <c r="AD105" i="232"/>
  <c r="AB105" i="232"/>
  <c r="AD104" i="232"/>
  <c r="D9" i="232" s="1"/>
  <c r="AB104" i="232"/>
  <c r="O91" i="232"/>
  <c r="N91" i="232"/>
  <c r="K91" i="232"/>
  <c r="AF9" i="232"/>
  <c r="F91" i="232" s="1"/>
  <c r="AD9" i="232"/>
  <c r="E91" i="232" s="1"/>
  <c r="AB9" i="232"/>
  <c r="C91" i="232" s="1"/>
  <c r="M90" i="232"/>
  <c r="L90" i="232"/>
  <c r="K90" i="232"/>
  <c r="AF8" i="232"/>
  <c r="G90" i="232"/>
  <c r="F90" i="232"/>
  <c r="AD8" i="232"/>
  <c r="E90" i="232" s="1"/>
  <c r="D90" i="232"/>
  <c r="AB8" i="232"/>
  <c r="C90" i="232" s="1"/>
  <c r="O89" i="232"/>
  <c r="N89" i="232"/>
  <c r="J89" i="232"/>
  <c r="AF7" i="232"/>
  <c r="G89" i="232" s="1"/>
  <c r="AD7" i="232"/>
  <c r="E89" i="232" s="1"/>
  <c r="AB7" i="232"/>
  <c r="O8" i="232" s="1"/>
  <c r="N88" i="232"/>
  <c r="AF6" i="232"/>
  <c r="F88" i="232" s="1"/>
  <c r="AD6" i="232"/>
  <c r="D88" i="232" s="1"/>
  <c r="AB6" i="232"/>
  <c r="C88" i="232"/>
  <c r="O87" i="232"/>
  <c r="N87" i="232"/>
  <c r="L87" i="232"/>
  <c r="J87" i="232"/>
  <c r="AF5" i="232"/>
  <c r="F87" i="232" s="1"/>
  <c r="AD5" i="232"/>
  <c r="D87" i="232" s="1"/>
  <c r="AB5" i="232"/>
  <c r="C87" i="232"/>
  <c r="O86" i="232"/>
  <c r="N86" i="232"/>
  <c r="M86" i="232"/>
  <c r="L86" i="232"/>
  <c r="J86" i="232"/>
  <c r="AF4" i="232"/>
  <c r="G86" i="232"/>
  <c r="AD4" i="232"/>
  <c r="E86" i="232" s="1"/>
  <c r="AB4" i="232"/>
  <c r="C86" i="232"/>
  <c r="N85" i="232"/>
  <c r="F85" i="232"/>
  <c r="C83" i="232"/>
  <c r="A65" i="232"/>
  <c r="AB34" i="232"/>
  <c r="AB33" i="232"/>
  <c r="AB32" i="232"/>
  <c r="AB31" i="232"/>
  <c r="AB30" i="232"/>
  <c r="AB29" i="232"/>
  <c r="AB28" i="232"/>
  <c r="AB27" i="232"/>
  <c r="AB26" i="232"/>
  <c r="AB25" i="232"/>
  <c r="AB24" i="232"/>
  <c r="AB23" i="232"/>
  <c r="AB22" i="232"/>
  <c r="AB21" i="232"/>
  <c r="AB20" i="232"/>
  <c r="AB19" i="232"/>
  <c r="AB18" i="232"/>
  <c r="G19" i="232"/>
  <c r="AB17" i="232"/>
  <c r="AB16" i="232"/>
  <c r="AB15" i="232"/>
  <c r="D16" i="232"/>
  <c r="D14" i="232"/>
  <c r="O10" i="232"/>
  <c r="D10" i="232"/>
  <c r="O9" i="232"/>
  <c r="D8" i="232"/>
  <c r="A7" i="232"/>
  <c r="A4" i="232"/>
  <c r="AB2" i="232"/>
  <c r="A2" i="232"/>
  <c r="AD128" i="231"/>
  <c r="AB128" i="231"/>
  <c r="AD127" i="231"/>
  <c r="O9" i="231" s="1"/>
  <c r="AB127" i="231"/>
  <c r="AD125" i="231"/>
  <c r="AB125" i="231"/>
  <c r="AD124" i="231"/>
  <c r="AB124" i="231"/>
  <c r="AB122" i="231"/>
  <c r="AB121" i="231"/>
  <c r="AB120" i="231"/>
  <c r="AB118" i="231"/>
  <c r="O14" i="231" s="1"/>
  <c r="AD111" i="231"/>
  <c r="AB111" i="231"/>
  <c r="AD110" i="231"/>
  <c r="D15" i="231" s="1"/>
  <c r="AB110" i="231"/>
  <c r="AD109" i="231"/>
  <c r="D14" i="231"/>
  <c r="AB109" i="231"/>
  <c r="AD108" i="231"/>
  <c r="D13" i="231" s="1"/>
  <c r="AB108" i="231"/>
  <c r="AD105" i="231"/>
  <c r="AB105" i="231"/>
  <c r="AD104" i="231"/>
  <c r="D9" i="231" s="1"/>
  <c r="AB104" i="231"/>
  <c r="O91" i="231"/>
  <c r="N91" i="231"/>
  <c r="K91" i="231"/>
  <c r="AF9" i="231"/>
  <c r="G91" i="231" s="1"/>
  <c r="AD9" i="231"/>
  <c r="E91" i="231" s="1"/>
  <c r="AB9" i="231"/>
  <c r="C91" i="231" s="1"/>
  <c r="O90" i="231"/>
  <c r="M90" i="231"/>
  <c r="L90" i="231"/>
  <c r="K90" i="231"/>
  <c r="AF8" i="231"/>
  <c r="F90" i="231" s="1"/>
  <c r="G90" i="231"/>
  <c r="AD8" i="231"/>
  <c r="E90" i="231" s="1"/>
  <c r="AB8" i="231"/>
  <c r="C90" i="231" s="1"/>
  <c r="O89" i="231"/>
  <c r="N89" i="231"/>
  <c r="J89" i="231"/>
  <c r="AF7" i="231"/>
  <c r="G89" i="231" s="1"/>
  <c r="AD7" i="231"/>
  <c r="E89" i="231" s="1"/>
  <c r="D89" i="231"/>
  <c r="AB7" i="231"/>
  <c r="C89" i="231" s="1"/>
  <c r="J88" i="231"/>
  <c r="AF6" i="231"/>
  <c r="F88" i="231"/>
  <c r="G88" i="231"/>
  <c r="AD6" i="231"/>
  <c r="E88" i="231" s="1"/>
  <c r="AB6" i="231"/>
  <c r="C88" i="231" s="1"/>
  <c r="O87" i="231"/>
  <c r="N87" i="231"/>
  <c r="J87" i="231"/>
  <c r="AF5" i="231"/>
  <c r="G87" i="231" s="1"/>
  <c r="AD5" i="231"/>
  <c r="D87" i="231" s="1"/>
  <c r="E87" i="231"/>
  <c r="AB5" i="231"/>
  <c r="C87" i="231" s="1"/>
  <c r="O86" i="231"/>
  <c r="N86" i="231"/>
  <c r="M86" i="231"/>
  <c r="L86" i="231"/>
  <c r="J86" i="231"/>
  <c r="AF4" i="231"/>
  <c r="F86" i="231"/>
  <c r="G86" i="231"/>
  <c r="AD4" i="231"/>
  <c r="E86" i="231" s="1"/>
  <c r="AB4" i="231"/>
  <c r="C86" i="231" s="1"/>
  <c r="N85" i="231"/>
  <c r="F85" i="231"/>
  <c r="C83" i="231"/>
  <c r="A65" i="231"/>
  <c r="AB34" i="231"/>
  <c r="AB33" i="231"/>
  <c r="AB32" i="231"/>
  <c r="AB31" i="231"/>
  <c r="AB30" i="231"/>
  <c r="AB29" i="231"/>
  <c r="AB28" i="231"/>
  <c r="AB27" i="231"/>
  <c r="AB26" i="231"/>
  <c r="AB25" i="231"/>
  <c r="AB24" i="231"/>
  <c r="AB23" i="231"/>
  <c r="AB22" i="231"/>
  <c r="AB21" i="231"/>
  <c r="AB20" i="231"/>
  <c r="AB19" i="231"/>
  <c r="AB18" i="231"/>
  <c r="G19" i="231"/>
  <c r="AB17" i="231"/>
  <c r="AB16" i="231"/>
  <c r="AB15" i="231"/>
  <c r="D16" i="231"/>
  <c r="O10" i="231"/>
  <c r="D10" i="231"/>
  <c r="A7" i="231"/>
  <c r="A4" i="231"/>
  <c r="AB2" i="231"/>
  <c r="A2" i="231"/>
  <c r="AD128" i="230"/>
  <c r="AB128" i="230"/>
  <c r="AD127" i="230"/>
  <c r="AB127" i="230"/>
  <c r="AD125" i="230"/>
  <c r="AB125" i="230"/>
  <c r="AD124" i="230"/>
  <c r="AB124" i="230"/>
  <c r="AB122" i="230"/>
  <c r="AB121" i="230"/>
  <c r="AB120" i="230"/>
  <c r="AB118" i="230"/>
  <c r="O14" i="230" s="1"/>
  <c r="AD111" i="230"/>
  <c r="AB111" i="230"/>
  <c r="AD110" i="230"/>
  <c r="D15" i="230" s="1"/>
  <c r="AB110" i="230"/>
  <c r="AD109" i="230"/>
  <c r="AB109" i="230"/>
  <c r="AD108" i="230"/>
  <c r="AB108" i="230"/>
  <c r="AD105" i="230"/>
  <c r="AB105" i="230"/>
  <c r="AD104" i="230"/>
  <c r="AB104" i="230"/>
  <c r="O91" i="230"/>
  <c r="N91" i="230"/>
  <c r="K91" i="230"/>
  <c r="AF9" i="230"/>
  <c r="G91" i="230" s="1"/>
  <c r="AD9" i="230"/>
  <c r="E91" i="230" s="1"/>
  <c r="AB9" i="230"/>
  <c r="C91" i="230" s="1"/>
  <c r="N90" i="230"/>
  <c r="M90" i="230"/>
  <c r="L90" i="230"/>
  <c r="K90" i="230"/>
  <c r="AF8" i="230"/>
  <c r="G90" i="230" s="1"/>
  <c r="AD8" i="230"/>
  <c r="E90" i="230" s="1"/>
  <c r="AB8" i="230"/>
  <c r="C90" i="230" s="1"/>
  <c r="O89" i="230"/>
  <c r="N89" i="230"/>
  <c r="J89" i="230"/>
  <c r="AF7" i="230"/>
  <c r="G89" i="230" s="1"/>
  <c r="AD7" i="230"/>
  <c r="E89" i="230" s="1"/>
  <c r="AB7" i="230"/>
  <c r="C89" i="230"/>
  <c r="O88" i="230"/>
  <c r="AF6" i="230"/>
  <c r="F88" i="230" s="1"/>
  <c r="AD6" i="230"/>
  <c r="E88" i="230"/>
  <c r="D88" i="230"/>
  <c r="AB6" i="230"/>
  <c r="C88" i="230" s="1"/>
  <c r="O87" i="230"/>
  <c r="N87" i="230"/>
  <c r="L87" i="230"/>
  <c r="J87" i="230"/>
  <c r="AF5" i="230"/>
  <c r="F87" i="230" s="1"/>
  <c r="AD5" i="230"/>
  <c r="E87" i="230" s="1"/>
  <c r="AB5" i="230"/>
  <c r="C87" i="230" s="1"/>
  <c r="O86" i="230"/>
  <c r="N86" i="230"/>
  <c r="M86" i="230"/>
  <c r="L86" i="230"/>
  <c r="J86" i="230"/>
  <c r="AF4" i="230"/>
  <c r="G86" i="230" s="1"/>
  <c r="AD4" i="230"/>
  <c r="E86" i="230" s="1"/>
  <c r="AB4" i="230"/>
  <c r="C86" i="230" s="1"/>
  <c r="N85" i="230"/>
  <c r="F85" i="230"/>
  <c r="C83" i="230"/>
  <c r="A65" i="230"/>
  <c r="AB34" i="230"/>
  <c r="AB33" i="230"/>
  <c r="AB32" i="230"/>
  <c r="AB31" i="230"/>
  <c r="AB30" i="230"/>
  <c r="AB29" i="230"/>
  <c r="AB28" i="230"/>
  <c r="AB27" i="230"/>
  <c r="AB26" i="230"/>
  <c r="AB25" i="230"/>
  <c r="AB24" i="230"/>
  <c r="AB23" i="230"/>
  <c r="AB22" i="230"/>
  <c r="AB21" i="230"/>
  <c r="AB20" i="230"/>
  <c r="AB19" i="230"/>
  <c r="AB18" i="230"/>
  <c r="G19" i="230"/>
  <c r="AB17" i="230"/>
  <c r="AB16" i="230"/>
  <c r="AB15" i="230"/>
  <c r="D16" i="230"/>
  <c r="D14" i="230"/>
  <c r="D13" i="230"/>
  <c r="O10" i="230"/>
  <c r="D10" i="230"/>
  <c r="O9" i="230"/>
  <c r="D9" i="230"/>
  <c r="O8" i="230"/>
  <c r="D8" i="230"/>
  <c r="A7" i="230"/>
  <c r="A4" i="230"/>
  <c r="AB2" i="230"/>
  <c r="A2" i="230"/>
  <c r="AD128" i="229"/>
  <c r="AB128" i="229"/>
  <c r="AD127" i="229"/>
  <c r="O9" i="229" s="1"/>
  <c r="AB127" i="229"/>
  <c r="AD125" i="229"/>
  <c r="AB125" i="229"/>
  <c r="AD124" i="229"/>
  <c r="AB124" i="229"/>
  <c r="AB122" i="229"/>
  <c r="AB121" i="229"/>
  <c r="AB120" i="229"/>
  <c r="AB118" i="229"/>
  <c r="O14" i="229" s="1"/>
  <c r="AD111" i="229"/>
  <c r="AB111" i="229"/>
  <c r="AD110" i="229"/>
  <c r="AB110" i="229"/>
  <c r="AD109" i="229"/>
  <c r="AB109" i="229"/>
  <c r="AD108" i="229"/>
  <c r="AB108" i="229"/>
  <c r="AD105" i="229"/>
  <c r="AB105" i="229"/>
  <c r="AD104" i="229"/>
  <c r="AB104" i="229"/>
  <c r="O91" i="229"/>
  <c r="N91" i="229"/>
  <c r="K91" i="229"/>
  <c r="AF9" i="229"/>
  <c r="G91" i="229" s="1"/>
  <c r="AD9" i="229"/>
  <c r="D91" i="229" s="1"/>
  <c r="E91" i="229"/>
  <c r="AB9" i="229"/>
  <c r="C91" i="229" s="1"/>
  <c r="O90" i="229"/>
  <c r="M90" i="229"/>
  <c r="L90" i="229"/>
  <c r="K90" i="229"/>
  <c r="AF8" i="229"/>
  <c r="F90" i="229" s="1"/>
  <c r="AD8" i="229"/>
  <c r="E90" i="229" s="1"/>
  <c r="AB8" i="229"/>
  <c r="C90" i="229" s="1"/>
  <c r="O89" i="229"/>
  <c r="N89" i="229"/>
  <c r="J89" i="229"/>
  <c r="AF7" i="229"/>
  <c r="G89" i="229" s="1"/>
  <c r="AD7" i="229"/>
  <c r="E89" i="229" s="1"/>
  <c r="AB7" i="229"/>
  <c r="C89" i="229" s="1"/>
  <c r="J88" i="229"/>
  <c r="AF6" i="229"/>
  <c r="G88" i="229" s="1"/>
  <c r="AD6" i="229"/>
  <c r="E88" i="229" s="1"/>
  <c r="AB6" i="229"/>
  <c r="C88" i="229" s="1"/>
  <c r="O87" i="229"/>
  <c r="N87" i="229"/>
  <c r="J87" i="229"/>
  <c r="AF5" i="229"/>
  <c r="F87" i="229" s="1"/>
  <c r="G87" i="229"/>
  <c r="AD5" i="229"/>
  <c r="E87" i="229" s="1"/>
  <c r="AB5" i="229"/>
  <c r="C87" i="229" s="1"/>
  <c r="O86" i="229"/>
  <c r="N86" i="229"/>
  <c r="M86" i="229"/>
  <c r="L86" i="229"/>
  <c r="J86" i="229"/>
  <c r="AF4" i="229"/>
  <c r="G86" i="229" s="1"/>
  <c r="AD4" i="229"/>
  <c r="E86" i="229" s="1"/>
  <c r="D86" i="229"/>
  <c r="AB4" i="229"/>
  <c r="C86" i="229" s="1"/>
  <c r="N85" i="229"/>
  <c r="F85" i="229"/>
  <c r="C83" i="229"/>
  <c r="A65" i="229"/>
  <c r="AB34" i="229"/>
  <c r="AB33" i="229"/>
  <c r="AB32" i="229"/>
  <c r="AB31" i="229"/>
  <c r="AB30" i="229"/>
  <c r="AB29" i="229"/>
  <c r="AB28" i="229"/>
  <c r="AB27" i="229"/>
  <c r="AB26" i="229"/>
  <c r="AB25" i="229"/>
  <c r="AB24" i="229"/>
  <c r="AB23" i="229"/>
  <c r="AB22" i="229"/>
  <c r="AB21" i="229"/>
  <c r="AB20" i="229"/>
  <c r="AB19" i="229"/>
  <c r="AB18" i="229"/>
  <c r="G19" i="229"/>
  <c r="AB17" i="229"/>
  <c r="AB16" i="229"/>
  <c r="AB15" i="229"/>
  <c r="D16" i="229"/>
  <c r="D15" i="229"/>
  <c r="D14" i="229"/>
  <c r="D13" i="229"/>
  <c r="O10" i="229"/>
  <c r="D10" i="229"/>
  <c r="D9" i="229"/>
  <c r="O8" i="229"/>
  <c r="D8" i="229"/>
  <c r="A7" i="229"/>
  <c r="A4" i="229"/>
  <c r="AB2" i="229"/>
  <c r="A2" i="229"/>
  <c r="AD128" i="228"/>
  <c r="AB128" i="228"/>
  <c r="AD127" i="228"/>
  <c r="O9" i="228" s="1"/>
  <c r="AB127" i="228"/>
  <c r="AD125" i="228"/>
  <c r="AB125" i="228"/>
  <c r="AD124" i="228"/>
  <c r="AB124" i="228"/>
  <c r="AB122" i="228"/>
  <c r="AB121" i="228"/>
  <c r="AB120" i="228"/>
  <c r="AB118" i="228"/>
  <c r="AD111" i="228"/>
  <c r="AB111" i="228"/>
  <c r="AD110" i="228"/>
  <c r="D15" i="228" s="1"/>
  <c r="AB110" i="228"/>
  <c r="AD109" i="228"/>
  <c r="AB109" i="228"/>
  <c r="AD108" i="228"/>
  <c r="D13" i="228" s="1"/>
  <c r="AB108" i="228"/>
  <c r="AD105" i="228"/>
  <c r="AB105" i="228"/>
  <c r="AD104" i="228"/>
  <c r="D9" i="228" s="1"/>
  <c r="AB104" i="228"/>
  <c r="O91" i="228"/>
  <c r="N91" i="228"/>
  <c r="K91" i="228"/>
  <c r="AF9" i="228"/>
  <c r="G91" i="228" s="1"/>
  <c r="AD9" i="228"/>
  <c r="E91" i="228" s="1"/>
  <c r="AB9" i="228"/>
  <c r="C91" i="228" s="1"/>
  <c r="M90" i="228"/>
  <c r="L90" i="228"/>
  <c r="K90" i="228"/>
  <c r="AF8" i="228"/>
  <c r="G90" i="228" s="1"/>
  <c r="F90" i="228"/>
  <c r="AD8" i="228"/>
  <c r="E90" i="228" s="1"/>
  <c r="AB8" i="228"/>
  <c r="C90" i="228" s="1"/>
  <c r="O89" i="228"/>
  <c r="N89" i="228"/>
  <c r="J89" i="228"/>
  <c r="AF7" i="228"/>
  <c r="G89" i="228" s="1"/>
  <c r="AD7" i="228"/>
  <c r="E89" i="228" s="1"/>
  <c r="AB7" i="228"/>
  <c r="C89" i="228"/>
  <c r="N88" i="228"/>
  <c r="AF6" i="228"/>
  <c r="G88" i="228" s="1"/>
  <c r="AD6" i="228"/>
  <c r="E88" i="228"/>
  <c r="D88" i="228"/>
  <c r="AB6" i="228"/>
  <c r="C88" i="228" s="1"/>
  <c r="O87" i="228"/>
  <c r="N87" i="228"/>
  <c r="J87" i="228"/>
  <c r="AF5" i="228"/>
  <c r="G87" i="228" s="1"/>
  <c r="F87" i="228"/>
  <c r="AD5" i="228"/>
  <c r="E87" i="228" s="1"/>
  <c r="AB5" i="228"/>
  <c r="C87" i="228" s="1"/>
  <c r="O86" i="228"/>
  <c r="N86" i="228"/>
  <c r="M86" i="228"/>
  <c r="L86" i="228"/>
  <c r="J86" i="228"/>
  <c r="AF4" i="228"/>
  <c r="G86" i="228" s="1"/>
  <c r="AD4" i="228"/>
  <c r="E86" i="228" s="1"/>
  <c r="AB4" i="228"/>
  <c r="C86" i="228" s="1"/>
  <c r="N85" i="228"/>
  <c r="F85" i="228"/>
  <c r="C83" i="228"/>
  <c r="A65" i="228"/>
  <c r="A50" i="228"/>
  <c r="AB34" i="228"/>
  <c r="AB33" i="228"/>
  <c r="AB32" i="228"/>
  <c r="AB31" i="228"/>
  <c r="AB30" i="228"/>
  <c r="AB29" i="228"/>
  <c r="AB28" i="228"/>
  <c r="AB27" i="228"/>
  <c r="AB26" i="228"/>
  <c r="AB25" i="228"/>
  <c r="AB24" i="228"/>
  <c r="AB23" i="228"/>
  <c r="AB22" i="228"/>
  <c r="AB21" i="228"/>
  <c r="AB20" i="228"/>
  <c r="AB19" i="228"/>
  <c r="AB18" i="228"/>
  <c r="G19" i="228"/>
  <c r="A19" i="228"/>
  <c r="AB17" i="228"/>
  <c r="AB16" i="228"/>
  <c r="AB15" i="228"/>
  <c r="D16" i="228"/>
  <c r="O14" i="228"/>
  <c r="D14" i="228"/>
  <c r="O10" i="228"/>
  <c r="D10" i="228"/>
  <c r="O8" i="228"/>
  <c r="A7" i="228"/>
  <c r="A4" i="228"/>
  <c r="AB2" i="228"/>
  <c r="A2" i="228"/>
  <c r="AD128" i="227"/>
  <c r="AB128" i="227"/>
  <c r="AD127" i="227"/>
  <c r="O9" i="227" s="1"/>
  <c r="AB127" i="227"/>
  <c r="AD125" i="227"/>
  <c r="AB125" i="227"/>
  <c r="AD124" i="227"/>
  <c r="AB124" i="227"/>
  <c r="AB122" i="227"/>
  <c r="AB121" i="227"/>
  <c r="AB120" i="227"/>
  <c r="AB118" i="227"/>
  <c r="AD111" i="227"/>
  <c r="AB111" i="227"/>
  <c r="AD110" i="227"/>
  <c r="D15" i="227" s="1"/>
  <c r="AB110" i="227"/>
  <c r="AD109" i="227"/>
  <c r="AB109" i="227"/>
  <c r="AD108" i="227"/>
  <c r="D13" i="227" s="1"/>
  <c r="AB108" i="227"/>
  <c r="AD105" i="227"/>
  <c r="AB105" i="227"/>
  <c r="AD104" i="227"/>
  <c r="D9" i="227"/>
  <c r="AB104" i="227"/>
  <c r="O91" i="227"/>
  <c r="N91" i="227"/>
  <c r="K91" i="227"/>
  <c r="AF9" i="227"/>
  <c r="G91" i="227" s="1"/>
  <c r="AD9" i="227"/>
  <c r="E91" i="227"/>
  <c r="AB9" i="227"/>
  <c r="C91" i="227" s="1"/>
  <c r="M90" i="227"/>
  <c r="L90" i="227"/>
  <c r="K90" i="227"/>
  <c r="AF8" i="227"/>
  <c r="G90" i="227" s="1"/>
  <c r="AD8" i="227"/>
  <c r="E90" i="227"/>
  <c r="D90" i="227"/>
  <c r="AB8" i="227"/>
  <c r="C90" i="227" s="1"/>
  <c r="O89" i="227"/>
  <c r="N89" i="227"/>
  <c r="J89" i="227"/>
  <c r="AF7" i="227"/>
  <c r="G89" i="227" s="1"/>
  <c r="F89" i="227"/>
  <c r="AD7" i="227"/>
  <c r="E89" i="227" s="1"/>
  <c r="D89" i="227"/>
  <c r="AB7" i="227"/>
  <c r="C89" i="227" s="1"/>
  <c r="N88" i="227"/>
  <c r="AF6" i="227"/>
  <c r="F88" i="227"/>
  <c r="G88" i="227"/>
  <c r="AD6" i="227"/>
  <c r="E88" i="227" s="1"/>
  <c r="AB6" i="227"/>
  <c r="C88" i="227" s="1"/>
  <c r="O87" i="227"/>
  <c r="N87" i="227"/>
  <c r="J87" i="227"/>
  <c r="AF5" i="227"/>
  <c r="G87" i="227" s="1"/>
  <c r="AD5" i="227"/>
  <c r="D87" i="227" s="1"/>
  <c r="AB5" i="227"/>
  <c r="C87" i="227"/>
  <c r="O86" i="227"/>
  <c r="N86" i="227"/>
  <c r="M86" i="227"/>
  <c r="L86" i="227"/>
  <c r="J86" i="227"/>
  <c r="AF4" i="227"/>
  <c r="F86" i="227" s="1"/>
  <c r="G86" i="227"/>
  <c r="AD4" i="227"/>
  <c r="E86" i="227" s="1"/>
  <c r="AB4" i="227"/>
  <c r="C86" i="227" s="1"/>
  <c r="N85" i="227"/>
  <c r="F85" i="227"/>
  <c r="C83" i="227"/>
  <c r="A65" i="227"/>
  <c r="AB34" i="227"/>
  <c r="AB33" i="227"/>
  <c r="AB32" i="227"/>
  <c r="AB31" i="227"/>
  <c r="AB30" i="227"/>
  <c r="AB29" i="227"/>
  <c r="AB28" i="227"/>
  <c r="AB27" i="227"/>
  <c r="AB26" i="227"/>
  <c r="AB25" i="227"/>
  <c r="AB24" i="227"/>
  <c r="AB23" i="227"/>
  <c r="AB22" i="227"/>
  <c r="AB21" i="227"/>
  <c r="AB20" i="227"/>
  <c r="AB19" i="227"/>
  <c r="AB18" i="227"/>
  <c r="G19" i="227"/>
  <c r="AB17" i="227"/>
  <c r="AB16" i="227"/>
  <c r="AB15" i="227"/>
  <c r="D16" i="227"/>
  <c r="O14" i="227"/>
  <c r="D14" i="227"/>
  <c r="O10" i="227"/>
  <c r="D10" i="227"/>
  <c r="A7" i="227"/>
  <c r="A4" i="227"/>
  <c r="AB2" i="227"/>
  <c r="A2" i="227"/>
  <c r="AD128" i="226"/>
  <c r="AB128" i="226"/>
  <c r="AD127" i="226"/>
  <c r="AB127" i="226"/>
  <c r="AD125" i="226"/>
  <c r="AB125" i="226"/>
  <c r="AD124" i="226"/>
  <c r="AB124" i="226"/>
  <c r="AB122" i="226"/>
  <c r="AB121" i="226"/>
  <c r="AB120" i="226"/>
  <c r="AB118" i="226"/>
  <c r="O14" i="226" s="1"/>
  <c r="AD111" i="226"/>
  <c r="AB111" i="226"/>
  <c r="AD110" i="226"/>
  <c r="AB110" i="226"/>
  <c r="AD109" i="226"/>
  <c r="AB109" i="226"/>
  <c r="AD108" i="226"/>
  <c r="AB108" i="226"/>
  <c r="AD105" i="226"/>
  <c r="AB105" i="226"/>
  <c r="AD104" i="226"/>
  <c r="AB104" i="226"/>
  <c r="O91" i="226"/>
  <c r="N91" i="226"/>
  <c r="K91" i="226"/>
  <c r="AF9" i="226"/>
  <c r="F91" i="226" s="1"/>
  <c r="AD9" i="226"/>
  <c r="E91" i="226" s="1"/>
  <c r="AB9" i="226"/>
  <c r="C91" i="226" s="1"/>
  <c r="O90" i="226"/>
  <c r="M90" i="226"/>
  <c r="L90" i="226"/>
  <c r="K90" i="226"/>
  <c r="AF8" i="226"/>
  <c r="G90" i="226" s="1"/>
  <c r="AD8" i="226"/>
  <c r="E90" i="226" s="1"/>
  <c r="AB8" i="226"/>
  <c r="C90" i="226" s="1"/>
  <c r="O89" i="226"/>
  <c r="N89" i="226"/>
  <c r="J89" i="226"/>
  <c r="AF7" i="226"/>
  <c r="G89" i="226" s="1"/>
  <c r="AD7" i="226"/>
  <c r="E89" i="226" s="1"/>
  <c r="AB7" i="226"/>
  <c r="O8" i="226" s="1"/>
  <c r="J88" i="226"/>
  <c r="AF6" i="226"/>
  <c r="F88" i="226" s="1"/>
  <c r="AD6" i="226"/>
  <c r="D88" i="226" s="1"/>
  <c r="AB6" i="226"/>
  <c r="C88" i="226"/>
  <c r="O87" i="226"/>
  <c r="N87" i="226"/>
  <c r="L87" i="226"/>
  <c r="J87" i="226"/>
  <c r="AF5" i="226"/>
  <c r="F87" i="226" s="1"/>
  <c r="AD5" i="226"/>
  <c r="D87" i="226" s="1"/>
  <c r="AB5" i="226"/>
  <c r="C87" i="226"/>
  <c r="O86" i="226"/>
  <c r="N86" i="226"/>
  <c r="M86" i="226"/>
  <c r="L86" i="226"/>
  <c r="J86" i="226"/>
  <c r="AF4" i="226"/>
  <c r="G86" i="226" s="1"/>
  <c r="AD4" i="226"/>
  <c r="E86" i="226" s="1"/>
  <c r="AB4" i="226"/>
  <c r="C86" i="226" s="1"/>
  <c r="N85" i="226"/>
  <c r="F85" i="226"/>
  <c r="J83" i="226"/>
  <c r="C83" i="226"/>
  <c r="A65" i="226"/>
  <c r="AB34" i="226"/>
  <c r="AB33" i="226"/>
  <c r="AB32" i="226"/>
  <c r="AB31" i="226"/>
  <c r="AB30" i="226"/>
  <c r="AB29" i="226"/>
  <c r="AB28" i="226"/>
  <c r="AB27" i="226"/>
  <c r="AB26" i="226"/>
  <c r="AB25" i="226"/>
  <c r="AB24" i="226"/>
  <c r="AB23" i="226"/>
  <c r="AB22" i="226"/>
  <c r="AB21" i="226"/>
  <c r="AB20" i="226"/>
  <c r="AB19" i="226"/>
  <c r="AB18" i="226"/>
  <c r="G19" i="226"/>
  <c r="AB17" i="226"/>
  <c r="AB16" i="226"/>
  <c r="AB15" i="226"/>
  <c r="D16" i="226"/>
  <c r="D15" i="226"/>
  <c r="D14" i="226"/>
  <c r="D13" i="226"/>
  <c r="O10" i="226"/>
  <c r="D10" i="226"/>
  <c r="O9" i="226"/>
  <c r="D9" i="226"/>
  <c r="D8" i="226"/>
  <c r="A7" i="226"/>
  <c r="A4" i="226"/>
  <c r="AB2" i="226"/>
  <c r="A2" i="226"/>
  <c r="AD128" i="225"/>
  <c r="O10" i="225" s="1"/>
  <c r="AB128" i="225"/>
  <c r="AD127" i="225"/>
  <c r="O9" i="225" s="1"/>
  <c r="AB127" i="225"/>
  <c r="AD125" i="225"/>
  <c r="AB125" i="225"/>
  <c r="AD124" i="225"/>
  <c r="AB124" i="225"/>
  <c r="AB122" i="225"/>
  <c r="AB121" i="225"/>
  <c r="AB120" i="225"/>
  <c r="AB118" i="225"/>
  <c r="O14" i="225" s="1"/>
  <c r="AD111" i="225"/>
  <c r="D16" i="225" s="1"/>
  <c r="AB111" i="225"/>
  <c r="AD110" i="225"/>
  <c r="D15" i="225"/>
  <c r="AB110" i="225"/>
  <c r="AD109" i="225"/>
  <c r="D14" i="225" s="1"/>
  <c r="AB109" i="225"/>
  <c r="AD108" i="225"/>
  <c r="D13" i="225"/>
  <c r="AB108" i="225"/>
  <c r="AD105" i="225"/>
  <c r="D10" i="225" s="1"/>
  <c r="AB105" i="225"/>
  <c r="AD104" i="225"/>
  <c r="AB104" i="225"/>
  <c r="O91" i="225"/>
  <c r="N91" i="225"/>
  <c r="K91" i="225"/>
  <c r="AF9" i="225"/>
  <c r="G91" i="225" s="1"/>
  <c r="AD9" i="225"/>
  <c r="E91" i="225" s="1"/>
  <c r="AB9" i="225"/>
  <c r="C91" i="225" s="1"/>
  <c r="M90" i="225"/>
  <c r="L90" i="225"/>
  <c r="K90" i="225"/>
  <c r="AF8" i="225"/>
  <c r="F90" i="225" s="1"/>
  <c r="AD8" i="225"/>
  <c r="E90" i="225" s="1"/>
  <c r="AB8" i="225"/>
  <c r="C90" i="225" s="1"/>
  <c r="O89" i="225"/>
  <c r="N89" i="225"/>
  <c r="J89" i="225"/>
  <c r="AF7" i="225"/>
  <c r="G89" i="225" s="1"/>
  <c r="AD7" i="225"/>
  <c r="E89" i="225" s="1"/>
  <c r="AB7" i="225"/>
  <c r="C89" i="225" s="1"/>
  <c r="J88" i="225"/>
  <c r="AF6" i="225"/>
  <c r="G88" i="225" s="1"/>
  <c r="AD6" i="225"/>
  <c r="E88" i="225" s="1"/>
  <c r="D88" i="225"/>
  <c r="AB6" i="225"/>
  <c r="C88" i="225" s="1"/>
  <c r="O87" i="225"/>
  <c r="N87" i="225"/>
  <c r="J87" i="225"/>
  <c r="AF5" i="225"/>
  <c r="G87" i="225" s="1"/>
  <c r="AD5" i="225"/>
  <c r="E87" i="225" s="1"/>
  <c r="AB5" i="225"/>
  <c r="C87" i="225" s="1"/>
  <c r="O86" i="225"/>
  <c r="N86" i="225"/>
  <c r="M86" i="225"/>
  <c r="L86" i="225"/>
  <c r="J86" i="225"/>
  <c r="AF4" i="225"/>
  <c r="G86" i="225" s="1"/>
  <c r="F86" i="225"/>
  <c r="AD4" i="225"/>
  <c r="E86" i="225" s="1"/>
  <c r="AB4" i="225"/>
  <c r="C86" i="225" s="1"/>
  <c r="N85" i="225"/>
  <c r="F85" i="225"/>
  <c r="C83" i="225"/>
  <c r="A65" i="225"/>
  <c r="A50" i="225"/>
  <c r="AB34" i="225"/>
  <c r="AB33" i="225"/>
  <c r="AB32" i="225"/>
  <c r="AB31" i="225"/>
  <c r="AB30" i="225"/>
  <c r="AB29" i="225"/>
  <c r="AB28" i="225"/>
  <c r="AB27" i="225"/>
  <c r="AB26" i="225"/>
  <c r="AB25" i="225"/>
  <c r="AB24" i="225"/>
  <c r="AB23" i="225"/>
  <c r="AB22" i="225"/>
  <c r="AB21" i="225"/>
  <c r="AB20" i="225"/>
  <c r="AB19" i="225"/>
  <c r="AB18" i="225"/>
  <c r="G19" i="225"/>
  <c r="A19" i="225"/>
  <c r="AB17" i="225"/>
  <c r="AB16" i="225"/>
  <c r="AB15" i="225"/>
  <c r="D9" i="225"/>
  <c r="O8" i="225"/>
  <c r="A7" i="225"/>
  <c r="A4" i="225"/>
  <c r="AB2" i="225"/>
  <c r="A2" i="225"/>
  <c r="AD128" i="224"/>
  <c r="AB128" i="224"/>
  <c r="AD127" i="224"/>
  <c r="AB127" i="224"/>
  <c r="AD125" i="224"/>
  <c r="AB125" i="224"/>
  <c r="AD124" i="224"/>
  <c r="AB124" i="224"/>
  <c r="AB122" i="224"/>
  <c r="AB121" i="224"/>
  <c r="AB120" i="224"/>
  <c r="AB118" i="224"/>
  <c r="AD111" i="224"/>
  <c r="AB111" i="224"/>
  <c r="AD110" i="224"/>
  <c r="AB110" i="224"/>
  <c r="AD109" i="224"/>
  <c r="AB109" i="224"/>
  <c r="AD108" i="224"/>
  <c r="AB108" i="224"/>
  <c r="AD105" i="224"/>
  <c r="AB105" i="224"/>
  <c r="AD104" i="224"/>
  <c r="AB104" i="224"/>
  <c r="O91" i="224"/>
  <c r="N91" i="224"/>
  <c r="K91" i="224"/>
  <c r="AF9" i="224"/>
  <c r="G91" i="224" s="1"/>
  <c r="AD9" i="224"/>
  <c r="E91" i="224" s="1"/>
  <c r="AB9" i="224"/>
  <c r="C91" i="224" s="1"/>
  <c r="M90" i="224"/>
  <c r="L90" i="224"/>
  <c r="K90" i="224"/>
  <c r="AF8" i="224"/>
  <c r="G90" i="224" s="1"/>
  <c r="AD8" i="224"/>
  <c r="E90" i="224" s="1"/>
  <c r="D90" i="224"/>
  <c r="AB8" i="224"/>
  <c r="C90" i="224" s="1"/>
  <c r="O89" i="224"/>
  <c r="N89" i="224"/>
  <c r="J89" i="224"/>
  <c r="AF7" i="224"/>
  <c r="G89" i="224" s="1"/>
  <c r="AD7" i="224"/>
  <c r="E89" i="224" s="1"/>
  <c r="AB7" i="224"/>
  <c r="C89" i="224"/>
  <c r="AF6" i="224"/>
  <c r="F88" i="224" s="1"/>
  <c r="AD6" i="224"/>
  <c r="E88" i="224" s="1"/>
  <c r="AB6" i="224"/>
  <c r="C88" i="224" s="1"/>
  <c r="O87" i="224"/>
  <c r="N87" i="224"/>
  <c r="L87" i="224"/>
  <c r="J87" i="224"/>
  <c r="AF5" i="224"/>
  <c r="G87" i="224" s="1"/>
  <c r="F87" i="224"/>
  <c r="AD5" i="224"/>
  <c r="E87" i="224" s="1"/>
  <c r="AB5" i="224"/>
  <c r="C87" i="224" s="1"/>
  <c r="O86" i="224"/>
  <c r="N86" i="224"/>
  <c r="M86" i="224"/>
  <c r="L86" i="224"/>
  <c r="J86" i="224"/>
  <c r="AF4" i="224"/>
  <c r="G86" i="224"/>
  <c r="F86" i="224"/>
  <c r="AD4" i="224"/>
  <c r="D86" i="224" s="1"/>
  <c r="AB4" i="224"/>
  <c r="C86" i="224" s="1"/>
  <c r="N85" i="224"/>
  <c r="F85" i="224"/>
  <c r="C83" i="224"/>
  <c r="A65" i="224"/>
  <c r="AB34" i="224"/>
  <c r="AB33" i="224"/>
  <c r="AB32" i="224"/>
  <c r="AB31" i="224"/>
  <c r="AB30" i="224"/>
  <c r="AB29" i="224"/>
  <c r="AB28" i="224"/>
  <c r="AB27" i="224"/>
  <c r="AB26" i="224"/>
  <c r="AB25" i="224"/>
  <c r="AB24" i="224"/>
  <c r="AB23" i="224"/>
  <c r="AB22" i="224"/>
  <c r="AB21" i="224"/>
  <c r="AB20" i="224"/>
  <c r="AB19" i="224"/>
  <c r="AB18" i="224"/>
  <c r="G19" i="224"/>
  <c r="AB17" i="224"/>
  <c r="AB16" i="224"/>
  <c r="AB15" i="224"/>
  <c r="D16" i="224"/>
  <c r="D15" i="224"/>
  <c r="O14" i="224"/>
  <c r="D14" i="224"/>
  <c r="D13" i="224"/>
  <c r="O10" i="224"/>
  <c r="D10" i="224"/>
  <c r="O9" i="224"/>
  <c r="D9" i="224"/>
  <c r="O8" i="224"/>
  <c r="A7" i="224"/>
  <c r="A4" i="224"/>
  <c r="AB2" i="224"/>
  <c r="A2" i="224"/>
  <c r="AD128" i="223"/>
  <c r="AB128" i="223"/>
  <c r="AD127" i="223"/>
  <c r="O9" i="223" s="1"/>
  <c r="AB127" i="223"/>
  <c r="AD125" i="223"/>
  <c r="AB125" i="223"/>
  <c r="AD124" i="223"/>
  <c r="AB124" i="223"/>
  <c r="AB122" i="223"/>
  <c r="AB121" i="223"/>
  <c r="AB120" i="223"/>
  <c r="AB118" i="223"/>
  <c r="O14" i="223" s="1"/>
  <c r="AD111" i="223"/>
  <c r="D16" i="223" s="1"/>
  <c r="AB111" i="223"/>
  <c r="AD110" i="223"/>
  <c r="D15" i="223" s="1"/>
  <c r="AB110" i="223"/>
  <c r="AD109" i="223"/>
  <c r="AB109" i="223"/>
  <c r="AD108" i="223"/>
  <c r="D13" i="223" s="1"/>
  <c r="AB108" i="223"/>
  <c r="AD105" i="223"/>
  <c r="D10" i="223" s="1"/>
  <c r="AB105" i="223"/>
  <c r="AD104" i="223"/>
  <c r="D9" i="223" s="1"/>
  <c r="AB104" i="223"/>
  <c r="O91" i="223"/>
  <c r="N91" i="223"/>
  <c r="K91" i="223"/>
  <c r="AF9" i="223"/>
  <c r="F91" i="223" s="1"/>
  <c r="AD9" i="223"/>
  <c r="D91" i="223" s="1"/>
  <c r="E91" i="223"/>
  <c r="AB9" i="223"/>
  <c r="C91" i="223" s="1"/>
  <c r="O90" i="223"/>
  <c r="M90" i="223"/>
  <c r="L90" i="223"/>
  <c r="K90" i="223"/>
  <c r="AF8" i="223"/>
  <c r="F90" i="223"/>
  <c r="G90" i="223"/>
  <c r="AD8" i="223"/>
  <c r="E90" i="223" s="1"/>
  <c r="AB8" i="223"/>
  <c r="C90" i="223"/>
  <c r="O89" i="223"/>
  <c r="N89" i="223"/>
  <c r="J89" i="223"/>
  <c r="AF7" i="223"/>
  <c r="G89" i="223" s="1"/>
  <c r="AD7" i="223"/>
  <c r="D89" i="223" s="1"/>
  <c r="AB7" i="223"/>
  <c r="C89" i="223" s="1"/>
  <c r="J88" i="223"/>
  <c r="AF6" i="223"/>
  <c r="G88" i="223" s="1"/>
  <c r="AD6" i="223"/>
  <c r="E88" i="223"/>
  <c r="D88" i="223"/>
  <c r="AB6" i="223"/>
  <c r="C88" i="223" s="1"/>
  <c r="O87" i="223"/>
  <c r="N87" i="223"/>
  <c r="J87" i="223"/>
  <c r="AF5" i="223"/>
  <c r="G87" i="223" s="1"/>
  <c r="F87" i="223"/>
  <c r="AD5" i="223"/>
  <c r="E87" i="223" s="1"/>
  <c r="AB5" i="223"/>
  <c r="C87" i="223" s="1"/>
  <c r="O86" i="223"/>
  <c r="N86" i="223"/>
  <c r="M86" i="223"/>
  <c r="L86" i="223"/>
  <c r="J86" i="223"/>
  <c r="AF4" i="223"/>
  <c r="G86" i="223" s="1"/>
  <c r="AD4" i="223"/>
  <c r="E86" i="223" s="1"/>
  <c r="AB4" i="223"/>
  <c r="D8" i="223" s="1"/>
  <c r="C86" i="223"/>
  <c r="N85" i="223"/>
  <c r="F85" i="223"/>
  <c r="C83" i="223"/>
  <c r="A65" i="223"/>
  <c r="AB34" i="223"/>
  <c r="AB33" i="223"/>
  <c r="AB32" i="223"/>
  <c r="AB31" i="223"/>
  <c r="AB30" i="223"/>
  <c r="AB29" i="223"/>
  <c r="AB28" i="223"/>
  <c r="AB27" i="223"/>
  <c r="AB26" i="223"/>
  <c r="AB25" i="223"/>
  <c r="AB24" i="223"/>
  <c r="AB23" i="223"/>
  <c r="AB22" i="223"/>
  <c r="AB21" i="223"/>
  <c r="AB20" i="223"/>
  <c r="AB19" i="223"/>
  <c r="AB18" i="223"/>
  <c r="G19" i="223"/>
  <c r="AB17" i="223"/>
  <c r="AB16" i="223"/>
  <c r="AB15" i="223"/>
  <c r="D14" i="223"/>
  <c r="O10" i="223"/>
  <c r="O8" i="223"/>
  <c r="A7" i="223"/>
  <c r="A4" i="223"/>
  <c r="AB2" i="223"/>
  <c r="A2" i="223"/>
  <c r="AD128" i="222"/>
  <c r="AB128" i="222"/>
  <c r="AD127" i="222"/>
  <c r="AB127" i="222"/>
  <c r="AD125" i="222"/>
  <c r="AB125" i="222"/>
  <c r="AD124" i="222"/>
  <c r="AB124" i="222"/>
  <c r="AB122" i="222"/>
  <c r="AB121" i="222"/>
  <c r="AB120" i="222"/>
  <c r="AB118" i="222"/>
  <c r="AD111" i="222"/>
  <c r="AB111" i="222"/>
  <c r="AD110" i="222"/>
  <c r="AB110" i="222"/>
  <c r="AD109" i="222"/>
  <c r="AB109" i="222"/>
  <c r="AD108" i="222"/>
  <c r="AB108" i="222"/>
  <c r="AD105" i="222"/>
  <c r="AB105" i="222"/>
  <c r="AD104" i="222"/>
  <c r="AB104" i="222"/>
  <c r="O91" i="222"/>
  <c r="N91" i="222"/>
  <c r="K91" i="222"/>
  <c r="AF9" i="222"/>
  <c r="F91" i="222" s="1"/>
  <c r="AD9" i="222"/>
  <c r="E91" i="222" s="1"/>
  <c r="AB9" i="222"/>
  <c r="C91" i="222" s="1"/>
  <c r="O90" i="222"/>
  <c r="M90" i="222"/>
  <c r="L90" i="222"/>
  <c r="K90" i="222"/>
  <c r="AF8" i="222"/>
  <c r="F90" i="222" s="1"/>
  <c r="AD8" i="222"/>
  <c r="E90" i="222" s="1"/>
  <c r="AB8" i="222"/>
  <c r="C90" i="222" s="1"/>
  <c r="O89" i="222"/>
  <c r="N89" i="222"/>
  <c r="J89" i="222"/>
  <c r="AF7" i="222"/>
  <c r="G89" i="222"/>
  <c r="F89" i="222"/>
  <c r="AD7" i="222"/>
  <c r="E89" i="222" s="1"/>
  <c r="AB7" i="222"/>
  <c r="C89" i="222"/>
  <c r="AF6" i="222"/>
  <c r="F88" i="222" s="1"/>
  <c r="AD6" i="222"/>
  <c r="D88" i="222" s="1"/>
  <c r="AB6" i="222"/>
  <c r="C88" i="222" s="1"/>
  <c r="O87" i="222"/>
  <c r="N87" i="222"/>
  <c r="L87" i="222"/>
  <c r="J87" i="222"/>
  <c r="AF5" i="222"/>
  <c r="F87" i="222" s="1"/>
  <c r="G87" i="222"/>
  <c r="AD5" i="222"/>
  <c r="D87" i="222" s="1"/>
  <c r="E87" i="222"/>
  <c r="AB5" i="222"/>
  <c r="C87" i="222" s="1"/>
  <c r="O86" i="222"/>
  <c r="N86" i="222"/>
  <c r="M86" i="222"/>
  <c r="L86" i="222"/>
  <c r="J86" i="222"/>
  <c r="AF4" i="222"/>
  <c r="G86" i="222"/>
  <c r="AD4" i="222"/>
  <c r="E86" i="222" s="1"/>
  <c r="D86" i="222"/>
  <c r="AB4" i="222"/>
  <c r="C86" i="222" s="1"/>
  <c r="N85" i="222"/>
  <c r="F85" i="222"/>
  <c r="C83" i="222"/>
  <c r="A65" i="222"/>
  <c r="AB34" i="222"/>
  <c r="AB33" i="222"/>
  <c r="AB32" i="222"/>
  <c r="AB31" i="222"/>
  <c r="AB30" i="222"/>
  <c r="AB29" i="222"/>
  <c r="AB28" i="222"/>
  <c r="AB27" i="222"/>
  <c r="AB26" i="222"/>
  <c r="AB25" i="222"/>
  <c r="AB24" i="222"/>
  <c r="AB23" i="222"/>
  <c r="AB22" i="222"/>
  <c r="AB21" i="222"/>
  <c r="AB20" i="222"/>
  <c r="AB19" i="222"/>
  <c r="AB18" i="222"/>
  <c r="G19" i="222"/>
  <c r="AB17" i="222"/>
  <c r="AB16" i="222"/>
  <c r="AB15" i="222"/>
  <c r="D16" i="222"/>
  <c r="D15" i="222"/>
  <c r="O14" i="222"/>
  <c r="D14" i="222"/>
  <c r="D13" i="222"/>
  <c r="O10" i="222"/>
  <c r="D10" i="222"/>
  <c r="O9" i="222"/>
  <c r="D9" i="222"/>
  <c r="O8" i="222"/>
  <c r="D8" i="222"/>
  <c r="A7" i="222"/>
  <c r="A4" i="222"/>
  <c r="AB2" i="222"/>
  <c r="A2" i="222"/>
  <c r="AD128" i="221"/>
  <c r="AB128" i="221"/>
  <c r="AD127" i="221"/>
  <c r="AB127" i="221"/>
  <c r="AD125" i="221"/>
  <c r="AB125" i="221"/>
  <c r="AD124" i="221"/>
  <c r="AB124" i="221"/>
  <c r="AB122" i="221"/>
  <c r="AB121" i="221"/>
  <c r="AB120" i="221"/>
  <c r="AB118" i="221"/>
  <c r="AD111" i="221"/>
  <c r="AB111" i="221"/>
  <c r="AD110" i="221"/>
  <c r="AB110" i="221"/>
  <c r="AD109" i="221"/>
  <c r="AB109" i="221"/>
  <c r="AD108" i="221"/>
  <c r="AB108" i="221"/>
  <c r="AD105" i="221"/>
  <c r="AB105" i="221"/>
  <c r="AD104" i="221"/>
  <c r="AB104" i="221"/>
  <c r="O91" i="221"/>
  <c r="N91" i="221"/>
  <c r="K91" i="221"/>
  <c r="AF9" i="221"/>
  <c r="F91" i="221" s="1"/>
  <c r="AD9" i="221"/>
  <c r="E91" i="221" s="1"/>
  <c r="AB9" i="221"/>
  <c r="C91" i="221" s="1"/>
  <c r="N90" i="221"/>
  <c r="M90" i="221"/>
  <c r="L90" i="221"/>
  <c r="K90" i="221"/>
  <c r="AF8" i="221"/>
  <c r="F90" i="221" s="1"/>
  <c r="AD8" i="221"/>
  <c r="E90" i="221" s="1"/>
  <c r="AB8" i="221"/>
  <c r="C90" i="221" s="1"/>
  <c r="O89" i="221"/>
  <c r="N89" i="221"/>
  <c r="J89" i="221"/>
  <c r="AF7" i="221"/>
  <c r="G89" i="221" s="1"/>
  <c r="AD7" i="221"/>
  <c r="E89" i="221" s="1"/>
  <c r="AB7" i="221"/>
  <c r="C89" i="221" s="1"/>
  <c r="N88" i="221"/>
  <c r="M88" i="221"/>
  <c r="AF6" i="221"/>
  <c r="G88" i="221" s="1"/>
  <c r="AD6" i="221"/>
  <c r="D88" i="221" s="1"/>
  <c r="E88" i="221"/>
  <c r="AB6" i="221"/>
  <c r="C88" i="221" s="1"/>
  <c r="O87" i="221"/>
  <c r="N87" i="221"/>
  <c r="J87" i="221"/>
  <c r="AF5" i="221"/>
  <c r="F87" i="221" s="1"/>
  <c r="AD5" i="221"/>
  <c r="E87" i="221" s="1"/>
  <c r="D87" i="221"/>
  <c r="AB5" i="221"/>
  <c r="C87" i="221" s="1"/>
  <c r="O86" i="221"/>
  <c r="N86" i="221"/>
  <c r="M86" i="221"/>
  <c r="L86" i="221"/>
  <c r="J86" i="221"/>
  <c r="AF4" i="221"/>
  <c r="G86" i="221" s="1"/>
  <c r="AD4" i="221"/>
  <c r="E86" i="221" s="1"/>
  <c r="AB4" i="221"/>
  <c r="C86" i="221"/>
  <c r="N85" i="221"/>
  <c r="F85" i="221"/>
  <c r="C83" i="221"/>
  <c r="A65" i="221"/>
  <c r="AB34" i="221"/>
  <c r="AB33" i="221"/>
  <c r="AB32" i="221"/>
  <c r="AB31" i="221"/>
  <c r="AB30" i="221"/>
  <c r="AB29" i="221"/>
  <c r="AB28" i="221"/>
  <c r="AB27" i="221"/>
  <c r="AB26" i="221"/>
  <c r="AB25" i="221"/>
  <c r="AB24" i="221"/>
  <c r="AB23" i="221"/>
  <c r="AB22" i="221"/>
  <c r="AB21" i="221"/>
  <c r="AB20" i="221"/>
  <c r="AB19" i="221"/>
  <c r="AB18" i="221"/>
  <c r="G19" i="221"/>
  <c r="AB17" i="221"/>
  <c r="AB16" i="221"/>
  <c r="AB15" i="221"/>
  <c r="D16" i="221"/>
  <c r="D15" i="221"/>
  <c r="O14" i="221"/>
  <c r="D14" i="221"/>
  <c r="D13" i="221"/>
  <c r="O10" i="221"/>
  <c r="D10" i="221"/>
  <c r="O9" i="221"/>
  <c r="D9" i="221"/>
  <c r="D8" i="221"/>
  <c r="A7" i="221"/>
  <c r="A4" i="221"/>
  <c r="AB2" i="221"/>
  <c r="A2" i="221"/>
  <c r="AD128" i="220"/>
  <c r="O10" i="220" s="1"/>
  <c r="AB128" i="220"/>
  <c r="AD127" i="220"/>
  <c r="AB127" i="220"/>
  <c r="AD125" i="220"/>
  <c r="AB125" i="220"/>
  <c r="AD124" i="220"/>
  <c r="AB124" i="220"/>
  <c r="AB122" i="220"/>
  <c r="AB121" i="220"/>
  <c r="AB120" i="220"/>
  <c r="AB118" i="220"/>
  <c r="AD111" i="220"/>
  <c r="D16" i="220"/>
  <c r="AB111" i="220"/>
  <c r="AD110" i="220"/>
  <c r="AB110" i="220"/>
  <c r="AD109" i="220"/>
  <c r="D14" i="220" s="1"/>
  <c r="AB109" i="220"/>
  <c r="AD108" i="220"/>
  <c r="AB108" i="220"/>
  <c r="AD105" i="220"/>
  <c r="AB105" i="220"/>
  <c r="AD104" i="220"/>
  <c r="AB104" i="220"/>
  <c r="O91" i="220"/>
  <c r="N91" i="220"/>
  <c r="K91" i="220"/>
  <c r="AF9" i="220"/>
  <c r="G91" i="220" s="1"/>
  <c r="AD9" i="220"/>
  <c r="E91" i="220" s="1"/>
  <c r="D91" i="220"/>
  <c r="AB9" i="220"/>
  <c r="C91" i="220" s="1"/>
  <c r="M90" i="220"/>
  <c r="L90" i="220"/>
  <c r="K90" i="220"/>
  <c r="AF8" i="220"/>
  <c r="G90" i="220" s="1"/>
  <c r="AD8" i="220"/>
  <c r="E90" i="220" s="1"/>
  <c r="AB8" i="220"/>
  <c r="C90" i="220" s="1"/>
  <c r="O89" i="220"/>
  <c r="N89" i="220"/>
  <c r="J89" i="220"/>
  <c r="AF7" i="220"/>
  <c r="G89" i="220" s="1"/>
  <c r="AD7" i="220"/>
  <c r="E89" i="220" s="1"/>
  <c r="AB7" i="220"/>
  <c r="C89" i="220" s="1"/>
  <c r="J88" i="220"/>
  <c r="AF6" i="220"/>
  <c r="G88" i="220" s="1"/>
  <c r="AD6" i="220"/>
  <c r="E88" i="220" s="1"/>
  <c r="AB6" i="220"/>
  <c r="C88" i="220" s="1"/>
  <c r="O87" i="220"/>
  <c r="N87" i="220"/>
  <c r="L87" i="220"/>
  <c r="J87" i="220"/>
  <c r="AF5" i="220"/>
  <c r="G87" i="220" s="1"/>
  <c r="AD5" i="220"/>
  <c r="E87" i="220" s="1"/>
  <c r="D87" i="220"/>
  <c r="AB5" i="220"/>
  <c r="C87" i="220" s="1"/>
  <c r="O86" i="220"/>
  <c r="N86" i="220"/>
  <c r="M86" i="220"/>
  <c r="L86" i="220"/>
  <c r="J86" i="220"/>
  <c r="AF4" i="220"/>
  <c r="G86" i="220" s="1"/>
  <c r="F86" i="220"/>
  <c r="AD4" i="220"/>
  <c r="E86" i="220" s="1"/>
  <c r="AB4" i="220"/>
  <c r="C86" i="220" s="1"/>
  <c r="N85" i="220"/>
  <c r="F85" i="220"/>
  <c r="C83" i="220"/>
  <c r="A65" i="220"/>
  <c r="AB34" i="220"/>
  <c r="AB33" i="220"/>
  <c r="AB32" i="220"/>
  <c r="AB31" i="220"/>
  <c r="AB30" i="220"/>
  <c r="AB29" i="220"/>
  <c r="AB28" i="220"/>
  <c r="AB27" i="220"/>
  <c r="AB26" i="220"/>
  <c r="AB25" i="220"/>
  <c r="AB24" i="220"/>
  <c r="AB23" i="220"/>
  <c r="AB22" i="220"/>
  <c r="AB21" i="220"/>
  <c r="AB20" i="220"/>
  <c r="AB19" i="220"/>
  <c r="AB18" i="220"/>
  <c r="G19" i="220"/>
  <c r="AB17" i="220"/>
  <c r="AB16" i="220"/>
  <c r="AB15" i="220"/>
  <c r="D15" i="220"/>
  <c r="O14" i="220"/>
  <c r="D13" i="220"/>
  <c r="D10" i="220"/>
  <c r="O9" i="220"/>
  <c r="D9" i="220"/>
  <c r="D8" i="220"/>
  <c r="A7" i="220"/>
  <c r="A4" i="220"/>
  <c r="AB2" i="220"/>
  <c r="A2" i="220"/>
  <c r="AD128" i="219"/>
  <c r="AB128" i="219"/>
  <c r="AD127" i="219"/>
  <c r="AB127" i="219"/>
  <c r="AD125" i="219"/>
  <c r="AB125" i="219"/>
  <c r="AD124" i="219"/>
  <c r="AB124" i="219"/>
  <c r="AB122" i="219"/>
  <c r="AB121" i="219"/>
  <c r="AB120" i="219"/>
  <c r="AB118" i="219"/>
  <c r="O14" i="219" s="1"/>
  <c r="AD111" i="219"/>
  <c r="AB111" i="219"/>
  <c r="AD110" i="219"/>
  <c r="AB110" i="219"/>
  <c r="AD109" i="219"/>
  <c r="AB109" i="219"/>
  <c r="AD108" i="219"/>
  <c r="AB108" i="219"/>
  <c r="AD105" i="219"/>
  <c r="AB105" i="219"/>
  <c r="AD104" i="219"/>
  <c r="AB104" i="219"/>
  <c r="O91" i="219"/>
  <c r="N91" i="219"/>
  <c r="K91" i="219"/>
  <c r="AF9" i="219"/>
  <c r="G91" i="219" s="1"/>
  <c r="AD9" i="219"/>
  <c r="E91" i="219" s="1"/>
  <c r="AB9" i="219"/>
  <c r="C91" i="219" s="1"/>
  <c r="O90" i="219"/>
  <c r="M90" i="219"/>
  <c r="L90" i="219"/>
  <c r="K90" i="219"/>
  <c r="AF8" i="219"/>
  <c r="G90" i="219" s="1"/>
  <c r="AD8" i="219"/>
  <c r="E90" i="219"/>
  <c r="AB8" i="219"/>
  <c r="C90" i="219" s="1"/>
  <c r="O89" i="219"/>
  <c r="N89" i="219"/>
  <c r="J89" i="219"/>
  <c r="AF7" i="219"/>
  <c r="G89" i="219" s="1"/>
  <c r="AD7" i="219"/>
  <c r="E89" i="219" s="1"/>
  <c r="AB7" i="219"/>
  <c r="C89" i="219" s="1"/>
  <c r="L88" i="219"/>
  <c r="J88" i="219"/>
  <c r="AF6" i="219"/>
  <c r="G88" i="219" s="1"/>
  <c r="AD6" i="219"/>
  <c r="D88" i="219" s="1"/>
  <c r="E88" i="219"/>
  <c r="AB6" i="219"/>
  <c r="C88" i="219" s="1"/>
  <c r="O87" i="219"/>
  <c r="N87" i="219"/>
  <c r="J87" i="219"/>
  <c r="AF5" i="219"/>
  <c r="F87" i="219" s="1"/>
  <c r="G87" i="219"/>
  <c r="AD5" i="219"/>
  <c r="E87" i="219" s="1"/>
  <c r="AB5" i="219"/>
  <c r="C87" i="219" s="1"/>
  <c r="O86" i="219"/>
  <c r="N86" i="219"/>
  <c r="M86" i="219"/>
  <c r="L86" i="219"/>
  <c r="J86" i="219"/>
  <c r="AF4" i="219"/>
  <c r="F86" i="219" s="1"/>
  <c r="G86" i="219"/>
  <c r="AD4" i="219"/>
  <c r="E86" i="219" s="1"/>
  <c r="AB4" i="219"/>
  <c r="C86" i="219"/>
  <c r="N85" i="219"/>
  <c r="F85" i="219"/>
  <c r="C83" i="219"/>
  <c r="A65" i="219"/>
  <c r="AB34" i="219"/>
  <c r="AB33" i="219"/>
  <c r="AB32" i="219"/>
  <c r="AB31" i="219"/>
  <c r="AB30" i="219"/>
  <c r="AB29" i="219"/>
  <c r="AB28" i="219"/>
  <c r="AB27" i="219"/>
  <c r="AB26" i="219"/>
  <c r="AB25" i="219"/>
  <c r="AB24" i="219"/>
  <c r="AB23" i="219"/>
  <c r="AB22" i="219"/>
  <c r="AB21" i="219"/>
  <c r="AB20" i="219"/>
  <c r="AB19" i="219"/>
  <c r="AB18" i="219"/>
  <c r="G19" i="219"/>
  <c r="AB17" i="219"/>
  <c r="AB16" i="219"/>
  <c r="AB15" i="219"/>
  <c r="D16" i="219"/>
  <c r="D15" i="219"/>
  <c r="D14" i="219"/>
  <c r="D13" i="219"/>
  <c r="O10" i="219"/>
  <c r="D10" i="219"/>
  <c r="O9" i="219"/>
  <c r="D9" i="219"/>
  <c r="O8" i="219"/>
  <c r="A7" i="219"/>
  <c r="A4" i="219"/>
  <c r="AB2" i="219"/>
  <c r="A2" i="219"/>
  <c r="AD128" i="218"/>
  <c r="AB128" i="218"/>
  <c r="AD127" i="218"/>
  <c r="AB127" i="218"/>
  <c r="AD125" i="218"/>
  <c r="AB125" i="218"/>
  <c r="AD124" i="218"/>
  <c r="AB124" i="218"/>
  <c r="AB122" i="218"/>
  <c r="AB121" i="218"/>
  <c r="AB120" i="218"/>
  <c r="AB118" i="218"/>
  <c r="AD111" i="218"/>
  <c r="AB111" i="218"/>
  <c r="AD110" i="218"/>
  <c r="AB110" i="218"/>
  <c r="AD109" i="218"/>
  <c r="AB109" i="218"/>
  <c r="AD108" i="218"/>
  <c r="AB108" i="218"/>
  <c r="AD105" i="218"/>
  <c r="AB105" i="218"/>
  <c r="AD104" i="218"/>
  <c r="AB104" i="218"/>
  <c r="O91" i="218"/>
  <c r="N91" i="218"/>
  <c r="L91" i="218"/>
  <c r="K91" i="218"/>
  <c r="AF9" i="218"/>
  <c r="G91" i="218" s="1"/>
  <c r="F91" i="218"/>
  <c r="AD9" i="218"/>
  <c r="D91" i="218" s="1"/>
  <c r="AB9" i="218"/>
  <c r="C91" i="218" s="1"/>
  <c r="N90" i="218"/>
  <c r="M90" i="218"/>
  <c r="L90" i="218"/>
  <c r="K90" i="218"/>
  <c r="AF8" i="218"/>
  <c r="G90" i="218" s="1"/>
  <c r="F90" i="218"/>
  <c r="AD8" i="218"/>
  <c r="E90" i="218" s="1"/>
  <c r="D90" i="218"/>
  <c r="AB8" i="218"/>
  <c r="C90" i="218" s="1"/>
  <c r="O89" i="218"/>
  <c r="N89" i="218"/>
  <c r="J89" i="218"/>
  <c r="AF7" i="218"/>
  <c r="G89" i="218" s="1"/>
  <c r="F89" i="218"/>
  <c r="AD7" i="218"/>
  <c r="E89" i="218" s="1"/>
  <c r="AB7" i="218"/>
  <c r="C89" i="218" s="1"/>
  <c r="M88" i="218"/>
  <c r="J88" i="218"/>
  <c r="AF6" i="218"/>
  <c r="F88" i="218" s="1"/>
  <c r="G88" i="218"/>
  <c r="AD6" i="218"/>
  <c r="E88" i="218" s="1"/>
  <c r="AB6" i="218"/>
  <c r="C88" i="218" s="1"/>
  <c r="O87" i="218"/>
  <c r="N87" i="218"/>
  <c r="L87" i="218"/>
  <c r="J87" i="218"/>
  <c r="AF5" i="218"/>
  <c r="F87" i="218" s="1"/>
  <c r="G87" i="218"/>
  <c r="AD5" i="218"/>
  <c r="E87" i="218" s="1"/>
  <c r="AB5" i="218"/>
  <c r="C87" i="218" s="1"/>
  <c r="O86" i="218"/>
  <c r="N86" i="218"/>
  <c r="M86" i="218"/>
  <c r="L86" i="218"/>
  <c r="J86" i="218"/>
  <c r="AF4" i="218"/>
  <c r="F86" i="218" s="1"/>
  <c r="AD4" i="218"/>
  <c r="D86" i="218" s="1"/>
  <c r="AB4" i="218"/>
  <c r="C86" i="218" s="1"/>
  <c r="N85" i="218"/>
  <c r="F85" i="218"/>
  <c r="J83" i="218"/>
  <c r="C83" i="218"/>
  <c r="A65" i="218"/>
  <c r="AB34" i="218"/>
  <c r="AB33" i="218"/>
  <c r="AB32" i="218"/>
  <c r="AB31" i="218"/>
  <c r="AB30" i="218"/>
  <c r="AB29" i="218"/>
  <c r="AB28" i="218"/>
  <c r="AB27" i="218"/>
  <c r="AB26" i="218"/>
  <c r="AB25" i="218"/>
  <c r="AB24" i="218"/>
  <c r="AB23" i="218"/>
  <c r="AB22" i="218"/>
  <c r="AB21" i="218"/>
  <c r="AB20" i="218"/>
  <c r="AB19" i="218"/>
  <c r="AB18" i="218"/>
  <c r="G19" i="218"/>
  <c r="AB17" i="218"/>
  <c r="AB16" i="218"/>
  <c r="AB15" i="218"/>
  <c r="D16" i="218"/>
  <c r="D15" i="218"/>
  <c r="O14" i="218"/>
  <c r="D14" i="218"/>
  <c r="D13" i="218"/>
  <c r="O10" i="218"/>
  <c r="D10" i="218"/>
  <c r="O9" i="218"/>
  <c r="D9" i="218"/>
  <c r="A7" i="218"/>
  <c r="A4" i="218"/>
  <c r="AB2" i="218"/>
  <c r="A2" i="218"/>
  <c r="AD128" i="217"/>
  <c r="AB128" i="217"/>
  <c r="AD127" i="217"/>
  <c r="AB127" i="217"/>
  <c r="AD125" i="217"/>
  <c r="AB125" i="217"/>
  <c r="AD124" i="217"/>
  <c r="AB124" i="217"/>
  <c r="AB122" i="217"/>
  <c r="AB121" i="217"/>
  <c r="AB120" i="217"/>
  <c r="AB118" i="217"/>
  <c r="AD111" i="217"/>
  <c r="AB111" i="217"/>
  <c r="AD110" i="217"/>
  <c r="AB110" i="217"/>
  <c r="AD109" i="217"/>
  <c r="AB109" i="217"/>
  <c r="AD108" i="217"/>
  <c r="AB108" i="217"/>
  <c r="AD105" i="217"/>
  <c r="AB105" i="217"/>
  <c r="AD104" i="217"/>
  <c r="AB104" i="217"/>
  <c r="O91" i="217"/>
  <c r="N91" i="217"/>
  <c r="K91" i="217"/>
  <c r="AF9" i="217"/>
  <c r="G91" i="217" s="1"/>
  <c r="AD9" i="217"/>
  <c r="E91" i="217"/>
  <c r="D91" i="217"/>
  <c r="AB9" i="217"/>
  <c r="C91" i="217" s="1"/>
  <c r="M90" i="217"/>
  <c r="L90" i="217"/>
  <c r="K90" i="217"/>
  <c r="AF8" i="217"/>
  <c r="G90" i="217" s="1"/>
  <c r="AD8" i="217"/>
  <c r="E90" i="217" s="1"/>
  <c r="AB8" i="217"/>
  <c r="C90" i="217" s="1"/>
  <c r="O89" i="217"/>
  <c r="N89" i="217"/>
  <c r="J89" i="217"/>
  <c r="AF7" i="217"/>
  <c r="G89" i="217" s="1"/>
  <c r="F89" i="217"/>
  <c r="AD7" i="217"/>
  <c r="D89" i="217" s="1"/>
  <c r="E89" i="217"/>
  <c r="AB7" i="217"/>
  <c r="C89" i="217" s="1"/>
  <c r="O88" i="217"/>
  <c r="L88" i="217"/>
  <c r="AF6" i="217"/>
  <c r="G88" i="217" s="1"/>
  <c r="AD6" i="217"/>
  <c r="E88" i="217" s="1"/>
  <c r="AB6" i="217"/>
  <c r="C88" i="217" s="1"/>
  <c r="O87" i="217"/>
  <c r="N87" i="217"/>
  <c r="J87" i="217"/>
  <c r="AF5" i="217"/>
  <c r="G87" i="217" s="1"/>
  <c r="AD5" i="217"/>
  <c r="D87" i="217" s="1"/>
  <c r="AB5" i="217"/>
  <c r="C87" i="217" s="1"/>
  <c r="O86" i="217"/>
  <c r="N86" i="217"/>
  <c r="M86" i="217"/>
  <c r="L86" i="217"/>
  <c r="J86" i="217"/>
  <c r="AF4" i="217"/>
  <c r="G86" i="217"/>
  <c r="AD4" i="217"/>
  <c r="E86" i="217"/>
  <c r="D86" i="217"/>
  <c r="AB4" i="217"/>
  <c r="C86" i="217" s="1"/>
  <c r="N85" i="217"/>
  <c r="F85" i="217"/>
  <c r="C83" i="217"/>
  <c r="A65" i="217"/>
  <c r="AB34" i="217"/>
  <c r="AB33" i="217"/>
  <c r="AB32" i="217"/>
  <c r="AB31" i="217"/>
  <c r="AB30" i="217"/>
  <c r="AB29" i="217"/>
  <c r="AB28" i="217"/>
  <c r="AB27" i="217"/>
  <c r="AB26" i="217"/>
  <c r="AB25" i="217"/>
  <c r="AB24" i="217"/>
  <c r="AB23" i="217"/>
  <c r="AB22" i="217"/>
  <c r="AB21" i="217"/>
  <c r="AB20" i="217"/>
  <c r="AB19" i="217"/>
  <c r="AB18" i="217"/>
  <c r="G19" i="217"/>
  <c r="AB17" i="217"/>
  <c r="AB16" i="217"/>
  <c r="AB15" i="217"/>
  <c r="D16" i="217"/>
  <c r="D15" i="217"/>
  <c r="O14" i="217"/>
  <c r="D14" i="217"/>
  <c r="D13" i="217"/>
  <c r="O10" i="217"/>
  <c r="D10" i="217"/>
  <c r="O9" i="217"/>
  <c r="D9" i="217"/>
  <c r="A7" i="217"/>
  <c r="A4" i="217"/>
  <c r="AB2" i="217"/>
  <c r="A2" i="217"/>
  <c r="AD128" i="216"/>
  <c r="AB128" i="216"/>
  <c r="AD127" i="216"/>
  <c r="AB127" i="216"/>
  <c r="AD125" i="216"/>
  <c r="AB125" i="216"/>
  <c r="AD124" i="216"/>
  <c r="AB124" i="216"/>
  <c r="AB122" i="216"/>
  <c r="AB121" i="216"/>
  <c r="AB120" i="216"/>
  <c r="AB118" i="216"/>
  <c r="O14" i="216" s="1"/>
  <c r="AD111" i="216"/>
  <c r="AB111" i="216"/>
  <c r="AD110" i="216"/>
  <c r="AB110" i="216"/>
  <c r="AD109" i="216"/>
  <c r="AB109" i="216"/>
  <c r="AD108" i="216"/>
  <c r="AB108" i="216"/>
  <c r="AD105" i="216"/>
  <c r="D10" i="216" s="1"/>
  <c r="AB105" i="216"/>
  <c r="AD104" i="216"/>
  <c r="AB104" i="216"/>
  <c r="O91" i="216"/>
  <c r="N91" i="216"/>
  <c r="K91" i="216"/>
  <c r="AF9" i="216"/>
  <c r="F91" i="216" s="1"/>
  <c r="AD9" i="216"/>
  <c r="E91" i="216"/>
  <c r="AB9" i="216"/>
  <c r="C91" i="216" s="1"/>
  <c r="N90" i="216"/>
  <c r="M90" i="216"/>
  <c r="L90" i="216"/>
  <c r="K90" i="216"/>
  <c r="AF8" i="216"/>
  <c r="F90" i="216" s="1"/>
  <c r="AD8" i="216"/>
  <c r="E90" i="216" s="1"/>
  <c r="AB8" i="216"/>
  <c r="C90" i="216" s="1"/>
  <c r="O89" i="216"/>
  <c r="N89" i="216"/>
  <c r="M89" i="216"/>
  <c r="J89" i="216"/>
  <c r="AF7" i="216"/>
  <c r="F89" i="216" s="1"/>
  <c r="AD7" i="216"/>
  <c r="E89" i="216"/>
  <c r="D89" i="216"/>
  <c r="AB7" i="216"/>
  <c r="C89" i="216" s="1"/>
  <c r="O88" i="216"/>
  <c r="L88" i="216"/>
  <c r="AF6" i="216"/>
  <c r="G88" i="216" s="1"/>
  <c r="F88" i="216"/>
  <c r="AD6" i="216"/>
  <c r="E88" i="216"/>
  <c r="D88" i="216"/>
  <c r="AB6" i="216"/>
  <c r="C88" i="216" s="1"/>
  <c r="O87" i="216"/>
  <c r="N87" i="216"/>
  <c r="L87" i="216"/>
  <c r="J87" i="216"/>
  <c r="AF5" i="216"/>
  <c r="G87" i="216" s="1"/>
  <c r="F87" i="216"/>
  <c r="AD5" i="216"/>
  <c r="D87" i="216" s="1"/>
  <c r="E87" i="216"/>
  <c r="AB5" i="216"/>
  <c r="C87" i="216" s="1"/>
  <c r="O86" i="216"/>
  <c r="N86" i="216"/>
  <c r="M86" i="216"/>
  <c r="L86" i="216"/>
  <c r="J86" i="216"/>
  <c r="AF4" i="216"/>
  <c r="G86" i="216" s="1"/>
  <c r="AD4" i="216"/>
  <c r="D86" i="216"/>
  <c r="E86" i="216"/>
  <c r="AB4" i="216"/>
  <c r="C86" i="216" s="1"/>
  <c r="N85" i="216"/>
  <c r="F85" i="216"/>
  <c r="J83" i="216"/>
  <c r="C83" i="216"/>
  <c r="A65" i="216"/>
  <c r="AB34" i="216"/>
  <c r="AB33" i="216"/>
  <c r="AB32" i="216"/>
  <c r="AB31" i="216"/>
  <c r="AB30" i="216"/>
  <c r="AB29" i="216"/>
  <c r="AB28" i="216"/>
  <c r="AB27" i="216"/>
  <c r="AB26" i="216"/>
  <c r="AB25" i="216"/>
  <c r="AB24" i="216"/>
  <c r="AB23" i="216"/>
  <c r="AB22" i="216"/>
  <c r="AB21" i="216"/>
  <c r="AB20" i="216"/>
  <c r="AB19" i="216"/>
  <c r="AB18" i="216"/>
  <c r="G19" i="216"/>
  <c r="AB17" i="216"/>
  <c r="AB16" i="216"/>
  <c r="AB15" i="216"/>
  <c r="D16" i="216"/>
  <c r="D15" i="216"/>
  <c r="D14" i="216"/>
  <c r="D13" i="216"/>
  <c r="O10" i="216"/>
  <c r="O9" i="216"/>
  <c r="D9" i="216"/>
  <c r="O8" i="216"/>
  <c r="A7" i="216"/>
  <c r="A4" i="216"/>
  <c r="AB2" i="216"/>
  <c r="A2" i="216"/>
  <c r="AD128" i="215"/>
  <c r="AB128" i="215"/>
  <c r="AD127" i="215"/>
  <c r="AB127" i="215"/>
  <c r="AD125" i="215"/>
  <c r="AB125" i="215"/>
  <c r="AD124" i="215"/>
  <c r="AB124" i="215"/>
  <c r="AB122" i="215"/>
  <c r="AB121" i="215"/>
  <c r="AB120" i="215"/>
  <c r="AB118" i="215"/>
  <c r="O14" i="215" s="1"/>
  <c r="AD111" i="215"/>
  <c r="AB111" i="215"/>
  <c r="AD110" i="215"/>
  <c r="AB110" i="215"/>
  <c r="AD109" i="215"/>
  <c r="AB109" i="215"/>
  <c r="AD108" i="215"/>
  <c r="AB108" i="215"/>
  <c r="AD105" i="215"/>
  <c r="AB105" i="215"/>
  <c r="AD104" i="215"/>
  <c r="AB104" i="215"/>
  <c r="O91" i="215"/>
  <c r="N91" i="215"/>
  <c r="K91" i="215"/>
  <c r="AF9" i="215"/>
  <c r="G91" i="215" s="1"/>
  <c r="AD9" i="215"/>
  <c r="E91" i="215"/>
  <c r="AB9" i="215"/>
  <c r="C91" i="215" s="1"/>
  <c r="N90" i="215"/>
  <c r="M90" i="215"/>
  <c r="L90" i="215"/>
  <c r="K90" i="215"/>
  <c r="AF8" i="215"/>
  <c r="G90" i="215" s="1"/>
  <c r="AD8" i="215"/>
  <c r="E90" i="215" s="1"/>
  <c r="AB8" i="215"/>
  <c r="C90" i="215" s="1"/>
  <c r="O89" i="215"/>
  <c r="N89" i="215"/>
  <c r="J89" i="215"/>
  <c r="AF7" i="215"/>
  <c r="F89" i="215" s="1"/>
  <c r="G89" i="215"/>
  <c r="AD7" i="215"/>
  <c r="D89" i="215" s="1"/>
  <c r="AB7" i="215"/>
  <c r="O8" i="215" s="1"/>
  <c r="N88" i="215"/>
  <c r="AF6" i="215"/>
  <c r="G88" i="215" s="1"/>
  <c r="AD6" i="215"/>
  <c r="E88" i="215" s="1"/>
  <c r="AB6" i="215"/>
  <c r="C88" i="215"/>
  <c r="O87" i="215"/>
  <c r="N87" i="215"/>
  <c r="M87" i="215"/>
  <c r="J87" i="215"/>
  <c r="AF5" i="215"/>
  <c r="G87" i="215" s="1"/>
  <c r="AD5" i="215"/>
  <c r="E87" i="215" s="1"/>
  <c r="AB5" i="215"/>
  <c r="C87" i="215"/>
  <c r="O86" i="215"/>
  <c r="N86" i="215"/>
  <c r="M86" i="215"/>
  <c r="L86" i="215"/>
  <c r="J86" i="215"/>
  <c r="AF4" i="215"/>
  <c r="G86" i="215"/>
  <c r="AD4" i="215"/>
  <c r="D86" i="215" s="1"/>
  <c r="AB4" i="215"/>
  <c r="C86" i="215" s="1"/>
  <c r="N85" i="215"/>
  <c r="F85" i="215"/>
  <c r="C83" i="215"/>
  <c r="A65" i="215"/>
  <c r="AB34" i="215"/>
  <c r="AB33" i="215"/>
  <c r="AB32" i="215"/>
  <c r="AB31" i="215"/>
  <c r="AB30" i="215"/>
  <c r="AB29" i="215"/>
  <c r="AB28" i="215"/>
  <c r="AB27" i="215"/>
  <c r="AB26" i="215"/>
  <c r="AB25" i="215"/>
  <c r="AB24" i="215"/>
  <c r="AB23" i="215"/>
  <c r="AB22" i="215"/>
  <c r="AB21" i="215"/>
  <c r="AB20" i="215"/>
  <c r="AB19" i="215"/>
  <c r="AB18" i="215"/>
  <c r="G19" i="215"/>
  <c r="AB17" i="215"/>
  <c r="AB16" i="215"/>
  <c r="AB15" i="215"/>
  <c r="D16" i="215"/>
  <c r="D15" i="215"/>
  <c r="D14" i="215"/>
  <c r="D13" i="215"/>
  <c r="O10" i="215"/>
  <c r="D10" i="215"/>
  <c r="O9" i="215"/>
  <c r="D9" i="215"/>
  <c r="D8" i="215"/>
  <c r="A7" i="215"/>
  <c r="A4" i="215"/>
  <c r="AB2" i="215"/>
  <c r="A2" i="215"/>
  <c r="AD128" i="214"/>
  <c r="AB128" i="214"/>
  <c r="AD127" i="214"/>
  <c r="AB127" i="214"/>
  <c r="AD125" i="214"/>
  <c r="AB125" i="214"/>
  <c r="AD124" i="214"/>
  <c r="AB124" i="214"/>
  <c r="AB122" i="214"/>
  <c r="AB121" i="214"/>
  <c r="AB120" i="214"/>
  <c r="AB118" i="214"/>
  <c r="AD111" i="214"/>
  <c r="AB111" i="214"/>
  <c r="AD110" i="214"/>
  <c r="AB110" i="214"/>
  <c r="AD109" i="214"/>
  <c r="AB109" i="214"/>
  <c r="AD108" i="214"/>
  <c r="AB108" i="214"/>
  <c r="AD105" i="214"/>
  <c r="AB105" i="214"/>
  <c r="AD104" i="214"/>
  <c r="AB104" i="214"/>
  <c r="O91" i="214"/>
  <c r="N91" i="214"/>
  <c r="L91" i="214"/>
  <c r="K91" i="214"/>
  <c r="AF9" i="214"/>
  <c r="F91" i="214" s="1"/>
  <c r="G91" i="214"/>
  <c r="AD9" i="214"/>
  <c r="E91" i="214" s="1"/>
  <c r="AB9" i="214"/>
  <c r="C91" i="214" s="1"/>
  <c r="O90" i="214"/>
  <c r="N90" i="214"/>
  <c r="M90" i="214"/>
  <c r="L90" i="214"/>
  <c r="K90" i="214"/>
  <c r="AF8" i="214"/>
  <c r="G90" i="214"/>
  <c r="F90" i="214"/>
  <c r="AD8" i="214"/>
  <c r="E90" i="214" s="1"/>
  <c r="AB8" i="214"/>
  <c r="C90" i="214"/>
  <c r="O89" i="214"/>
  <c r="N89" i="214"/>
  <c r="J89" i="214"/>
  <c r="AF7" i="214"/>
  <c r="G89" i="214" s="1"/>
  <c r="AD7" i="214"/>
  <c r="D89" i="214" s="1"/>
  <c r="E89" i="214"/>
  <c r="AB7" i="214"/>
  <c r="C89" i="214" s="1"/>
  <c r="J88" i="214"/>
  <c r="AF6" i="214"/>
  <c r="G88" i="214" s="1"/>
  <c r="AD6" i="214"/>
  <c r="E88" i="214" s="1"/>
  <c r="AB6" i="214"/>
  <c r="C88" i="214" s="1"/>
  <c r="O87" i="214"/>
  <c r="N87" i="214"/>
  <c r="L87" i="214"/>
  <c r="J87" i="214"/>
  <c r="AF5" i="214"/>
  <c r="G87" i="214" s="1"/>
  <c r="F87" i="214"/>
  <c r="AD5" i="214"/>
  <c r="E87" i="214" s="1"/>
  <c r="AB5" i="214"/>
  <c r="C87" i="214" s="1"/>
  <c r="O86" i="214"/>
  <c r="N86" i="214"/>
  <c r="M86" i="214"/>
  <c r="L86" i="214"/>
  <c r="J86" i="214"/>
  <c r="AF4" i="214"/>
  <c r="G86" i="214" s="1"/>
  <c r="AD4" i="214"/>
  <c r="D86" i="214" s="1"/>
  <c r="AB4" i="214"/>
  <c r="C86" i="214" s="1"/>
  <c r="N85" i="214"/>
  <c r="F85" i="214"/>
  <c r="J83" i="214"/>
  <c r="C83" i="214"/>
  <c r="A65" i="214"/>
  <c r="AB34" i="214"/>
  <c r="AB33" i="214"/>
  <c r="AB32" i="214"/>
  <c r="AB31" i="214"/>
  <c r="AB30" i="214"/>
  <c r="AB29" i="214"/>
  <c r="AB28" i="214"/>
  <c r="AB27" i="214"/>
  <c r="AB26" i="214"/>
  <c r="AB25" i="214"/>
  <c r="AB24" i="214"/>
  <c r="AB23" i="214"/>
  <c r="AB22" i="214"/>
  <c r="AB21" i="214"/>
  <c r="AB20" i="214"/>
  <c r="AB19" i="214"/>
  <c r="AB18" i="214"/>
  <c r="G19" i="214"/>
  <c r="AB17" i="214"/>
  <c r="AB16" i="214"/>
  <c r="AB15" i="214"/>
  <c r="D16" i="214"/>
  <c r="D15" i="214"/>
  <c r="O14" i="214"/>
  <c r="D14" i="214"/>
  <c r="D13" i="214"/>
  <c r="O10" i="214"/>
  <c r="D10" i="214"/>
  <c r="O9" i="214"/>
  <c r="D9" i="214"/>
  <c r="O8" i="214"/>
  <c r="D8" i="214"/>
  <c r="A7" i="214"/>
  <c r="A4" i="214"/>
  <c r="AB2" i="214"/>
  <c r="A2" i="214"/>
  <c r="AD128" i="213"/>
  <c r="O10" i="213" s="1"/>
  <c r="AB128" i="213"/>
  <c r="AD127" i="213"/>
  <c r="AB127" i="213"/>
  <c r="AD125" i="213"/>
  <c r="AB125" i="213"/>
  <c r="AD124" i="213"/>
  <c r="AB124" i="213"/>
  <c r="AB122" i="213"/>
  <c r="AB121" i="213"/>
  <c r="AB120" i="213"/>
  <c r="AB118" i="213"/>
  <c r="AD111" i="213"/>
  <c r="AB111" i="213"/>
  <c r="AD110" i="213"/>
  <c r="AB110" i="213"/>
  <c r="AD109" i="213"/>
  <c r="D14" i="213"/>
  <c r="AB109" i="213"/>
  <c r="AD108" i="213"/>
  <c r="AB108" i="213"/>
  <c r="AD105" i="213"/>
  <c r="D10" i="213" s="1"/>
  <c r="AB105" i="213"/>
  <c r="AD104" i="213"/>
  <c r="AB104" i="213"/>
  <c r="O91" i="213"/>
  <c r="N91" i="213"/>
  <c r="K91" i="213"/>
  <c r="AF9" i="213"/>
  <c r="G91" i="213" s="1"/>
  <c r="AD9" i="213"/>
  <c r="E91" i="213" s="1"/>
  <c r="D91" i="213"/>
  <c r="AB9" i="213"/>
  <c r="C91" i="213" s="1"/>
  <c r="O90" i="213"/>
  <c r="N90" i="213"/>
  <c r="M90" i="213"/>
  <c r="L90" i="213"/>
  <c r="K90" i="213"/>
  <c r="AF8" i="213"/>
  <c r="G90" i="213" s="1"/>
  <c r="AD8" i="213"/>
  <c r="E90" i="213" s="1"/>
  <c r="AB8" i="213"/>
  <c r="C90" i="213" s="1"/>
  <c r="O89" i="213"/>
  <c r="N89" i="213"/>
  <c r="J89" i="213"/>
  <c r="AF7" i="213"/>
  <c r="G89" i="213"/>
  <c r="AD7" i="213"/>
  <c r="D89" i="213" s="1"/>
  <c r="E89" i="213"/>
  <c r="AB7" i="213"/>
  <c r="C89" i="213" s="1"/>
  <c r="N88" i="213"/>
  <c r="L88" i="213"/>
  <c r="AF6" i="213"/>
  <c r="G88" i="213" s="1"/>
  <c r="AD6" i="213"/>
  <c r="E88" i="213" s="1"/>
  <c r="AB6" i="213"/>
  <c r="C88" i="213" s="1"/>
  <c r="O87" i="213"/>
  <c r="N87" i="213"/>
  <c r="J87" i="213"/>
  <c r="AF5" i="213"/>
  <c r="G87" i="213" s="1"/>
  <c r="AD5" i="213"/>
  <c r="D87" i="213" s="1"/>
  <c r="E87" i="213"/>
  <c r="AB5" i="213"/>
  <c r="C87" i="213" s="1"/>
  <c r="O86" i="213"/>
  <c r="N86" i="213"/>
  <c r="M86" i="213"/>
  <c r="L86" i="213"/>
  <c r="J86" i="213"/>
  <c r="AF4" i="213"/>
  <c r="F86" i="213"/>
  <c r="G86" i="213"/>
  <c r="AD4" i="213"/>
  <c r="E86" i="213" s="1"/>
  <c r="AB4" i="213"/>
  <c r="C86" i="213" s="1"/>
  <c r="N85" i="213"/>
  <c r="F85" i="213"/>
  <c r="C83" i="213"/>
  <c r="A65" i="213"/>
  <c r="AB34" i="213"/>
  <c r="AB33" i="213"/>
  <c r="AB32" i="213"/>
  <c r="AB31" i="213"/>
  <c r="AB30" i="213"/>
  <c r="AB29" i="213"/>
  <c r="AB28" i="213"/>
  <c r="AB27" i="213"/>
  <c r="AB26" i="213"/>
  <c r="AB25" i="213"/>
  <c r="AB24" i="213"/>
  <c r="AB23" i="213"/>
  <c r="AB22" i="213"/>
  <c r="AB21" i="213"/>
  <c r="AB20" i="213"/>
  <c r="AB19" i="213"/>
  <c r="AB18" i="213"/>
  <c r="G19" i="213"/>
  <c r="AB17" i="213"/>
  <c r="AB16" i="213"/>
  <c r="AB15" i="213"/>
  <c r="D16" i="213"/>
  <c r="D15" i="213"/>
  <c r="O14" i="213"/>
  <c r="D13" i="213"/>
  <c r="O9" i="213"/>
  <c r="D9" i="213"/>
  <c r="A7" i="213"/>
  <c r="A4" i="213"/>
  <c r="AB2" i="213"/>
  <c r="A2" i="213"/>
  <c r="AD128" i="212"/>
  <c r="AB128" i="212"/>
  <c r="AD127" i="212"/>
  <c r="AB127" i="212"/>
  <c r="AD125" i="212"/>
  <c r="AB125" i="212"/>
  <c r="AD124" i="212"/>
  <c r="AB124" i="212"/>
  <c r="AB122" i="212"/>
  <c r="AB121" i="212"/>
  <c r="AB120" i="212"/>
  <c r="AB118" i="212"/>
  <c r="O14" i="212" s="1"/>
  <c r="AD111" i="212"/>
  <c r="AB111" i="212"/>
  <c r="AD110" i="212"/>
  <c r="D15" i="212" s="1"/>
  <c r="AB110" i="212"/>
  <c r="AD109" i="212"/>
  <c r="AB109" i="212"/>
  <c r="AD108" i="212"/>
  <c r="D13" i="212" s="1"/>
  <c r="AB108" i="212"/>
  <c r="AD105" i="212"/>
  <c r="AB105" i="212"/>
  <c r="AD104" i="212"/>
  <c r="D9" i="212" s="1"/>
  <c r="AB104" i="212"/>
  <c r="O91" i="212"/>
  <c r="N91" i="212"/>
  <c r="K91" i="212"/>
  <c r="AF9" i="212"/>
  <c r="F91" i="212" s="1"/>
  <c r="AD9" i="212"/>
  <c r="E91" i="212" s="1"/>
  <c r="AB9" i="212"/>
  <c r="C91" i="212" s="1"/>
  <c r="O90" i="212"/>
  <c r="N90" i="212"/>
  <c r="M90" i="212"/>
  <c r="L90" i="212"/>
  <c r="K90" i="212"/>
  <c r="AF8" i="212"/>
  <c r="G90" i="212"/>
  <c r="AD8" i="212"/>
  <c r="E90" i="212" s="1"/>
  <c r="AB8" i="212"/>
  <c r="C90" i="212" s="1"/>
  <c r="O89" i="212"/>
  <c r="N89" i="212"/>
  <c r="M89" i="212"/>
  <c r="J89" i="212"/>
  <c r="AF7" i="212"/>
  <c r="G89" i="212" s="1"/>
  <c r="AD7" i="212"/>
  <c r="E89" i="212" s="1"/>
  <c r="AB7" i="212"/>
  <c r="C89" i="212"/>
  <c r="O88" i="212"/>
  <c r="N88" i="212"/>
  <c r="J88" i="212"/>
  <c r="AF6" i="212"/>
  <c r="F88" i="212" s="1"/>
  <c r="AD6" i="212"/>
  <c r="E88" i="212"/>
  <c r="AB6" i="212"/>
  <c r="C88" i="212" s="1"/>
  <c r="O87" i="212"/>
  <c r="N87" i="212"/>
  <c r="L87" i="212"/>
  <c r="J87" i="212"/>
  <c r="AF5" i="212"/>
  <c r="F87" i="212" s="1"/>
  <c r="AD5" i="212"/>
  <c r="E87" i="212" s="1"/>
  <c r="AB5" i="212"/>
  <c r="C87" i="212" s="1"/>
  <c r="O86" i="212"/>
  <c r="N86" i="212"/>
  <c r="M86" i="212"/>
  <c r="L86" i="212"/>
  <c r="J86" i="212"/>
  <c r="AF4" i="212"/>
  <c r="G86" i="212"/>
  <c r="F86" i="212"/>
  <c r="AD4" i="212"/>
  <c r="D86" i="212" s="1"/>
  <c r="E86" i="212"/>
  <c r="AB4" i="212"/>
  <c r="C86" i="212" s="1"/>
  <c r="N85" i="212"/>
  <c r="F85" i="212"/>
  <c r="J83" i="212"/>
  <c r="C83" i="212"/>
  <c r="A65" i="212"/>
  <c r="AB34" i="212"/>
  <c r="AB33" i="212"/>
  <c r="AB32" i="212"/>
  <c r="AB31" i="212"/>
  <c r="AB30" i="212"/>
  <c r="AB29" i="212"/>
  <c r="AB28" i="212"/>
  <c r="AB27" i="212"/>
  <c r="AB26" i="212"/>
  <c r="AB25" i="212"/>
  <c r="AB24" i="212"/>
  <c r="AB23" i="212"/>
  <c r="AB22" i="212"/>
  <c r="AB21" i="212"/>
  <c r="AB20" i="212"/>
  <c r="AB19" i="212"/>
  <c r="AB18" i="212"/>
  <c r="G19" i="212"/>
  <c r="AB17" i="212"/>
  <c r="AB16" i="212"/>
  <c r="AB15" i="212"/>
  <c r="D16" i="212"/>
  <c r="D14" i="212"/>
  <c r="O10" i="212"/>
  <c r="D10" i="212"/>
  <c r="O9" i="212"/>
  <c r="O8" i="212"/>
  <c r="A7" i="212"/>
  <c r="A4" i="212"/>
  <c r="AB2" i="212"/>
  <c r="A2" i="212"/>
  <c r="AD128" i="211"/>
  <c r="AB128" i="211"/>
  <c r="AD127" i="211"/>
  <c r="O9" i="211" s="1"/>
  <c r="AB127" i="211"/>
  <c r="AD125" i="211"/>
  <c r="AB125" i="211"/>
  <c r="AD124" i="211"/>
  <c r="AB124" i="211"/>
  <c r="AB122" i="211"/>
  <c r="AB121" i="211"/>
  <c r="AB120" i="211"/>
  <c r="AB118" i="211"/>
  <c r="AD111" i="211"/>
  <c r="AB111" i="211"/>
  <c r="AD110" i="211"/>
  <c r="AB110" i="211"/>
  <c r="AD109" i="211"/>
  <c r="AB109" i="211"/>
  <c r="AD108" i="211"/>
  <c r="D13" i="211" s="1"/>
  <c r="AB108" i="211"/>
  <c r="AD105" i="211"/>
  <c r="AB105" i="211"/>
  <c r="AD104" i="211"/>
  <c r="D9" i="211" s="1"/>
  <c r="AB104" i="211"/>
  <c r="O91" i="211"/>
  <c r="N91" i="211"/>
  <c r="K91" i="211"/>
  <c r="AF9" i="211"/>
  <c r="F91" i="211" s="1"/>
  <c r="AD9" i="211"/>
  <c r="D91" i="211" s="1"/>
  <c r="E91" i="211"/>
  <c r="AB9" i="211"/>
  <c r="C91" i="211" s="1"/>
  <c r="O90" i="211"/>
  <c r="N90" i="211"/>
  <c r="M90" i="211"/>
  <c r="L90" i="211"/>
  <c r="K90" i="211"/>
  <c r="AF8" i="211"/>
  <c r="G90" i="211" s="1"/>
  <c r="AD8" i="211"/>
  <c r="E90" i="211" s="1"/>
  <c r="AB8" i="211"/>
  <c r="C90" i="211" s="1"/>
  <c r="O89" i="211"/>
  <c r="N89" i="211"/>
  <c r="J89" i="211"/>
  <c r="AF7" i="211"/>
  <c r="G89" i="211" s="1"/>
  <c r="AD7" i="211"/>
  <c r="E89" i="211" s="1"/>
  <c r="D89" i="211"/>
  <c r="AB7" i="211"/>
  <c r="C89" i="211" s="1"/>
  <c r="O88" i="211"/>
  <c r="N88" i="211"/>
  <c r="J88" i="211"/>
  <c r="AF6" i="211"/>
  <c r="G88" i="211" s="1"/>
  <c r="AD6" i="211"/>
  <c r="E88" i="211" s="1"/>
  <c r="AB6" i="211"/>
  <c r="C88" i="211" s="1"/>
  <c r="O87" i="211"/>
  <c r="N87" i="211"/>
  <c r="J87" i="211"/>
  <c r="AF5" i="211"/>
  <c r="G87" i="211" s="1"/>
  <c r="AD5" i="211"/>
  <c r="E87" i="211" s="1"/>
  <c r="AB5" i="211"/>
  <c r="C87" i="211" s="1"/>
  <c r="O86" i="211"/>
  <c r="N86" i="211"/>
  <c r="M86" i="211"/>
  <c r="L86" i="211"/>
  <c r="J86" i="211"/>
  <c r="AF4" i="211"/>
  <c r="G86" i="211" s="1"/>
  <c r="AD4" i="211"/>
  <c r="E86" i="211" s="1"/>
  <c r="AB4" i="211"/>
  <c r="C86" i="211"/>
  <c r="N85" i="211"/>
  <c r="F85" i="211"/>
  <c r="J83" i="211"/>
  <c r="C83" i="211"/>
  <c r="A65" i="211"/>
  <c r="AB34" i="211"/>
  <c r="AB33" i="211"/>
  <c r="AB32" i="211"/>
  <c r="AB31" i="211"/>
  <c r="AB30" i="211"/>
  <c r="AB29" i="211"/>
  <c r="AB28" i="211"/>
  <c r="AB27" i="211"/>
  <c r="AB26" i="211"/>
  <c r="AB25" i="211"/>
  <c r="AB24" i="211"/>
  <c r="AB23" i="211"/>
  <c r="AB22" i="211"/>
  <c r="AB21" i="211"/>
  <c r="AB20" i="211"/>
  <c r="AB19" i="211"/>
  <c r="AB18" i="211"/>
  <c r="G19" i="211"/>
  <c r="AB17" i="211"/>
  <c r="AB16" i="211"/>
  <c r="AB15" i="211"/>
  <c r="D16" i="211"/>
  <c r="D15" i="211"/>
  <c r="O14" i="211"/>
  <c r="D14" i="211"/>
  <c r="O10" i="211"/>
  <c r="D10" i="211"/>
  <c r="O8" i="211"/>
  <c r="D8" i="211"/>
  <c r="A7" i="211"/>
  <c r="A4" i="211"/>
  <c r="AB2" i="211"/>
  <c r="A2" i="211"/>
  <c r="AD128" i="210"/>
  <c r="AB128" i="210"/>
  <c r="AD127" i="210"/>
  <c r="AB127" i="210"/>
  <c r="AD125" i="210"/>
  <c r="AB125" i="210"/>
  <c r="AD124" i="210"/>
  <c r="AB124" i="210"/>
  <c r="AB122" i="210"/>
  <c r="AB121" i="210"/>
  <c r="AB120" i="210"/>
  <c r="AB118" i="210"/>
  <c r="AD111" i="210"/>
  <c r="AB111" i="210"/>
  <c r="AD110" i="210"/>
  <c r="AB110" i="210"/>
  <c r="AD109" i="210"/>
  <c r="AB109" i="210"/>
  <c r="AD108" i="210"/>
  <c r="AB108" i="210"/>
  <c r="AD105" i="210"/>
  <c r="AB105" i="210"/>
  <c r="AD104" i="210"/>
  <c r="AB104" i="210"/>
  <c r="O91" i="210"/>
  <c r="N91" i="210"/>
  <c r="L91" i="210"/>
  <c r="K91" i="210"/>
  <c r="AF9" i="210"/>
  <c r="F91" i="210"/>
  <c r="G91" i="210"/>
  <c r="AD9" i="210"/>
  <c r="E91" i="210" s="1"/>
  <c r="AB9" i="210"/>
  <c r="C91" i="210" s="1"/>
  <c r="O90" i="210"/>
  <c r="N90" i="210"/>
  <c r="M90" i="210"/>
  <c r="L90" i="210"/>
  <c r="K90" i="210"/>
  <c r="AF8" i="210"/>
  <c r="G90" i="210"/>
  <c r="F90" i="210"/>
  <c r="AD8" i="210"/>
  <c r="E90" i="210" s="1"/>
  <c r="AB8" i="210"/>
  <c r="C90" i="210" s="1"/>
  <c r="O89" i="210"/>
  <c r="N89" i="210"/>
  <c r="J89" i="210"/>
  <c r="AF7" i="210"/>
  <c r="G89" i="210" s="1"/>
  <c r="AD7" i="210"/>
  <c r="D89" i="210" s="1"/>
  <c r="E89" i="210"/>
  <c r="AB7" i="210"/>
  <c r="C89" i="210" s="1"/>
  <c r="O88" i="210"/>
  <c r="N88" i="210"/>
  <c r="J88" i="210"/>
  <c r="AF6" i="210"/>
  <c r="G88" i="210" s="1"/>
  <c r="AD6" i="210"/>
  <c r="E88" i="210" s="1"/>
  <c r="AB6" i="210"/>
  <c r="C88" i="210"/>
  <c r="O87" i="210"/>
  <c r="N87" i="210"/>
  <c r="L87" i="210"/>
  <c r="J87" i="210"/>
  <c r="AF5" i="210"/>
  <c r="G87" i="210" s="1"/>
  <c r="AD5" i="210"/>
  <c r="E87" i="210" s="1"/>
  <c r="AB5" i="210"/>
  <c r="C87" i="210" s="1"/>
  <c r="O86" i="210"/>
  <c r="N86" i="210"/>
  <c r="M86" i="210"/>
  <c r="L86" i="210"/>
  <c r="J86" i="210"/>
  <c r="AF4" i="210"/>
  <c r="G86" i="210" s="1"/>
  <c r="AD4" i="210"/>
  <c r="D86" i="210" s="1"/>
  <c r="AB4" i="210"/>
  <c r="C86" i="210" s="1"/>
  <c r="N85" i="210"/>
  <c r="F85" i="210"/>
  <c r="J83" i="210"/>
  <c r="C83" i="210"/>
  <c r="A65" i="210"/>
  <c r="AB34" i="210"/>
  <c r="AB33" i="210"/>
  <c r="AB32" i="210"/>
  <c r="AB31" i="210"/>
  <c r="AB30" i="210"/>
  <c r="AB29" i="210"/>
  <c r="AB28" i="210"/>
  <c r="AB27" i="210"/>
  <c r="AB26" i="210"/>
  <c r="AB25" i="210"/>
  <c r="AB24" i="210"/>
  <c r="AB23" i="210"/>
  <c r="AB22" i="210"/>
  <c r="AB21" i="210"/>
  <c r="AB20" i="210"/>
  <c r="AB19" i="210"/>
  <c r="AB18" i="210"/>
  <c r="G19" i="210"/>
  <c r="AB17" i="210"/>
  <c r="AB16" i="210"/>
  <c r="AB15" i="210"/>
  <c r="D16" i="210"/>
  <c r="D15" i="210"/>
  <c r="O14" i="210"/>
  <c r="D14" i="210"/>
  <c r="D13" i="210"/>
  <c r="O10" i="210"/>
  <c r="D10" i="210"/>
  <c r="O9" i="210"/>
  <c r="D9" i="210"/>
  <c r="O8" i="210"/>
  <c r="D8" i="210"/>
  <c r="A7" i="210"/>
  <c r="A4" i="210"/>
  <c r="AB2" i="210"/>
  <c r="A2" i="210"/>
  <c r="AD128" i="209"/>
  <c r="AB128" i="209"/>
  <c r="AD127" i="209"/>
  <c r="O9" i="209" s="1"/>
  <c r="AB127" i="209"/>
  <c r="AD125" i="209"/>
  <c r="AB125" i="209"/>
  <c r="AD124" i="209"/>
  <c r="AB124" i="209"/>
  <c r="AB122" i="209"/>
  <c r="AB121" i="209"/>
  <c r="AB120" i="209"/>
  <c r="AB118" i="209"/>
  <c r="AD111" i="209"/>
  <c r="AB111" i="209"/>
  <c r="AD110" i="209"/>
  <c r="D15" i="209" s="1"/>
  <c r="AB110" i="209"/>
  <c r="AD109" i="209"/>
  <c r="AB109" i="209"/>
  <c r="AD108" i="209"/>
  <c r="D13" i="209" s="1"/>
  <c r="AB108" i="209"/>
  <c r="AD105" i="209"/>
  <c r="AB105" i="209"/>
  <c r="AD104" i="209"/>
  <c r="D9" i="209" s="1"/>
  <c r="AB104" i="209"/>
  <c r="O91" i="209"/>
  <c r="N91" i="209"/>
  <c r="K91" i="209"/>
  <c r="AF9" i="209"/>
  <c r="G91" i="209" s="1"/>
  <c r="AD9" i="209"/>
  <c r="E91" i="209" s="1"/>
  <c r="AB9" i="209"/>
  <c r="C91" i="209" s="1"/>
  <c r="O90" i="209"/>
  <c r="N90" i="209"/>
  <c r="M90" i="209"/>
  <c r="L90" i="209"/>
  <c r="K90" i="209"/>
  <c r="AF8" i="209"/>
  <c r="G90" i="209"/>
  <c r="F90" i="209"/>
  <c r="AD8" i="209"/>
  <c r="E90" i="209" s="1"/>
  <c r="AB8" i="209"/>
  <c r="C90" i="209" s="1"/>
  <c r="O89" i="209"/>
  <c r="N89" i="209"/>
  <c r="M89" i="209"/>
  <c r="J89" i="209"/>
  <c r="AF7" i="209"/>
  <c r="F89" i="209" s="1"/>
  <c r="G89" i="209"/>
  <c r="AD7" i="209"/>
  <c r="E89" i="209" s="1"/>
  <c r="AB7" i="209"/>
  <c r="C89" i="209" s="1"/>
  <c r="O88" i="209"/>
  <c r="N88" i="209"/>
  <c r="L88" i="209"/>
  <c r="J88" i="209"/>
  <c r="AF6" i="209"/>
  <c r="G88" i="209"/>
  <c r="AD6" i="209"/>
  <c r="E88" i="209" s="1"/>
  <c r="AB6" i="209"/>
  <c r="C88" i="209" s="1"/>
  <c r="O87" i="209"/>
  <c r="N87" i="209"/>
  <c r="J87" i="209"/>
  <c r="AF5" i="209"/>
  <c r="G87" i="209" s="1"/>
  <c r="AD5" i="209"/>
  <c r="D87" i="209" s="1"/>
  <c r="AB5" i="209"/>
  <c r="C87" i="209" s="1"/>
  <c r="O86" i="209"/>
  <c r="N86" i="209"/>
  <c r="M86" i="209"/>
  <c r="L86" i="209"/>
  <c r="J86" i="209"/>
  <c r="AF4" i="209"/>
  <c r="G86" i="209" s="1"/>
  <c r="AD4" i="209"/>
  <c r="D86" i="209" s="1"/>
  <c r="AB4" i="209"/>
  <c r="C86" i="209" s="1"/>
  <c r="N85" i="209"/>
  <c r="F85" i="209"/>
  <c r="J83" i="209"/>
  <c r="C83" i="209"/>
  <c r="A65" i="209"/>
  <c r="AB34" i="209"/>
  <c r="AB33" i="209"/>
  <c r="AB32" i="209"/>
  <c r="AB31" i="209"/>
  <c r="AB30" i="209"/>
  <c r="AB29" i="209"/>
  <c r="AB28" i="209"/>
  <c r="AB27" i="209"/>
  <c r="AB26" i="209"/>
  <c r="AB25" i="209"/>
  <c r="AB24" i="209"/>
  <c r="AB23" i="209"/>
  <c r="AB22" i="209"/>
  <c r="AB21" i="209"/>
  <c r="AB20" i="209"/>
  <c r="AB19" i="209"/>
  <c r="AB18" i="209"/>
  <c r="G19" i="209"/>
  <c r="AB17" i="209"/>
  <c r="AB16" i="209"/>
  <c r="AB15" i="209"/>
  <c r="D16" i="209"/>
  <c r="O14" i="209"/>
  <c r="D14" i="209"/>
  <c r="O10" i="209"/>
  <c r="D10" i="209"/>
  <c r="A7" i="209"/>
  <c r="A4" i="209"/>
  <c r="AB2" i="209"/>
  <c r="A2" i="209"/>
  <c r="AD128" i="208"/>
  <c r="AB128" i="208"/>
  <c r="AD127" i="208"/>
  <c r="AB127" i="208"/>
  <c r="AD125" i="208"/>
  <c r="AB125" i="208"/>
  <c r="AD124" i="208"/>
  <c r="AB124" i="208"/>
  <c r="AB122" i="208"/>
  <c r="AB121" i="208"/>
  <c r="AB120" i="208"/>
  <c r="AB118" i="208"/>
  <c r="O14" i="208" s="1"/>
  <c r="AD111" i="208"/>
  <c r="AB111" i="208"/>
  <c r="AD110" i="208"/>
  <c r="AB110" i="208"/>
  <c r="AD109" i="208"/>
  <c r="AB109" i="208"/>
  <c r="AD108" i="208"/>
  <c r="AB108" i="208"/>
  <c r="AD105" i="208"/>
  <c r="AB105" i="208"/>
  <c r="AD104" i="208"/>
  <c r="AB104" i="208"/>
  <c r="O91" i="208"/>
  <c r="N91" i="208"/>
  <c r="L91" i="208"/>
  <c r="K91" i="208"/>
  <c r="AF9" i="208"/>
  <c r="F91" i="208" s="1"/>
  <c r="G91" i="208"/>
  <c r="AD9" i="208"/>
  <c r="E91" i="208" s="1"/>
  <c r="AB9" i="208"/>
  <c r="C91" i="208" s="1"/>
  <c r="O90" i="208"/>
  <c r="N90" i="208"/>
  <c r="M90" i="208"/>
  <c r="L90" i="208"/>
  <c r="K90" i="208"/>
  <c r="AF8" i="208"/>
  <c r="G90" i="208" s="1"/>
  <c r="AD8" i="208"/>
  <c r="E90" i="208" s="1"/>
  <c r="AB8" i="208"/>
  <c r="C90" i="208" s="1"/>
  <c r="O89" i="208"/>
  <c r="N89" i="208"/>
  <c r="M89" i="208"/>
  <c r="J89" i="208"/>
  <c r="AF7" i="208"/>
  <c r="G89" i="208"/>
  <c r="AD7" i="208"/>
  <c r="D89" i="208" s="1"/>
  <c r="E89" i="208"/>
  <c r="AB7" i="208"/>
  <c r="O8" i="208" s="1"/>
  <c r="O88" i="208"/>
  <c r="N88" i="208"/>
  <c r="J88" i="208"/>
  <c r="AF6" i="208"/>
  <c r="G88" i="208" s="1"/>
  <c r="F88" i="208"/>
  <c r="AD6" i="208"/>
  <c r="E88" i="208" s="1"/>
  <c r="AB6" i="208"/>
  <c r="C88" i="208" s="1"/>
  <c r="O87" i="208"/>
  <c r="N87" i="208"/>
  <c r="L87" i="208"/>
  <c r="J87" i="208"/>
  <c r="AF5" i="208"/>
  <c r="F87" i="208" s="1"/>
  <c r="G87" i="208"/>
  <c r="AD5" i="208"/>
  <c r="E87" i="208"/>
  <c r="AB5" i="208"/>
  <c r="C87" i="208"/>
  <c r="O86" i="208"/>
  <c r="N86" i="208"/>
  <c r="M86" i="208"/>
  <c r="L86" i="208"/>
  <c r="J86" i="208"/>
  <c r="AF4" i="208"/>
  <c r="G86" i="208" s="1"/>
  <c r="AD4" i="208"/>
  <c r="E86" i="208" s="1"/>
  <c r="AB4" i="208"/>
  <c r="C86" i="208" s="1"/>
  <c r="N85" i="208"/>
  <c r="F85" i="208"/>
  <c r="J83" i="208"/>
  <c r="C83" i="208"/>
  <c r="A65" i="208"/>
  <c r="AB34" i="208"/>
  <c r="AB33" i="208"/>
  <c r="AB32" i="208"/>
  <c r="AB31" i="208"/>
  <c r="AB30" i="208"/>
  <c r="AB29" i="208"/>
  <c r="AB28" i="208"/>
  <c r="AB27" i="208"/>
  <c r="AB26" i="208"/>
  <c r="AB25" i="208"/>
  <c r="AB24" i="208"/>
  <c r="AB23" i="208"/>
  <c r="AB22" i="208"/>
  <c r="AB21" i="208"/>
  <c r="AB20" i="208"/>
  <c r="AB19" i="208"/>
  <c r="AB18" i="208"/>
  <c r="G19" i="208"/>
  <c r="AB17" i="208"/>
  <c r="AB16" i="208"/>
  <c r="AB15" i="208"/>
  <c r="D16" i="208"/>
  <c r="D15" i="208"/>
  <c r="D14" i="208"/>
  <c r="D13" i="208"/>
  <c r="O10" i="208"/>
  <c r="D10" i="208"/>
  <c r="O9" i="208"/>
  <c r="D9" i="208"/>
  <c r="A7" i="208"/>
  <c r="A4" i="208"/>
  <c r="AB2" i="208"/>
  <c r="A2" i="208"/>
  <c r="AD128" i="207"/>
  <c r="O10" i="207" s="1"/>
  <c r="AB128" i="207"/>
  <c r="AD127" i="207"/>
  <c r="O9" i="207" s="1"/>
  <c r="AB127" i="207"/>
  <c r="AD125" i="207"/>
  <c r="AB125" i="207"/>
  <c r="AD124" i="207"/>
  <c r="AB124" i="207"/>
  <c r="AB122" i="207"/>
  <c r="AB121" i="207"/>
  <c r="AB120" i="207"/>
  <c r="AB118" i="207"/>
  <c r="AD111" i="207"/>
  <c r="D16" i="207" s="1"/>
  <c r="AB111" i="207"/>
  <c r="AD110" i="207"/>
  <c r="D15" i="207" s="1"/>
  <c r="AB110" i="207"/>
  <c r="AD109" i="207"/>
  <c r="D14" i="207" s="1"/>
  <c r="AB109" i="207"/>
  <c r="AD108" i="207"/>
  <c r="D13" i="207" s="1"/>
  <c r="AB108" i="207"/>
  <c r="AD105" i="207"/>
  <c r="AB105" i="207"/>
  <c r="AD104" i="207"/>
  <c r="AB104" i="207"/>
  <c r="O91" i="207"/>
  <c r="N91" i="207"/>
  <c r="K91" i="207"/>
  <c r="AF9" i="207"/>
  <c r="G91" i="207" s="1"/>
  <c r="F91" i="207"/>
  <c r="AD9" i="207"/>
  <c r="E91" i="207" s="1"/>
  <c r="AB9" i="207"/>
  <c r="C91" i="207" s="1"/>
  <c r="O90" i="207"/>
  <c r="N90" i="207"/>
  <c r="M90" i="207"/>
  <c r="L90" i="207"/>
  <c r="K90" i="207"/>
  <c r="AF8" i="207"/>
  <c r="F90" i="207" s="1"/>
  <c r="AD8" i="207"/>
  <c r="E90" i="207"/>
  <c r="D90" i="207"/>
  <c r="AB8" i="207"/>
  <c r="C90" i="207" s="1"/>
  <c r="O89" i="207"/>
  <c r="N89" i="207"/>
  <c r="J89" i="207"/>
  <c r="AF7" i="207"/>
  <c r="G89" i="207" s="1"/>
  <c r="F89" i="207"/>
  <c r="AD7" i="207"/>
  <c r="E89" i="207" s="1"/>
  <c r="AB7" i="207"/>
  <c r="C89" i="207" s="1"/>
  <c r="O88" i="207"/>
  <c r="N88" i="207"/>
  <c r="J88" i="207"/>
  <c r="AF6" i="207"/>
  <c r="G88" i="207" s="1"/>
  <c r="AD6" i="207"/>
  <c r="E88" i="207"/>
  <c r="D88" i="207"/>
  <c r="AB6" i="207"/>
  <c r="C88" i="207" s="1"/>
  <c r="O87" i="207"/>
  <c r="N87" i="207"/>
  <c r="J87" i="207"/>
  <c r="AF5" i="207"/>
  <c r="G87" i="207"/>
  <c r="F87" i="207"/>
  <c r="AD5" i="207"/>
  <c r="D87" i="207" s="1"/>
  <c r="AB5" i="207"/>
  <c r="C87" i="207" s="1"/>
  <c r="O86" i="207"/>
  <c r="N86" i="207"/>
  <c r="M86" i="207"/>
  <c r="L86" i="207"/>
  <c r="J86" i="207"/>
  <c r="AF4" i="207"/>
  <c r="G86" i="207" s="1"/>
  <c r="AD4" i="207"/>
  <c r="E86" i="207" s="1"/>
  <c r="AB4" i="207"/>
  <c r="C86" i="207" s="1"/>
  <c r="N85" i="207"/>
  <c r="F85" i="207"/>
  <c r="J83" i="207"/>
  <c r="C83" i="207"/>
  <c r="A65" i="207"/>
  <c r="A50" i="207"/>
  <c r="AB34" i="207"/>
  <c r="AB33" i="207"/>
  <c r="AB32" i="207"/>
  <c r="AB31" i="207"/>
  <c r="AB30" i="207"/>
  <c r="AB29" i="207"/>
  <c r="AB28" i="207"/>
  <c r="AB27" i="207"/>
  <c r="AB26" i="207"/>
  <c r="AB25" i="207"/>
  <c r="AB24" i="207"/>
  <c r="AB23" i="207"/>
  <c r="AB22" i="207"/>
  <c r="AB21" i="207"/>
  <c r="AB20" i="207"/>
  <c r="AB19" i="207"/>
  <c r="AB18" i="207"/>
  <c r="G19" i="207"/>
  <c r="A19" i="207"/>
  <c r="AB17" i="207"/>
  <c r="AB16" i="207"/>
  <c r="AB15" i="207"/>
  <c r="O14" i="207"/>
  <c r="D10" i="207"/>
  <c r="D9" i="207"/>
  <c r="D8" i="207"/>
  <c r="A7" i="207"/>
  <c r="A4" i="207"/>
  <c r="AB2" i="207"/>
  <c r="A2" i="207"/>
  <c r="AD128" i="206"/>
  <c r="AB128" i="206"/>
  <c r="AD127" i="206"/>
  <c r="AB127" i="206"/>
  <c r="AD125" i="206"/>
  <c r="AB125" i="206"/>
  <c r="AD124" i="206"/>
  <c r="AB124" i="206"/>
  <c r="AB122" i="206"/>
  <c r="AB121" i="206"/>
  <c r="AB120" i="206"/>
  <c r="AB118" i="206"/>
  <c r="AD111" i="206"/>
  <c r="AB111" i="206"/>
  <c r="AD110" i="206"/>
  <c r="AB110" i="206"/>
  <c r="AD109" i="206"/>
  <c r="AB109" i="206"/>
  <c r="AD108" i="206"/>
  <c r="AB108" i="206"/>
  <c r="AD105" i="206"/>
  <c r="AB105" i="206"/>
  <c r="AD104" i="206"/>
  <c r="AB104" i="206"/>
  <c r="O91" i="206"/>
  <c r="N91" i="206"/>
  <c r="L91" i="206"/>
  <c r="K91" i="206"/>
  <c r="AF9" i="206"/>
  <c r="F91" i="206" s="1"/>
  <c r="G91" i="206"/>
  <c r="AD9" i="206"/>
  <c r="E91" i="206" s="1"/>
  <c r="AB9" i="206"/>
  <c r="C91" i="206" s="1"/>
  <c r="O90" i="206"/>
  <c r="N90" i="206"/>
  <c r="M90" i="206"/>
  <c r="L90" i="206"/>
  <c r="K90" i="206"/>
  <c r="AF8" i="206"/>
  <c r="F90" i="206" s="1"/>
  <c r="AD8" i="206"/>
  <c r="E90" i="206" s="1"/>
  <c r="AB8" i="206"/>
  <c r="C90" i="206" s="1"/>
  <c r="O89" i="206"/>
  <c r="N89" i="206"/>
  <c r="J89" i="206"/>
  <c r="AF7" i="206"/>
  <c r="G89" i="206" s="1"/>
  <c r="F89" i="206"/>
  <c r="AD7" i="206"/>
  <c r="D89" i="206" s="1"/>
  <c r="E89" i="206"/>
  <c r="AB7" i="206"/>
  <c r="C89" i="206" s="1"/>
  <c r="O88" i="206"/>
  <c r="N88" i="206"/>
  <c r="M88" i="206"/>
  <c r="J88" i="206"/>
  <c r="AF6" i="206"/>
  <c r="F88" i="206" s="1"/>
  <c r="AD6" i="206"/>
  <c r="D88" i="206" s="1"/>
  <c r="AB6" i="206"/>
  <c r="C88" i="206" s="1"/>
  <c r="O87" i="206"/>
  <c r="N87" i="206"/>
  <c r="L87" i="206"/>
  <c r="J87" i="206"/>
  <c r="AF5" i="206"/>
  <c r="F87" i="206" s="1"/>
  <c r="G87" i="206"/>
  <c r="AD5" i="206"/>
  <c r="D87" i="206" s="1"/>
  <c r="E87" i="206"/>
  <c r="AB5" i="206"/>
  <c r="C87" i="206" s="1"/>
  <c r="O86" i="206"/>
  <c r="N86" i="206"/>
  <c r="M86" i="206"/>
  <c r="L86" i="206"/>
  <c r="J86" i="206"/>
  <c r="AF4" i="206"/>
  <c r="G86" i="206"/>
  <c r="AD4" i="206"/>
  <c r="E86" i="206" s="1"/>
  <c r="D86" i="206"/>
  <c r="AB4" i="206"/>
  <c r="C86" i="206" s="1"/>
  <c r="N85" i="206"/>
  <c r="F85" i="206"/>
  <c r="J83" i="206"/>
  <c r="C83" i="206"/>
  <c r="A65" i="206"/>
  <c r="AB34" i="206"/>
  <c r="AB33" i="206"/>
  <c r="AB32" i="206"/>
  <c r="AB31" i="206"/>
  <c r="AB30" i="206"/>
  <c r="AB29" i="206"/>
  <c r="AB28" i="206"/>
  <c r="AB27" i="206"/>
  <c r="AB26" i="206"/>
  <c r="AB25" i="206"/>
  <c r="AB24" i="206"/>
  <c r="AB23" i="206"/>
  <c r="AB22" i="206"/>
  <c r="AB21" i="206"/>
  <c r="AB20" i="206"/>
  <c r="AB19" i="206"/>
  <c r="AB18" i="206"/>
  <c r="G19" i="206"/>
  <c r="AB17" i="206"/>
  <c r="AB16" i="206"/>
  <c r="AB15" i="206"/>
  <c r="D16" i="206"/>
  <c r="D15" i="206"/>
  <c r="O14" i="206"/>
  <c r="D14" i="206"/>
  <c r="D13" i="206"/>
  <c r="O10" i="206"/>
  <c r="D10" i="206"/>
  <c r="O9" i="206"/>
  <c r="D9" i="206"/>
  <c r="A7" i="206"/>
  <c r="A4" i="206"/>
  <c r="AB2" i="206"/>
  <c r="A2" i="206"/>
  <c r="AD128" i="205"/>
  <c r="AB128" i="205"/>
  <c r="AD127" i="205"/>
  <c r="O9" i="205" s="1"/>
  <c r="AB127" i="205"/>
  <c r="AD125" i="205"/>
  <c r="AB125" i="205"/>
  <c r="AD124" i="205"/>
  <c r="AB124" i="205"/>
  <c r="AB122" i="205"/>
  <c r="AB121" i="205"/>
  <c r="AB120" i="205"/>
  <c r="AB118" i="205"/>
  <c r="AD111" i="205"/>
  <c r="AB111" i="205"/>
  <c r="AD110" i="205"/>
  <c r="D15" i="205" s="1"/>
  <c r="AB110" i="205"/>
  <c r="AD109" i="205"/>
  <c r="AB109" i="205"/>
  <c r="AD108" i="205"/>
  <c r="D13" i="205" s="1"/>
  <c r="AB108" i="205"/>
  <c r="AD105" i="205"/>
  <c r="AB105" i="205"/>
  <c r="AD104" i="205"/>
  <c r="D9" i="205" s="1"/>
  <c r="AB104" i="205"/>
  <c r="O91" i="205"/>
  <c r="N91" i="205"/>
  <c r="K91" i="205"/>
  <c r="AF9" i="205"/>
  <c r="G91" i="205" s="1"/>
  <c r="AD9" i="205"/>
  <c r="E91" i="205" s="1"/>
  <c r="AB9" i="205"/>
  <c r="C91" i="205" s="1"/>
  <c r="O90" i="205"/>
  <c r="N90" i="205"/>
  <c r="M90" i="205"/>
  <c r="L90" i="205"/>
  <c r="K90" i="205"/>
  <c r="AF8" i="205"/>
  <c r="G90" i="205" s="1"/>
  <c r="F90" i="205"/>
  <c r="AD8" i="205"/>
  <c r="E90" i="205" s="1"/>
  <c r="D90" i="205"/>
  <c r="AB8" i="205"/>
  <c r="C90" i="205" s="1"/>
  <c r="O89" i="205"/>
  <c r="N89" i="205"/>
  <c r="J89" i="205"/>
  <c r="AF7" i="205"/>
  <c r="G89" i="205" s="1"/>
  <c r="F89" i="205"/>
  <c r="AD7" i="205"/>
  <c r="E89" i="205" s="1"/>
  <c r="AB7" i="205"/>
  <c r="C89" i="205" s="1"/>
  <c r="O88" i="205"/>
  <c r="N88" i="205"/>
  <c r="L88" i="205"/>
  <c r="J88" i="205"/>
  <c r="AF6" i="205"/>
  <c r="F88" i="205" s="1"/>
  <c r="G88" i="205"/>
  <c r="AD6" i="205"/>
  <c r="E88" i="205" s="1"/>
  <c r="AB6" i="205"/>
  <c r="C88" i="205" s="1"/>
  <c r="O87" i="205"/>
  <c r="N87" i="205"/>
  <c r="J87" i="205"/>
  <c r="AF5" i="205"/>
  <c r="G87" i="205" s="1"/>
  <c r="AD5" i="205"/>
  <c r="E87" i="205" s="1"/>
  <c r="AB5" i="205"/>
  <c r="C87" i="205" s="1"/>
  <c r="O86" i="205"/>
  <c r="N86" i="205"/>
  <c r="M86" i="205"/>
  <c r="L86" i="205"/>
  <c r="J86" i="205"/>
  <c r="AF4" i="205"/>
  <c r="F86" i="205" s="1"/>
  <c r="G86" i="205"/>
  <c r="AD4" i="205"/>
  <c r="E86" i="205" s="1"/>
  <c r="AB4" i="205"/>
  <c r="C86" i="205" s="1"/>
  <c r="N85" i="205"/>
  <c r="F85" i="205"/>
  <c r="J83" i="205"/>
  <c r="C83" i="205"/>
  <c r="A65" i="205"/>
  <c r="AB34" i="205"/>
  <c r="AB33" i="205"/>
  <c r="AB32" i="205"/>
  <c r="AB31" i="205"/>
  <c r="AB30" i="205"/>
  <c r="AB29" i="205"/>
  <c r="AB28" i="205"/>
  <c r="AB27" i="205"/>
  <c r="AB26" i="205"/>
  <c r="AB25" i="205"/>
  <c r="AB24" i="205"/>
  <c r="AB23" i="205"/>
  <c r="AB22" i="205"/>
  <c r="AB21" i="205"/>
  <c r="AB20" i="205"/>
  <c r="AB19" i="205"/>
  <c r="AB18" i="205"/>
  <c r="G19" i="205"/>
  <c r="AB17" i="205"/>
  <c r="AB16" i="205"/>
  <c r="AB15" i="205"/>
  <c r="D16" i="205"/>
  <c r="O14" i="205"/>
  <c r="D14" i="205"/>
  <c r="O10" i="205"/>
  <c r="D10" i="205"/>
  <c r="A7" i="205"/>
  <c r="A4" i="205"/>
  <c r="AB2" i="205"/>
  <c r="A2" i="205"/>
  <c r="AD128" i="204"/>
  <c r="AB128" i="204"/>
  <c r="AD127" i="204"/>
  <c r="O9" i="204" s="1"/>
  <c r="AB127" i="204"/>
  <c r="AD125" i="204"/>
  <c r="AB125" i="204"/>
  <c r="AD124" i="204"/>
  <c r="AB124" i="204"/>
  <c r="AB122" i="204"/>
  <c r="AB121" i="204"/>
  <c r="AB120" i="204"/>
  <c r="AB118" i="204"/>
  <c r="O14" i="204" s="1"/>
  <c r="AD111" i="204"/>
  <c r="AB111" i="204"/>
  <c r="AD110" i="204"/>
  <c r="D15" i="204" s="1"/>
  <c r="AB110" i="204"/>
  <c r="AD109" i="204"/>
  <c r="D14" i="204" s="1"/>
  <c r="AB109" i="204"/>
  <c r="AD108" i="204"/>
  <c r="D13" i="204"/>
  <c r="AB108" i="204"/>
  <c r="AD105" i="204"/>
  <c r="D10" i="204" s="1"/>
  <c r="AB105" i="204"/>
  <c r="AD104" i="204"/>
  <c r="AB104" i="204"/>
  <c r="O91" i="204"/>
  <c r="N91" i="204"/>
  <c r="L91" i="204"/>
  <c r="K91" i="204"/>
  <c r="AF9" i="204"/>
  <c r="G91" i="204" s="1"/>
  <c r="AD9" i="204"/>
  <c r="D91" i="204"/>
  <c r="E91" i="204"/>
  <c r="AB9" i="204"/>
  <c r="C91" i="204" s="1"/>
  <c r="O90" i="204"/>
  <c r="N90" i="204"/>
  <c r="M90" i="204"/>
  <c r="L90" i="204"/>
  <c r="K90" i="204"/>
  <c r="AF8" i="204"/>
  <c r="F90" i="204" s="1"/>
  <c r="G90" i="204"/>
  <c r="AD8" i="204"/>
  <c r="E90" i="204" s="1"/>
  <c r="AB8" i="204"/>
  <c r="C90" i="204" s="1"/>
  <c r="O89" i="204"/>
  <c r="N89" i="204"/>
  <c r="M89" i="204"/>
  <c r="J89" i="204"/>
  <c r="AF7" i="204"/>
  <c r="G89" i="204" s="1"/>
  <c r="F89" i="204"/>
  <c r="AD7" i="204"/>
  <c r="E89" i="204" s="1"/>
  <c r="AB7" i="204"/>
  <c r="C89" i="204" s="1"/>
  <c r="O88" i="204"/>
  <c r="N88" i="204"/>
  <c r="J88" i="204"/>
  <c r="AF6" i="204"/>
  <c r="G88" i="204" s="1"/>
  <c r="AD6" i="204"/>
  <c r="D88" i="204" s="1"/>
  <c r="AB6" i="204"/>
  <c r="C88" i="204" s="1"/>
  <c r="O87" i="204"/>
  <c r="N87" i="204"/>
  <c r="L87" i="204"/>
  <c r="J87" i="204"/>
  <c r="AF5" i="204"/>
  <c r="G87" i="204" s="1"/>
  <c r="AD5" i="204"/>
  <c r="D87" i="204" s="1"/>
  <c r="AB5" i="204"/>
  <c r="C87" i="204" s="1"/>
  <c r="O86" i="204"/>
  <c r="N86" i="204"/>
  <c r="M86" i="204"/>
  <c r="L86" i="204"/>
  <c r="J86" i="204"/>
  <c r="AF4" i="204"/>
  <c r="G86" i="204" s="1"/>
  <c r="AD4" i="204"/>
  <c r="E86" i="204" s="1"/>
  <c r="AB4" i="204"/>
  <c r="C86" i="204" s="1"/>
  <c r="N85" i="204"/>
  <c r="F85" i="204"/>
  <c r="J83" i="204"/>
  <c r="C83" i="204"/>
  <c r="A65" i="204"/>
  <c r="A50" i="204"/>
  <c r="AB34" i="204"/>
  <c r="AB33" i="204"/>
  <c r="AB32" i="204"/>
  <c r="AB31" i="204"/>
  <c r="AB30" i="204"/>
  <c r="AB29" i="204"/>
  <c r="AB28" i="204"/>
  <c r="AB27" i="204"/>
  <c r="AB26" i="204"/>
  <c r="AB25" i="204"/>
  <c r="AB24" i="204"/>
  <c r="AB23" i="204"/>
  <c r="AB22" i="204"/>
  <c r="AB21" i="204"/>
  <c r="AB20" i="204"/>
  <c r="AB19" i="204"/>
  <c r="AB18" i="204"/>
  <c r="G19" i="204"/>
  <c r="A19" i="204"/>
  <c r="AB17" i="204"/>
  <c r="AB16" i="204"/>
  <c r="AB15" i="204"/>
  <c r="D16" i="204"/>
  <c r="O10" i="204"/>
  <c r="D9" i="204"/>
  <c r="O8" i="204"/>
  <c r="D8" i="204"/>
  <c r="A7" i="204"/>
  <c r="A4" i="204"/>
  <c r="AB2" i="204"/>
  <c r="A2" i="204"/>
  <c r="AD128" i="203"/>
  <c r="AB128" i="203"/>
  <c r="AD127" i="203"/>
  <c r="AB127" i="203"/>
  <c r="AD125" i="203"/>
  <c r="AB125" i="203"/>
  <c r="AD124" i="203"/>
  <c r="AB124" i="203"/>
  <c r="AB122" i="203"/>
  <c r="AB121" i="203"/>
  <c r="AB120" i="203"/>
  <c r="AB118" i="203"/>
  <c r="AD111" i="203"/>
  <c r="AB111" i="203"/>
  <c r="AD110" i="203"/>
  <c r="D15" i="203" s="1"/>
  <c r="AB110" i="203"/>
  <c r="AD109" i="203"/>
  <c r="AB109" i="203"/>
  <c r="AD108" i="203"/>
  <c r="AB108" i="203"/>
  <c r="AD105" i="203"/>
  <c r="AB105" i="203"/>
  <c r="AD104" i="203"/>
  <c r="AB104" i="203"/>
  <c r="O91" i="203"/>
  <c r="N91" i="203"/>
  <c r="K91" i="203"/>
  <c r="AF9" i="203"/>
  <c r="F91" i="203" s="1"/>
  <c r="AD9" i="203"/>
  <c r="E91" i="203" s="1"/>
  <c r="AB9" i="203"/>
  <c r="C91" i="203" s="1"/>
  <c r="O90" i="203"/>
  <c r="N90" i="203"/>
  <c r="M90" i="203"/>
  <c r="L90" i="203"/>
  <c r="K90" i="203"/>
  <c r="AF8" i="203"/>
  <c r="F90" i="203" s="1"/>
  <c r="G90" i="203"/>
  <c r="AD8" i="203"/>
  <c r="D90" i="203" s="1"/>
  <c r="E90" i="203"/>
  <c r="AB8" i="203"/>
  <c r="C90" i="203" s="1"/>
  <c r="O89" i="203"/>
  <c r="N89" i="203"/>
  <c r="M89" i="203"/>
  <c r="J89" i="203"/>
  <c r="AF7" i="203"/>
  <c r="G89" i="203" s="1"/>
  <c r="AD7" i="203"/>
  <c r="D89" i="203" s="1"/>
  <c r="AB7" i="203"/>
  <c r="C89" i="203" s="1"/>
  <c r="O88" i="203"/>
  <c r="N88" i="203"/>
  <c r="L88" i="203"/>
  <c r="J88" i="203"/>
  <c r="AF6" i="203"/>
  <c r="G88" i="203" s="1"/>
  <c r="AD6" i="203"/>
  <c r="E88" i="203" s="1"/>
  <c r="AB6" i="203"/>
  <c r="C88" i="203"/>
  <c r="O87" i="203"/>
  <c r="N87" i="203"/>
  <c r="J87" i="203"/>
  <c r="AF5" i="203"/>
  <c r="G87" i="203" s="1"/>
  <c r="AD5" i="203"/>
  <c r="D87" i="203"/>
  <c r="AB5" i="203"/>
  <c r="C87" i="203"/>
  <c r="O86" i="203"/>
  <c r="N86" i="203"/>
  <c r="M86" i="203"/>
  <c r="L86" i="203"/>
  <c r="J86" i="203"/>
  <c r="AF4" i="203"/>
  <c r="G86" i="203" s="1"/>
  <c r="AD4" i="203"/>
  <c r="D86" i="203" s="1"/>
  <c r="E86" i="203"/>
  <c r="AB4" i="203"/>
  <c r="D8" i="203" s="1"/>
  <c r="N85" i="203"/>
  <c r="F85" i="203"/>
  <c r="J83" i="203"/>
  <c r="C83" i="203"/>
  <c r="A65" i="203"/>
  <c r="AB34" i="203"/>
  <c r="AB33" i="203"/>
  <c r="AB32" i="203"/>
  <c r="AB31" i="203"/>
  <c r="AB30" i="203"/>
  <c r="AB29" i="203"/>
  <c r="AB28" i="203"/>
  <c r="AB27" i="203"/>
  <c r="AB26" i="203"/>
  <c r="AB25" i="203"/>
  <c r="AB24" i="203"/>
  <c r="AB23" i="203"/>
  <c r="AB22" i="203"/>
  <c r="AB21" i="203"/>
  <c r="AB20" i="203"/>
  <c r="AB19" i="203"/>
  <c r="AB18" i="203"/>
  <c r="G19" i="203"/>
  <c r="AB17" i="203"/>
  <c r="AB16" i="203"/>
  <c r="AB15" i="203"/>
  <c r="D16" i="203"/>
  <c r="O14" i="203"/>
  <c r="D14" i="203"/>
  <c r="D13" i="203"/>
  <c r="O10" i="203"/>
  <c r="D10" i="203"/>
  <c r="O9" i="203"/>
  <c r="D9" i="203"/>
  <c r="A7" i="203"/>
  <c r="A4" i="203"/>
  <c r="AB2" i="203"/>
  <c r="A2" i="203"/>
  <c r="AD128" i="202"/>
  <c r="AB128" i="202"/>
  <c r="AD127" i="202"/>
  <c r="AB127" i="202"/>
  <c r="AD125" i="202"/>
  <c r="AB125" i="202"/>
  <c r="AD124" i="202"/>
  <c r="AB124" i="202"/>
  <c r="AB122" i="202"/>
  <c r="AB121" i="202"/>
  <c r="AB120" i="202"/>
  <c r="AB118" i="202"/>
  <c r="AD111" i="202"/>
  <c r="AB111" i="202"/>
  <c r="AD110" i="202"/>
  <c r="AB110" i="202"/>
  <c r="AD109" i="202"/>
  <c r="AB109" i="202"/>
  <c r="AD108" i="202"/>
  <c r="AB108" i="202"/>
  <c r="AD105" i="202"/>
  <c r="AB105" i="202"/>
  <c r="AD104" i="202"/>
  <c r="AB104" i="202"/>
  <c r="O91" i="202"/>
  <c r="N91" i="202"/>
  <c r="L91" i="202"/>
  <c r="K91" i="202"/>
  <c r="AF9" i="202"/>
  <c r="F91" i="202"/>
  <c r="G91" i="202"/>
  <c r="AD9" i="202"/>
  <c r="D91" i="202" s="1"/>
  <c r="AB9" i="202"/>
  <c r="C91" i="202" s="1"/>
  <c r="O90" i="202"/>
  <c r="N90" i="202"/>
  <c r="M90" i="202"/>
  <c r="L90" i="202"/>
  <c r="K90" i="202"/>
  <c r="AF8" i="202"/>
  <c r="G90" i="202" s="1"/>
  <c r="AD8" i="202"/>
  <c r="D90" i="202" s="1"/>
  <c r="AB8" i="202"/>
  <c r="C90" i="202" s="1"/>
  <c r="O89" i="202"/>
  <c r="N89" i="202"/>
  <c r="J89" i="202"/>
  <c r="AF7" i="202"/>
  <c r="G89" i="202" s="1"/>
  <c r="AD7" i="202"/>
  <c r="D89" i="202" s="1"/>
  <c r="AB7" i="202"/>
  <c r="C89" i="202"/>
  <c r="O88" i="202"/>
  <c r="N88" i="202"/>
  <c r="J88" i="202"/>
  <c r="AF6" i="202"/>
  <c r="F88" i="202" s="1"/>
  <c r="AD6" i="202"/>
  <c r="E88" i="202" s="1"/>
  <c r="AB6" i="202"/>
  <c r="C88" i="202" s="1"/>
  <c r="O87" i="202"/>
  <c r="N87" i="202"/>
  <c r="L87" i="202"/>
  <c r="J87" i="202"/>
  <c r="AF5" i="202"/>
  <c r="F87" i="202" s="1"/>
  <c r="AD5" i="202"/>
  <c r="E87" i="202" s="1"/>
  <c r="AB5" i="202"/>
  <c r="C87" i="202" s="1"/>
  <c r="O86" i="202"/>
  <c r="N86" i="202"/>
  <c r="M86" i="202"/>
  <c r="L86" i="202"/>
  <c r="J86" i="202"/>
  <c r="AF4" i="202"/>
  <c r="G86" i="202"/>
  <c r="F86" i="202"/>
  <c r="AD4" i="202"/>
  <c r="D86" i="202" s="1"/>
  <c r="AB4" i="202"/>
  <c r="C86" i="202" s="1"/>
  <c r="N85" i="202"/>
  <c r="F85" i="202"/>
  <c r="J83" i="202"/>
  <c r="C83" i="202"/>
  <c r="A65" i="202"/>
  <c r="AB34" i="202"/>
  <c r="AB33" i="202"/>
  <c r="AB32" i="202"/>
  <c r="AB31" i="202"/>
  <c r="AB30" i="202"/>
  <c r="AB29" i="202"/>
  <c r="AB28" i="202"/>
  <c r="AB27" i="202"/>
  <c r="AB26" i="202"/>
  <c r="AB25" i="202"/>
  <c r="AB24" i="202"/>
  <c r="AB23" i="202"/>
  <c r="AB22" i="202"/>
  <c r="AB21" i="202"/>
  <c r="AB20" i="202"/>
  <c r="AB19" i="202"/>
  <c r="AB18" i="202"/>
  <c r="G19" i="202"/>
  <c r="AB17" i="202"/>
  <c r="AB16" i="202"/>
  <c r="AB15" i="202"/>
  <c r="D16" i="202"/>
  <c r="D15" i="202"/>
  <c r="O14" i="202"/>
  <c r="D14" i="202"/>
  <c r="D13" i="202"/>
  <c r="O10" i="202"/>
  <c r="D10" i="202"/>
  <c r="O9" i="202"/>
  <c r="D9" i="202"/>
  <c r="O8" i="202"/>
  <c r="A7" i="202"/>
  <c r="A4" i="202"/>
  <c r="AB2" i="202"/>
  <c r="A2" i="202"/>
  <c r="AD128" i="201"/>
  <c r="O10" i="201" s="1"/>
  <c r="AB128" i="201"/>
  <c r="AD127" i="201"/>
  <c r="AB127" i="201"/>
  <c r="AD125" i="201"/>
  <c r="AB125" i="201"/>
  <c r="AD124" i="201"/>
  <c r="AB124" i="201"/>
  <c r="AB122" i="201"/>
  <c r="AB121" i="201"/>
  <c r="AB120" i="201"/>
  <c r="AB118" i="201"/>
  <c r="AD111" i="201"/>
  <c r="D16" i="201" s="1"/>
  <c r="AB111" i="201"/>
  <c r="AD110" i="201"/>
  <c r="AB110" i="201"/>
  <c r="AD109" i="201"/>
  <c r="D14" i="201" s="1"/>
  <c r="AB109" i="201"/>
  <c r="AD108" i="201"/>
  <c r="AB108" i="201"/>
  <c r="AD105" i="201"/>
  <c r="D10" i="201" s="1"/>
  <c r="AB105" i="201"/>
  <c r="AD104" i="201"/>
  <c r="AB104" i="201"/>
  <c r="O91" i="201"/>
  <c r="N91" i="201"/>
  <c r="K91" i="201"/>
  <c r="AF9" i="201"/>
  <c r="F91" i="201" s="1"/>
  <c r="AD9" i="201"/>
  <c r="E91" i="201"/>
  <c r="D91" i="201"/>
  <c r="AB9" i="201"/>
  <c r="C91" i="201" s="1"/>
  <c r="O90" i="201"/>
  <c r="N90" i="201"/>
  <c r="M90" i="201"/>
  <c r="L90" i="201"/>
  <c r="K90" i="201"/>
  <c r="AF8" i="201"/>
  <c r="F90" i="201" s="1"/>
  <c r="AD8" i="201"/>
  <c r="D90" i="201" s="1"/>
  <c r="E90" i="201"/>
  <c r="AB8" i="201"/>
  <c r="C90" i="201" s="1"/>
  <c r="O89" i="201"/>
  <c r="N89" i="201"/>
  <c r="M89" i="201"/>
  <c r="J89" i="201"/>
  <c r="AF7" i="201"/>
  <c r="G89" i="201" s="1"/>
  <c r="AD7" i="201"/>
  <c r="E89" i="201" s="1"/>
  <c r="AB7" i="201"/>
  <c r="C89" i="201" s="1"/>
  <c r="O88" i="201"/>
  <c r="N88" i="201"/>
  <c r="L88" i="201"/>
  <c r="J88" i="201"/>
  <c r="AF6" i="201"/>
  <c r="G88" i="201" s="1"/>
  <c r="AD6" i="201"/>
  <c r="E88" i="201" s="1"/>
  <c r="D88" i="201"/>
  <c r="AB6" i="201"/>
  <c r="C88" i="201" s="1"/>
  <c r="O87" i="201"/>
  <c r="N87" i="201"/>
  <c r="J87" i="201"/>
  <c r="AF5" i="201"/>
  <c r="G87" i="201" s="1"/>
  <c r="F87" i="201"/>
  <c r="AD5" i="201"/>
  <c r="E87" i="201" s="1"/>
  <c r="AB5" i="201"/>
  <c r="C87" i="201" s="1"/>
  <c r="O86" i="201"/>
  <c r="N86" i="201"/>
  <c r="M86" i="201"/>
  <c r="L86" i="201"/>
  <c r="J86" i="201"/>
  <c r="AF4" i="201"/>
  <c r="G86" i="201" s="1"/>
  <c r="AD4" i="201"/>
  <c r="E86" i="201" s="1"/>
  <c r="AB4" i="201"/>
  <c r="C86" i="201" s="1"/>
  <c r="N85" i="201"/>
  <c r="F85" i="201"/>
  <c r="J83" i="201"/>
  <c r="C83" i="201"/>
  <c r="A65" i="201"/>
  <c r="AB34" i="201"/>
  <c r="AB33" i="201"/>
  <c r="AB32" i="201"/>
  <c r="AB31" i="201"/>
  <c r="AB30" i="201"/>
  <c r="AB29" i="201"/>
  <c r="AB28" i="201"/>
  <c r="AB27" i="201"/>
  <c r="AB26" i="201"/>
  <c r="AB25" i="201"/>
  <c r="AB24" i="201"/>
  <c r="AB23" i="201"/>
  <c r="AB22" i="201"/>
  <c r="AB21" i="201"/>
  <c r="AB20" i="201"/>
  <c r="AB19" i="201"/>
  <c r="AB18" i="201"/>
  <c r="G19" i="201"/>
  <c r="AB17" i="201"/>
  <c r="AB16" i="201"/>
  <c r="AB15" i="201"/>
  <c r="D15" i="201"/>
  <c r="O14" i="201"/>
  <c r="D13" i="201"/>
  <c r="O9" i="201"/>
  <c r="D9" i="201"/>
  <c r="O8" i="201"/>
  <c r="A7" i="201"/>
  <c r="A4" i="201"/>
  <c r="AB2" i="201"/>
  <c r="A2" i="201"/>
  <c r="AD128" i="200"/>
  <c r="O10" i="200" s="1"/>
  <c r="AB128" i="200"/>
  <c r="AD127" i="200"/>
  <c r="AB127" i="200"/>
  <c r="AD125" i="200"/>
  <c r="AB125" i="200"/>
  <c r="AD124" i="200"/>
  <c r="AB124" i="200"/>
  <c r="AB122" i="200"/>
  <c r="AB121" i="200"/>
  <c r="AB120" i="200"/>
  <c r="AB118" i="200"/>
  <c r="AD111" i="200"/>
  <c r="D16" i="200"/>
  <c r="AB111" i="200"/>
  <c r="AD110" i="200"/>
  <c r="AB110" i="200"/>
  <c r="AD109" i="200"/>
  <c r="D14" i="200" s="1"/>
  <c r="AB109" i="200"/>
  <c r="AD108" i="200"/>
  <c r="AB108" i="200"/>
  <c r="AD105" i="200"/>
  <c r="AB105" i="200"/>
  <c r="AD104" i="200"/>
  <c r="AB104" i="200"/>
  <c r="O91" i="200"/>
  <c r="N91" i="200"/>
  <c r="L91" i="200"/>
  <c r="K91" i="200"/>
  <c r="AF9" i="200"/>
  <c r="G91" i="200" s="1"/>
  <c r="AD9" i="200"/>
  <c r="E91" i="200" s="1"/>
  <c r="D91" i="200"/>
  <c r="AB9" i="200"/>
  <c r="C91" i="200" s="1"/>
  <c r="O90" i="200"/>
  <c r="N90" i="200"/>
  <c r="M90" i="200"/>
  <c r="L90" i="200"/>
  <c r="K90" i="200"/>
  <c r="AF8" i="200"/>
  <c r="F90" i="200" s="1"/>
  <c r="G90" i="200"/>
  <c r="AD8" i="200"/>
  <c r="E90" i="200" s="1"/>
  <c r="AB8" i="200"/>
  <c r="C90" i="200" s="1"/>
  <c r="O89" i="200"/>
  <c r="N89" i="200"/>
  <c r="J89" i="200"/>
  <c r="AF7" i="200"/>
  <c r="F89" i="200" s="1"/>
  <c r="AD7" i="200"/>
  <c r="E89" i="200" s="1"/>
  <c r="AB7" i="200"/>
  <c r="C89" i="200" s="1"/>
  <c r="O88" i="200"/>
  <c r="N88" i="200"/>
  <c r="L88" i="200"/>
  <c r="J88" i="200"/>
  <c r="AF6" i="200"/>
  <c r="G88" i="200" s="1"/>
  <c r="AD6" i="200"/>
  <c r="D88" i="200" s="1"/>
  <c r="E88" i="200"/>
  <c r="AB6" i="200"/>
  <c r="C88" i="200" s="1"/>
  <c r="O87" i="200"/>
  <c r="N87" i="200"/>
  <c r="L87" i="200"/>
  <c r="J87" i="200"/>
  <c r="AF5" i="200"/>
  <c r="G87" i="200" s="1"/>
  <c r="AD5" i="200"/>
  <c r="D87" i="200" s="1"/>
  <c r="E87" i="200"/>
  <c r="AB5" i="200"/>
  <c r="C87" i="200" s="1"/>
  <c r="O86" i="200"/>
  <c r="N86" i="200"/>
  <c r="M86" i="200"/>
  <c r="L86" i="200"/>
  <c r="J86" i="200"/>
  <c r="AF4" i="200"/>
  <c r="F86" i="200"/>
  <c r="G86" i="200"/>
  <c r="AD4" i="200"/>
  <c r="E86" i="200" s="1"/>
  <c r="AB4" i="200"/>
  <c r="C86" i="200"/>
  <c r="N85" i="200"/>
  <c r="F85" i="200"/>
  <c r="J83" i="200"/>
  <c r="C83" i="200"/>
  <c r="A65" i="200"/>
  <c r="AB34" i="200"/>
  <c r="AB33" i="200"/>
  <c r="AB32" i="200"/>
  <c r="AB31" i="200"/>
  <c r="AB30" i="200"/>
  <c r="AB29" i="200"/>
  <c r="AB28" i="200"/>
  <c r="AB27" i="200"/>
  <c r="AB26" i="200"/>
  <c r="AB25" i="200"/>
  <c r="AB24" i="200"/>
  <c r="AB23" i="200"/>
  <c r="AB22" i="200"/>
  <c r="AB21" i="200"/>
  <c r="AB20" i="200"/>
  <c r="AB19" i="200"/>
  <c r="AB18" i="200"/>
  <c r="G19" i="200"/>
  <c r="AB17" i="200"/>
  <c r="AB16" i="200"/>
  <c r="AB15" i="200"/>
  <c r="D15" i="200"/>
  <c r="O14" i="200"/>
  <c r="D13" i="200"/>
  <c r="D10" i="200"/>
  <c r="O9" i="200"/>
  <c r="D9" i="200"/>
  <c r="O8" i="200"/>
  <c r="D8" i="200"/>
  <c r="A7" i="200"/>
  <c r="A4" i="200"/>
  <c r="AB2" i="200"/>
  <c r="A2" i="200"/>
  <c r="AD128" i="199"/>
  <c r="AB128" i="199"/>
  <c r="AD127" i="199"/>
  <c r="AB127" i="199"/>
  <c r="AD125" i="199"/>
  <c r="AB125" i="199"/>
  <c r="AD124" i="199"/>
  <c r="AB124" i="199"/>
  <c r="AB122" i="199"/>
  <c r="AB121" i="199"/>
  <c r="AB120" i="199"/>
  <c r="AB118" i="199"/>
  <c r="AD111" i="199"/>
  <c r="AB111" i="199"/>
  <c r="AD110" i="199"/>
  <c r="AB110" i="199"/>
  <c r="AD109" i="199"/>
  <c r="AB109" i="199"/>
  <c r="AD108" i="199"/>
  <c r="AB108" i="199"/>
  <c r="AD105" i="199"/>
  <c r="AB105" i="199"/>
  <c r="AD104" i="199"/>
  <c r="AB104" i="199"/>
  <c r="O91" i="199"/>
  <c r="N91" i="199"/>
  <c r="K91" i="199"/>
  <c r="AF9" i="199"/>
  <c r="G91" i="199" s="1"/>
  <c r="AD9" i="199"/>
  <c r="E91" i="199" s="1"/>
  <c r="D91" i="199"/>
  <c r="AB9" i="199"/>
  <c r="C91" i="199" s="1"/>
  <c r="O90" i="199"/>
  <c r="N90" i="199"/>
  <c r="M90" i="199"/>
  <c r="L90" i="199"/>
  <c r="K90" i="199"/>
  <c r="AF8" i="199"/>
  <c r="G90" i="199" s="1"/>
  <c r="F90" i="199"/>
  <c r="AD8" i="199"/>
  <c r="E90" i="199" s="1"/>
  <c r="AB8" i="199"/>
  <c r="C90" i="199" s="1"/>
  <c r="O89" i="199"/>
  <c r="N89" i="199"/>
  <c r="J89" i="199"/>
  <c r="AF7" i="199"/>
  <c r="G89" i="199" s="1"/>
  <c r="AD7" i="199"/>
  <c r="E89" i="199" s="1"/>
  <c r="AB7" i="199"/>
  <c r="C89" i="199" s="1"/>
  <c r="O88" i="199"/>
  <c r="N88" i="199"/>
  <c r="J88" i="199"/>
  <c r="AF6" i="199"/>
  <c r="G88" i="199" s="1"/>
  <c r="AD6" i="199"/>
  <c r="E88" i="199" s="1"/>
  <c r="D88" i="199"/>
  <c r="AB6" i="199"/>
  <c r="C88" i="199" s="1"/>
  <c r="O87" i="199"/>
  <c r="N87" i="199"/>
  <c r="J87" i="199"/>
  <c r="AF5" i="199"/>
  <c r="F87" i="199" s="1"/>
  <c r="G87" i="199"/>
  <c r="AD5" i="199"/>
  <c r="E87" i="199" s="1"/>
  <c r="AB5" i="199"/>
  <c r="C87" i="199" s="1"/>
  <c r="O86" i="199"/>
  <c r="N86" i="199"/>
  <c r="M86" i="199"/>
  <c r="L86" i="199"/>
  <c r="J86" i="199"/>
  <c r="AF4" i="199"/>
  <c r="G86" i="199" s="1"/>
  <c r="AD4" i="199"/>
  <c r="E86" i="199" s="1"/>
  <c r="D86" i="199"/>
  <c r="AB4" i="199"/>
  <c r="C86" i="199" s="1"/>
  <c r="N85" i="199"/>
  <c r="F85" i="199"/>
  <c r="J83" i="199"/>
  <c r="C83" i="199"/>
  <c r="A65" i="199"/>
  <c r="AB34" i="199"/>
  <c r="AB33" i="199"/>
  <c r="AB32" i="199"/>
  <c r="AB31" i="199"/>
  <c r="AB30" i="199"/>
  <c r="AB29" i="199"/>
  <c r="AB28" i="199"/>
  <c r="AB27" i="199"/>
  <c r="AB26" i="199"/>
  <c r="AB25" i="199"/>
  <c r="AB24" i="199"/>
  <c r="AB23" i="199"/>
  <c r="AB22" i="199"/>
  <c r="AB21" i="199"/>
  <c r="AB20" i="199"/>
  <c r="AB19" i="199"/>
  <c r="AB18" i="199"/>
  <c r="G19" i="199"/>
  <c r="AB17" i="199"/>
  <c r="AB16" i="199"/>
  <c r="AB15" i="199"/>
  <c r="D16" i="199"/>
  <c r="D15" i="199"/>
  <c r="O14" i="199"/>
  <c r="D14" i="199"/>
  <c r="D13" i="199"/>
  <c r="O10" i="199"/>
  <c r="D10" i="199"/>
  <c r="O9" i="199"/>
  <c r="D9" i="199"/>
  <c r="A7" i="199"/>
  <c r="A4" i="199"/>
  <c r="AB2" i="199"/>
  <c r="A2" i="199"/>
  <c r="AD128" i="198"/>
  <c r="AB128" i="198"/>
  <c r="AD127" i="198"/>
  <c r="AB127" i="198"/>
  <c r="AD125" i="198"/>
  <c r="AB125" i="198"/>
  <c r="AD124" i="198"/>
  <c r="AB124" i="198"/>
  <c r="AB122" i="198"/>
  <c r="AB121" i="198"/>
  <c r="AB120" i="198"/>
  <c r="AB118" i="198"/>
  <c r="AD111" i="198"/>
  <c r="AB111" i="198"/>
  <c r="AD110" i="198"/>
  <c r="AB110" i="198"/>
  <c r="AD109" i="198"/>
  <c r="AB109" i="198"/>
  <c r="AD108" i="198"/>
  <c r="AB108" i="198"/>
  <c r="AD105" i="198"/>
  <c r="AB105" i="198"/>
  <c r="AD104" i="198"/>
  <c r="AB104" i="198"/>
  <c r="O91" i="198"/>
  <c r="N91" i="198"/>
  <c r="L91" i="198"/>
  <c r="K91" i="198"/>
  <c r="AF9" i="198"/>
  <c r="G91" i="198" s="1"/>
  <c r="F91" i="198"/>
  <c r="AD9" i="198"/>
  <c r="D91" i="198" s="1"/>
  <c r="AB9" i="198"/>
  <c r="C91" i="198"/>
  <c r="O90" i="198"/>
  <c r="N90" i="198"/>
  <c r="M90" i="198"/>
  <c r="L90" i="198"/>
  <c r="K90" i="198"/>
  <c r="AF8" i="198"/>
  <c r="G90" i="198"/>
  <c r="F90" i="198"/>
  <c r="AD8" i="198"/>
  <c r="E90" i="198" s="1"/>
  <c r="AB8" i="198"/>
  <c r="C90" i="198" s="1"/>
  <c r="O89" i="198"/>
  <c r="N89" i="198"/>
  <c r="J89" i="198"/>
  <c r="AF7" i="198"/>
  <c r="G89" i="198" s="1"/>
  <c r="AD7" i="198"/>
  <c r="D89" i="198" s="1"/>
  <c r="AB7" i="198"/>
  <c r="C89" i="198" s="1"/>
  <c r="O88" i="198"/>
  <c r="N88" i="198"/>
  <c r="L88" i="198"/>
  <c r="J88" i="198"/>
  <c r="AF6" i="198"/>
  <c r="F88" i="198" s="1"/>
  <c r="AD6" i="198"/>
  <c r="D88" i="198" s="1"/>
  <c r="E88" i="198"/>
  <c r="AB6" i="198"/>
  <c r="C88" i="198"/>
  <c r="O87" i="198"/>
  <c r="N87" i="198"/>
  <c r="L87" i="198"/>
  <c r="J87" i="198"/>
  <c r="AF5" i="198"/>
  <c r="F87" i="198" s="1"/>
  <c r="AD5" i="198"/>
  <c r="D87" i="198" s="1"/>
  <c r="E87" i="198"/>
  <c r="AB5" i="198"/>
  <c r="C87" i="198" s="1"/>
  <c r="O86" i="198"/>
  <c r="N86" i="198"/>
  <c r="M86" i="198"/>
  <c r="L86" i="198"/>
  <c r="J86" i="198"/>
  <c r="AF4" i="198"/>
  <c r="F86" i="198"/>
  <c r="AD4" i="198"/>
  <c r="E86" i="198" s="1"/>
  <c r="D86" i="198"/>
  <c r="AB4" i="198"/>
  <c r="C86" i="198"/>
  <c r="N85" i="198"/>
  <c r="F85" i="198"/>
  <c r="J83" i="198"/>
  <c r="C83" i="198"/>
  <c r="A65" i="198"/>
  <c r="AB34" i="198"/>
  <c r="AB33" i="198"/>
  <c r="AB32" i="198"/>
  <c r="AB31" i="198"/>
  <c r="AB30" i="198"/>
  <c r="AB29" i="198"/>
  <c r="AB28" i="198"/>
  <c r="AB27" i="198"/>
  <c r="AB26" i="198"/>
  <c r="AB25" i="198"/>
  <c r="AB24" i="198"/>
  <c r="AB23" i="198"/>
  <c r="AB22" i="198"/>
  <c r="AB21" i="198"/>
  <c r="AB20" i="198"/>
  <c r="AB19" i="198"/>
  <c r="AB18" i="198"/>
  <c r="G19" i="198"/>
  <c r="AB17" i="198"/>
  <c r="AB16" i="198"/>
  <c r="AB15" i="198"/>
  <c r="D16" i="198"/>
  <c r="D15" i="198"/>
  <c r="O14" i="198"/>
  <c r="D14" i="198"/>
  <c r="D13" i="198"/>
  <c r="O10" i="198"/>
  <c r="D10" i="198"/>
  <c r="O9" i="198"/>
  <c r="D9" i="198"/>
  <c r="O8" i="198"/>
  <c r="A7" i="198"/>
  <c r="A4" i="198"/>
  <c r="AB2" i="198"/>
  <c r="A2" i="198"/>
  <c r="AD128" i="197"/>
  <c r="AB128" i="197"/>
  <c r="AD127" i="197"/>
  <c r="AB127" i="197"/>
  <c r="AD125" i="197"/>
  <c r="AB125" i="197"/>
  <c r="AD124" i="197"/>
  <c r="AB124" i="197"/>
  <c r="AB122" i="197"/>
  <c r="AB121" i="197"/>
  <c r="AB120" i="197"/>
  <c r="AB118" i="197"/>
  <c r="O14" i="197" s="1"/>
  <c r="AD111" i="197"/>
  <c r="AB111" i="197"/>
  <c r="AD110" i="197"/>
  <c r="D15" i="197" s="1"/>
  <c r="AB110" i="197"/>
  <c r="AD109" i="197"/>
  <c r="AB109" i="197"/>
  <c r="AD108" i="197"/>
  <c r="D13" i="197" s="1"/>
  <c r="AB108" i="197"/>
  <c r="AD105" i="197"/>
  <c r="AB105" i="197"/>
  <c r="AD104" i="197"/>
  <c r="D9" i="197" s="1"/>
  <c r="AB104" i="197"/>
  <c r="O91" i="197"/>
  <c r="N91" i="197"/>
  <c r="K91" i="197"/>
  <c r="AF9" i="197"/>
  <c r="G91" i="197" s="1"/>
  <c r="AD9" i="197"/>
  <c r="D91" i="197" s="1"/>
  <c r="AB9" i="197"/>
  <c r="C91" i="197" s="1"/>
  <c r="O90" i="197"/>
  <c r="N90" i="197"/>
  <c r="M90" i="197"/>
  <c r="L90" i="197"/>
  <c r="K90" i="197"/>
  <c r="AF8" i="197"/>
  <c r="F90" i="197" s="1"/>
  <c r="AD8" i="197"/>
  <c r="E90" i="197" s="1"/>
  <c r="AB8" i="197"/>
  <c r="C90" i="197" s="1"/>
  <c r="O89" i="197"/>
  <c r="N89" i="197"/>
  <c r="J89" i="197"/>
  <c r="AF7" i="197"/>
  <c r="G89" i="197" s="1"/>
  <c r="AD7" i="197"/>
  <c r="E89" i="197" s="1"/>
  <c r="AB7" i="197"/>
  <c r="O8" i="197" s="1"/>
  <c r="C89" i="197"/>
  <c r="O88" i="197"/>
  <c r="N88" i="197"/>
  <c r="L88" i="197"/>
  <c r="J88" i="197"/>
  <c r="AF6" i="197"/>
  <c r="G88" i="197"/>
  <c r="F88" i="197"/>
  <c r="AD6" i="197"/>
  <c r="E88" i="197" s="1"/>
  <c r="AB6" i="197"/>
  <c r="C88" i="197"/>
  <c r="O87" i="197"/>
  <c r="N87" i="197"/>
  <c r="J87" i="197"/>
  <c r="AF5" i="197"/>
  <c r="G87" i="197" s="1"/>
  <c r="AD5" i="197"/>
  <c r="E87" i="197"/>
  <c r="AB5" i="197"/>
  <c r="C87" i="197"/>
  <c r="O86" i="197"/>
  <c r="N86" i="197"/>
  <c r="M86" i="197"/>
  <c r="L86" i="197"/>
  <c r="J86" i="197"/>
  <c r="AF4" i="197"/>
  <c r="G86" i="197" s="1"/>
  <c r="AD4" i="197"/>
  <c r="D86" i="197" s="1"/>
  <c r="E86" i="197"/>
  <c r="AB4" i="197"/>
  <c r="C86" i="197" s="1"/>
  <c r="N85" i="197"/>
  <c r="F85" i="197"/>
  <c r="J83" i="197"/>
  <c r="C83" i="197"/>
  <c r="A65" i="197"/>
  <c r="AB34" i="197"/>
  <c r="AB33" i="197"/>
  <c r="AB32" i="197"/>
  <c r="AB31" i="197"/>
  <c r="AB30" i="197"/>
  <c r="AB29" i="197"/>
  <c r="AB28" i="197"/>
  <c r="AB27" i="197"/>
  <c r="AB26" i="197"/>
  <c r="AB25" i="197"/>
  <c r="AB24" i="197"/>
  <c r="AB23" i="197"/>
  <c r="AB22" i="197"/>
  <c r="AB21" i="197"/>
  <c r="AB20" i="197"/>
  <c r="AB19" i="197"/>
  <c r="AB18" i="197"/>
  <c r="G19" i="197"/>
  <c r="AB17" i="197"/>
  <c r="AB16" i="197"/>
  <c r="AB15" i="197"/>
  <c r="D16" i="197"/>
  <c r="D14" i="197"/>
  <c r="O10" i="197"/>
  <c r="D10" i="197"/>
  <c r="O9" i="197"/>
  <c r="A7" i="197"/>
  <c r="A4" i="197"/>
  <c r="AB2" i="197"/>
  <c r="A2" i="197"/>
  <c r="AD128" i="196"/>
  <c r="AB128" i="196"/>
  <c r="AD127" i="196"/>
  <c r="AB127" i="196"/>
  <c r="AD125" i="196"/>
  <c r="AB125" i="196"/>
  <c r="AD124" i="196"/>
  <c r="AB124" i="196"/>
  <c r="AB122" i="196"/>
  <c r="AB121" i="196"/>
  <c r="AB120" i="196"/>
  <c r="AB118" i="196"/>
  <c r="O14" i="196" s="1"/>
  <c r="AD111" i="196"/>
  <c r="AB111" i="196"/>
  <c r="AD110" i="196"/>
  <c r="AB110" i="196"/>
  <c r="AD109" i="196"/>
  <c r="AB109" i="196"/>
  <c r="AD108" i="196"/>
  <c r="AB108" i="196"/>
  <c r="AD105" i="196"/>
  <c r="AB105" i="196"/>
  <c r="AD104" i="196"/>
  <c r="AB104" i="196"/>
  <c r="O91" i="196"/>
  <c r="N91" i="196"/>
  <c r="L91" i="196"/>
  <c r="K91" i="196"/>
  <c r="AF9" i="196"/>
  <c r="F91" i="196"/>
  <c r="G91" i="196"/>
  <c r="AD9" i="196"/>
  <c r="E91" i="196" s="1"/>
  <c r="AB9" i="196"/>
  <c r="C91" i="196" s="1"/>
  <c r="O90" i="196"/>
  <c r="N90" i="196"/>
  <c r="M90" i="196"/>
  <c r="L90" i="196"/>
  <c r="K90" i="196"/>
  <c r="AF8" i="196"/>
  <c r="G90" i="196"/>
  <c r="F90" i="196"/>
  <c r="AD8" i="196"/>
  <c r="E90" i="196" s="1"/>
  <c r="AB8" i="196"/>
  <c r="C90" i="196" s="1"/>
  <c r="O89" i="196"/>
  <c r="N89" i="196"/>
  <c r="M89" i="196"/>
  <c r="J89" i="196"/>
  <c r="AF7" i="196"/>
  <c r="F89" i="196" s="1"/>
  <c r="G89" i="196"/>
  <c r="AD7" i="196"/>
  <c r="E89" i="196" s="1"/>
  <c r="AB7" i="196"/>
  <c r="C89" i="196" s="1"/>
  <c r="O88" i="196"/>
  <c r="N88" i="196"/>
  <c r="J88" i="196"/>
  <c r="AF6" i="196"/>
  <c r="F88" i="196" s="1"/>
  <c r="AD6" i="196"/>
  <c r="D88" i="196" s="1"/>
  <c r="AB6" i="196"/>
  <c r="C88" i="196" s="1"/>
  <c r="O87" i="196"/>
  <c r="N87" i="196"/>
  <c r="L87" i="196"/>
  <c r="J87" i="196"/>
  <c r="AF5" i="196"/>
  <c r="F87" i="196" s="1"/>
  <c r="AD5" i="196"/>
  <c r="D87" i="196" s="1"/>
  <c r="AB5" i="196"/>
  <c r="C87" i="196" s="1"/>
  <c r="O86" i="196"/>
  <c r="N86" i="196"/>
  <c r="M86" i="196"/>
  <c r="L86" i="196"/>
  <c r="J86" i="196"/>
  <c r="AF4" i="196"/>
  <c r="G86" i="196"/>
  <c r="AD4" i="196"/>
  <c r="E86" i="196" s="1"/>
  <c r="AB4" i="196"/>
  <c r="C86" i="196" s="1"/>
  <c r="N85" i="196"/>
  <c r="F85" i="196"/>
  <c r="J83" i="196"/>
  <c r="C83" i="196"/>
  <c r="A65" i="196"/>
  <c r="AB34" i="196"/>
  <c r="AB33" i="196"/>
  <c r="AB32" i="196"/>
  <c r="AB31" i="196"/>
  <c r="AB30" i="196"/>
  <c r="AB29" i="196"/>
  <c r="AB28" i="196"/>
  <c r="AB27" i="196"/>
  <c r="AB26" i="196"/>
  <c r="AB25" i="196"/>
  <c r="AB24" i="196"/>
  <c r="AB23" i="196"/>
  <c r="AB22" i="196"/>
  <c r="AB21" i="196"/>
  <c r="AB20" i="196"/>
  <c r="AB19" i="196"/>
  <c r="AB18" i="196"/>
  <c r="G19" i="196"/>
  <c r="AB17" i="196"/>
  <c r="AB16" i="196"/>
  <c r="AB15" i="196"/>
  <c r="D16" i="196"/>
  <c r="D15" i="196"/>
  <c r="D14" i="196"/>
  <c r="D13" i="196"/>
  <c r="O10" i="196"/>
  <c r="D10" i="196"/>
  <c r="O9" i="196"/>
  <c r="D9" i="196"/>
  <c r="A7" i="196"/>
  <c r="A4" i="196"/>
  <c r="AB2" i="196"/>
  <c r="A2" i="196"/>
  <c r="AD128" i="195"/>
  <c r="O10" i="195" s="1"/>
  <c r="AB128" i="195"/>
  <c r="AD127" i="195"/>
  <c r="O9" i="195"/>
  <c r="AB127" i="195"/>
  <c r="AD125" i="195"/>
  <c r="AB125" i="195"/>
  <c r="AD124" i="195"/>
  <c r="AB124" i="195"/>
  <c r="AB122" i="195"/>
  <c r="AB121" i="195"/>
  <c r="AB120" i="195"/>
  <c r="AB118" i="195"/>
  <c r="AD111" i="195"/>
  <c r="AB111" i="195"/>
  <c r="AD110" i="195"/>
  <c r="D15" i="195" s="1"/>
  <c r="AB110" i="195"/>
  <c r="AD109" i="195"/>
  <c r="D14" i="195"/>
  <c r="AB109" i="195"/>
  <c r="AD108" i="195"/>
  <c r="D13" i="195" s="1"/>
  <c r="AB108" i="195"/>
  <c r="AD105" i="195"/>
  <c r="AB105" i="195"/>
  <c r="AD104" i="195"/>
  <c r="AB104" i="195"/>
  <c r="O91" i="195"/>
  <c r="N91" i="195"/>
  <c r="K91" i="195"/>
  <c r="AF9" i="195"/>
  <c r="G91" i="195" s="1"/>
  <c r="AD9" i="195"/>
  <c r="E91" i="195" s="1"/>
  <c r="AB9" i="195"/>
  <c r="C91" i="195" s="1"/>
  <c r="O90" i="195"/>
  <c r="N90" i="195"/>
  <c r="M90" i="195"/>
  <c r="L90" i="195"/>
  <c r="K90" i="195"/>
  <c r="AF8" i="195"/>
  <c r="G90" i="195" s="1"/>
  <c r="AD8" i="195"/>
  <c r="D90" i="195" s="1"/>
  <c r="E90" i="195"/>
  <c r="AB8" i="195"/>
  <c r="C90" i="195" s="1"/>
  <c r="O89" i="195"/>
  <c r="N89" i="195"/>
  <c r="J89" i="195"/>
  <c r="AF7" i="195"/>
  <c r="G89" i="195" s="1"/>
  <c r="F89" i="195"/>
  <c r="AD7" i="195"/>
  <c r="E89" i="195" s="1"/>
  <c r="D89" i="195"/>
  <c r="AB7" i="195"/>
  <c r="C89" i="195" s="1"/>
  <c r="O88" i="195"/>
  <c r="N88" i="195"/>
  <c r="M88" i="195"/>
  <c r="J88" i="195"/>
  <c r="AF6" i="195"/>
  <c r="F88" i="195" s="1"/>
  <c r="AD6" i="195"/>
  <c r="E88" i="195" s="1"/>
  <c r="D88" i="195"/>
  <c r="AB6" i="195"/>
  <c r="C88" i="195" s="1"/>
  <c r="O87" i="195"/>
  <c r="N87" i="195"/>
  <c r="J87" i="195"/>
  <c r="AF5" i="195"/>
  <c r="G87" i="195" s="1"/>
  <c r="F87" i="195"/>
  <c r="AD5" i="195"/>
  <c r="E87" i="195" s="1"/>
  <c r="AB5" i="195"/>
  <c r="C87" i="195" s="1"/>
  <c r="O86" i="195"/>
  <c r="N86" i="195"/>
  <c r="M86" i="195"/>
  <c r="L86" i="195"/>
  <c r="J86" i="195"/>
  <c r="AF4" i="195"/>
  <c r="F86" i="195" s="1"/>
  <c r="G86" i="195"/>
  <c r="AD4" i="195"/>
  <c r="E86" i="195" s="1"/>
  <c r="D86" i="195"/>
  <c r="AB4" i="195"/>
  <c r="C86" i="195" s="1"/>
  <c r="N85" i="195"/>
  <c r="F85" i="195"/>
  <c r="J83" i="195"/>
  <c r="C83" i="195"/>
  <c r="A65" i="195"/>
  <c r="A50" i="195"/>
  <c r="AB34" i="195"/>
  <c r="AB33" i="195"/>
  <c r="AB32" i="195"/>
  <c r="AB31" i="195"/>
  <c r="AB30" i="195"/>
  <c r="AB29" i="195"/>
  <c r="AB28" i="195"/>
  <c r="AB27" i="195"/>
  <c r="AB26" i="195"/>
  <c r="AB25" i="195"/>
  <c r="AB24" i="195"/>
  <c r="AB23" i="195"/>
  <c r="AB22" i="195"/>
  <c r="AB21" i="195"/>
  <c r="AB20" i="195"/>
  <c r="AB19" i="195"/>
  <c r="AB18" i="195"/>
  <c r="G19" i="195"/>
  <c r="A19" i="195"/>
  <c r="AB17" i="195"/>
  <c r="AB16" i="195"/>
  <c r="AB15" i="195"/>
  <c r="D16" i="195"/>
  <c r="O14" i="195"/>
  <c r="D10" i="195"/>
  <c r="D9" i="195"/>
  <c r="D8" i="195"/>
  <c r="A7" i="195"/>
  <c r="A4" i="195"/>
  <c r="AB2" i="195"/>
  <c r="A2" i="195"/>
  <c r="AD128" i="194"/>
  <c r="AB128" i="194"/>
  <c r="AD127" i="194"/>
  <c r="AB127" i="194"/>
  <c r="AD125" i="194"/>
  <c r="AB125" i="194"/>
  <c r="AD124" i="194"/>
  <c r="AB124" i="194"/>
  <c r="AB122" i="194"/>
  <c r="AB121" i="194"/>
  <c r="AB120" i="194"/>
  <c r="AB118" i="194"/>
  <c r="AD111" i="194"/>
  <c r="AB111" i="194"/>
  <c r="AD110" i="194"/>
  <c r="AB110" i="194"/>
  <c r="AD109" i="194"/>
  <c r="AB109" i="194"/>
  <c r="AD108" i="194"/>
  <c r="AB108" i="194"/>
  <c r="AD105" i="194"/>
  <c r="AB105" i="194"/>
  <c r="AD104" i="194"/>
  <c r="AB104" i="194"/>
  <c r="O91" i="194"/>
  <c r="N91" i="194"/>
  <c r="L91" i="194"/>
  <c r="K91" i="194"/>
  <c r="AF9" i="194"/>
  <c r="G91" i="194" s="1"/>
  <c r="F91" i="194"/>
  <c r="AD9" i="194"/>
  <c r="E91" i="194" s="1"/>
  <c r="D91" i="194"/>
  <c r="AB9" i="194"/>
  <c r="C91" i="194" s="1"/>
  <c r="O90" i="194"/>
  <c r="N90" i="194"/>
  <c r="M90" i="194"/>
  <c r="L90" i="194"/>
  <c r="K90" i="194"/>
  <c r="AF8" i="194"/>
  <c r="G90" i="194" s="1"/>
  <c r="F90" i="194"/>
  <c r="AD8" i="194"/>
  <c r="D90" i="194" s="1"/>
  <c r="E90" i="194"/>
  <c r="AB8" i="194"/>
  <c r="C90" i="194" s="1"/>
  <c r="O89" i="194"/>
  <c r="N89" i="194"/>
  <c r="J89" i="194"/>
  <c r="AF7" i="194"/>
  <c r="G89" i="194" s="1"/>
  <c r="AD7" i="194"/>
  <c r="E89" i="194" s="1"/>
  <c r="AB7" i="194"/>
  <c r="C89" i="194" s="1"/>
  <c r="O88" i="194"/>
  <c r="N88" i="194"/>
  <c r="J88" i="194"/>
  <c r="AF6" i="194"/>
  <c r="F88" i="194" s="1"/>
  <c r="AD6" i="194"/>
  <c r="D88" i="194" s="1"/>
  <c r="AB6" i="194"/>
  <c r="C88" i="194" s="1"/>
  <c r="O87" i="194"/>
  <c r="N87" i="194"/>
  <c r="L87" i="194"/>
  <c r="J87" i="194"/>
  <c r="AF5" i="194"/>
  <c r="F87" i="194" s="1"/>
  <c r="AD5" i="194"/>
  <c r="D87" i="194" s="1"/>
  <c r="AB5" i="194"/>
  <c r="C87" i="194" s="1"/>
  <c r="O86" i="194"/>
  <c r="N86" i="194"/>
  <c r="M86" i="194"/>
  <c r="L86" i="194"/>
  <c r="J86" i="194"/>
  <c r="AF4" i="194"/>
  <c r="G86" i="194"/>
  <c r="AD4" i="194"/>
  <c r="E86" i="194" s="1"/>
  <c r="AB4" i="194"/>
  <c r="C86" i="194" s="1"/>
  <c r="N85" i="194"/>
  <c r="F85" i="194"/>
  <c r="J83" i="194"/>
  <c r="C83" i="194"/>
  <c r="A65" i="194"/>
  <c r="AB34" i="194"/>
  <c r="AB33" i="194"/>
  <c r="AB32" i="194"/>
  <c r="AB31" i="194"/>
  <c r="AB30" i="194"/>
  <c r="AB29" i="194"/>
  <c r="AB28" i="194"/>
  <c r="AB27" i="194"/>
  <c r="AB26" i="194"/>
  <c r="AB25" i="194"/>
  <c r="AB24" i="194"/>
  <c r="AB23" i="194"/>
  <c r="AB22" i="194"/>
  <c r="AB21" i="194"/>
  <c r="AB20" i="194"/>
  <c r="AB19" i="194"/>
  <c r="AB18" i="194"/>
  <c r="G19" i="194"/>
  <c r="AB17" i="194"/>
  <c r="AB16" i="194"/>
  <c r="AB15" i="194"/>
  <c r="D16" i="194"/>
  <c r="D15" i="194"/>
  <c r="O14" i="194"/>
  <c r="D14" i="194"/>
  <c r="D13" i="194"/>
  <c r="O10" i="194"/>
  <c r="D10" i="194"/>
  <c r="O9" i="194"/>
  <c r="D9" i="194"/>
  <c r="O8" i="194"/>
  <c r="D8" i="194"/>
  <c r="A7" i="194"/>
  <c r="A4" i="194"/>
  <c r="AB2" i="194"/>
  <c r="A2" i="194"/>
  <c r="AD128" i="193"/>
  <c r="AB128" i="193"/>
  <c r="AD127" i="193"/>
  <c r="AB127" i="193"/>
  <c r="AD125" i="193"/>
  <c r="AB125" i="193"/>
  <c r="AD124" i="193"/>
  <c r="AB124" i="193"/>
  <c r="AB122" i="193"/>
  <c r="AB121" i="193"/>
  <c r="AB120" i="193"/>
  <c r="AB118" i="193"/>
  <c r="O14" i="193" s="1"/>
  <c r="AD111" i="193"/>
  <c r="AB111" i="193"/>
  <c r="AD110" i="193"/>
  <c r="AB110" i="193"/>
  <c r="AD109" i="193"/>
  <c r="AB109" i="193"/>
  <c r="AD108" i="193"/>
  <c r="AB108" i="193"/>
  <c r="AD105" i="193"/>
  <c r="AB105" i="193"/>
  <c r="AD104" i="193"/>
  <c r="AB104" i="193"/>
  <c r="O91" i="193"/>
  <c r="N91" i="193"/>
  <c r="K91" i="193"/>
  <c r="AF9" i="193"/>
  <c r="F91" i="193" s="1"/>
  <c r="AD9" i="193"/>
  <c r="E91" i="193" s="1"/>
  <c r="D91" i="193"/>
  <c r="AB9" i="193"/>
  <c r="C91" i="193" s="1"/>
  <c r="O90" i="193"/>
  <c r="N90" i="193"/>
  <c r="M90" i="193"/>
  <c r="L90" i="193"/>
  <c r="K90" i="193"/>
  <c r="AF8" i="193"/>
  <c r="F90" i="193" s="1"/>
  <c r="AD8" i="193"/>
  <c r="E90" i="193" s="1"/>
  <c r="D90" i="193"/>
  <c r="AB8" i="193"/>
  <c r="C90" i="193" s="1"/>
  <c r="O89" i="193"/>
  <c r="N89" i="193"/>
  <c r="J89" i="193"/>
  <c r="AF7" i="193"/>
  <c r="G89" i="193"/>
  <c r="AD7" i="193"/>
  <c r="D89" i="193" s="1"/>
  <c r="AB7" i="193"/>
  <c r="C89" i="193" s="1"/>
  <c r="O88" i="193"/>
  <c r="N88" i="193"/>
  <c r="M88" i="193"/>
  <c r="J88" i="193"/>
  <c r="AF6" i="193"/>
  <c r="F88" i="193" s="1"/>
  <c r="G88" i="193"/>
  <c r="AD6" i="193"/>
  <c r="E88" i="193" s="1"/>
  <c r="AB6" i="193"/>
  <c r="C88" i="193" s="1"/>
  <c r="O87" i="193"/>
  <c r="N87" i="193"/>
  <c r="L87" i="193"/>
  <c r="J87" i="193"/>
  <c r="AF5" i="193"/>
  <c r="G87" i="193" s="1"/>
  <c r="AD5" i="193"/>
  <c r="E87" i="193" s="1"/>
  <c r="AB5" i="193"/>
  <c r="C87" i="193" s="1"/>
  <c r="O86" i="193"/>
  <c r="N86" i="193"/>
  <c r="M86" i="193"/>
  <c r="L86" i="193"/>
  <c r="J86" i="193"/>
  <c r="AF4" i="193"/>
  <c r="F86" i="193" s="1"/>
  <c r="G86" i="193"/>
  <c r="AD4" i="193"/>
  <c r="D86" i="193" s="1"/>
  <c r="AB4" i="193"/>
  <c r="C86" i="193" s="1"/>
  <c r="N85" i="193"/>
  <c r="F85" i="193"/>
  <c r="J83" i="193"/>
  <c r="C83" i="193"/>
  <c r="A65" i="193"/>
  <c r="A50" i="193"/>
  <c r="AB34" i="193"/>
  <c r="AB33" i="193"/>
  <c r="AB32" i="193"/>
  <c r="AB31" i="193"/>
  <c r="AB30" i="193"/>
  <c r="AB29" i="193"/>
  <c r="AB28" i="193"/>
  <c r="AB27" i="193"/>
  <c r="AB26" i="193"/>
  <c r="AB25" i="193"/>
  <c r="AB24" i="193"/>
  <c r="AB23" i="193"/>
  <c r="AB22" i="193"/>
  <c r="AB21" i="193"/>
  <c r="AB20" i="193"/>
  <c r="AB19" i="193"/>
  <c r="AB18" i="193"/>
  <c r="G19" i="193"/>
  <c r="A19" i="193"/>
  <c r="AB17" i="193"/>
  <c r="AB16" i="193"/>
  <c r="AB15" i="193"/>
  <c r="D16" i="193"/>
  <c r="D15" i="193"/>
  <c r="D14" i="193"/>
  <c r="D13" i="193"/>
  <c r="O10" i="193"/>
  <c r="D10" i="193"/>
  <c r="O9" i="193"/>
  <c r="D9" i="193"/>
  <c r="A7" i="193"/>
  <c r="A4" i="193"/>
  <c r="AB2" i="193"/>
  <c r="A2" i="193"/>
  <c r="AD128" i="192"/>
  <c r="AB128" i="192"/>
  <c r="AD127" i="192"/>
  <c r="AB127" i="192"/>
  <c r="AD125" i="192"/>
  <c r="AB125" i="192"/>
  <c r="AD124" i="192"/>
  <c r="AB124" i="192"/>
  <c r="AB122" i="192"/>
  <c r="AB121" i="192"/>
  <c r="AB120" i="192"/>
  <c r="AB118" i="192"/>
  <c r="AD111" i="192"/>
  <c r="AB111" i="192"/>
  <c r="AD110" i="192"/>
  <c r="AB110" i="192"/>
  <c r="AD109" i="192"/>
  <c r="AB109" i="192"/>
  <c r="AD108" i="192"/>
  <c r="AB108" i="192"/>
  <c r="AD105" i="192"/>
  <c r="AB105" i="192"/>
  <c r="AD104" i="192"/>
  <c r="AB104" i="192"/>
  <c r="O91" i="192"/>
  <c r="N91" i="192"/>
  <c r="M91" i="192"/>
  <c r="K91" i="192"/>
  <c r="AF9" i="192"/>
  <c r="F91" i="192"/>
  <c r="G91" i="192"/>
  <c r="AD9" i="192"/>
  <c r="E91" i="192" s="1"/>
  <c r="AB9" i="192"/>
  <c r="C91" i="192" s="1"/>
  <c r="O90" i="192"/>
  <c r="N90" i="192"/>
  <c r="M90" i="192"/>
  <c r="L90" i="192"/>
  <c r="K90" i="192"/>
  <c r="AF8" i="192"/>
  <c r="F90" i="192" s="1"/>
  <c r="G90" i="192"/>
  <c r="AD8" i="192"/>
  <c r="E90" i="192" s="1"/>
  <c r="AB8" i="192"/>
  <c r="C90" i="192" s="1"/>
  <c r="O89" i="192"/>
  <c r="N89" i="192"/>
  <c r="J89" i="192"/>
  <c r="AF7" i="192"/>
  <c r="F89" i="192" s="1"/>
  <c r="AD7" i="192"/>
  <c r="D89" i="192" s="1"/>
  <c r="E89" i="192"/>
  <c r="AB7" i="192"/>
  <c r="C89" i="192" s="1"/>
  <c r="O88" i="192"/>
  <c r="N88" i="192"/>
  <c r="J88" i="192"/>
  <c r="AF6" i="192"/>
  <c r="G88" i="192" s="1"/>
  <c r="AD6" i="192"/>
  <c r="D88" i="192"/>
  <c r="E88" i="192"/>
  <c r="AB6" i="192"/>
  <c r="C88" i="192" s="1"/>
  <c r="O87" i="192"/>
  <c r="N87" i="192"/>
  <c r="M87" i="192"/>
  <c r="J87" i="192"/>
  <c r="AF5" i="192"/>
  <c r="G87" i="192" s="1"/>
  <c r="AD5" i="192"/>
  <c r="D87" i="192" s="1"/>
  <c r="E87" i="192"/>
  <c r="AB5" i="192"/>
  <c r="C87" i="192" s="1"/>
  <c r="O86" i="192"/>
  <c r="N86" i="192"/>
  <c r="M86" i="192"/>
  <c r="L86" i="192"/>
  <c r="J86" i="192"/>
  <c r="AF4" i="192"/>
  <c r="G86" i="192" s="1"/>
  <c r="AD4" i="192"/>
  <c r="E86" i="192"/>
  <c r="AB4" i="192"/>
  <c r="C86" i="192" s="1"/>
  <c r="N85" i="192"/>
  <c r="F85" i="192"/>
  <c r="J83" i="192"/>
  <c r="C83" i="192"/>
  <c r="A65" i="192"/>
  <c r="AB34" i="192"/>
  <c r="AB33" i="192"/>
  <c r="AB32" i="192"/>
  <c r="AB31" i="192"/>
  <c r="AB30" i="192"/>
  <c r="AB29" i="192"/>
  <c r="AB28" i="192"/>
  <c r="AB27" i="192"/>
  <c r="AB26" i="192"/>
  <c r="AB25" i="192"/>
  <c r="AB24" i="192"/>
  <c r="AB23" i="192"/>
  <c r="AB22" i="192"/>
  <c r="AB21" i="192"/>
  <c r="AB20" i="192"/>
  <c r="AB19" i="192"/>
  <c r="AB18" i="192"/>
  <c r="G19" i="192"/>
  <c r="AB17" i="192"/>
  <c r="AB16" i="192"/>
  <c r="AB15" i="192"/>
  <c r="D16" i="192"/>
  <c r="D15" i="192"/>
  <c r="O14" i="192"/>
  <c r="D14" i="192"/>
  <c r="D13" i="192"/>
  <c r="O10" i="192"/>
  <c r="D10" i="192"/>
  <c r="O9" i="192"/>
  <c r="D9" i="192"/>
  <c r="O8" i="192"/>
  <c r="D8" i="192"/>
  <c r="A7" i="192"/>
  <c r="A4" i="192"/>
  <c r="AB2" i="192"/>
  <c r="A2" i="192"/>
  <c r="AD128" i="191"/>
  <c r="AB128" i="191"/>
  <c r="AD127" i="191"/>
  <c r="AB127" i="191"/>
  <c r="AD125" i="191"/>
  <c r="AB125" i="191"/>
  <c r="AD124" i="191"/>
  <c r="AB124" i="191"/>
  <c r="AB122" i="191"/>
  <c r="AB121" i="191"/>
  <c r="AB120" i="191"/>
  <c r="AB118" i="191"/>
  <c r="O14" i="191" s="1"/>
  <c r="AD111" i="191"/>
  <c r="AB111" i="191"/>
  <c r="AD110" i="191"/>
  <c r="AB110" i="191"/>
  <c r="AD109" i="191"/>
  <c r="AB109" i="191"/>
  <c r="AD108" i="191"/>
  <c r="AB108" i="191"/>
  <c r="AD105" i="191"/>
  <c r="AB105" i="191"/>
  <c r="AD104" i="191"/>
  <c r="AB104" i="191"/>
  <c r="O91" i="191"/>
  <c r="N91" i="191"/>
  <c r="M91" i="191"/>
  <c r="K91" i="191"/>
  <c r="AF9" i="191"/>
  <c r="F91" i="191" s="1"/>
  <c r="G91" i="191"/>
  <c r="AD9" i="191"/>
  <c r="E91" i="191" s="1"/>
  <c r="AB9" i="191"/>
  <c r="C91" i="191" s="1"/>
  <c r="O90" i="191"/>
  <c r="N90" i="191"/>
  <c r="M90" i="191"/>
  <c r="L90" i="191"/>
  <c r="K90" i="191"/>
  <c r="AF8" i="191"/>
  <c r="F90" i="191" s="1"/>
  <c r="AD8" i="191"/>
  <c r="E90" i="191" s="1"/>
  <c r="AB8" i="191"/>
  <c r="C90" i="191" s="1"/>
  <c r="O89" i="191"/>
  <c r="N89" i="191"/>
  <c r="J89" i="191"/>
  <c r="AF7" i="191"/>
  <c r="F89" i="191" s="1"/>
  <c r="AD7" i="191"/>
  <c r="D89" i="191" s="1"/>
  <c r="AB7" i="191"/>
  <c r="C89" i="191" s="1"/>
  <c r="O88" i="191"/>
  <c r="N88" i="191"/>
  <c r="M88" i="191"/>
  <c r="J88" i="191"/>
  <c r="AF6" i="191"/>
  <c r="G88" i="191" s="1"/>
  <c r="AD6" i="191"/>
  <c r="D88" i="191" s="1"/>
  <c r="AB6" i="191"/>
  <c r="C88" i="191" s="1"/>
  <c r="O87" i="191"/>
  <c r="N87" i="191"/>
  <c r="M87" i="191"/>
  <c r="J87" i="191"/>
  <c r="AF5" i="191"/>
  <c r="G87" i="191" s="1"/>
  <c r="AD5" i="191"/>
  <c r="D87" i="191"/>
  <c r="E87" i="191"/>
  <c r="AB5" i="191"/>
  <c r="C87" i="191" s="1"/>
  <c r="O86" i="191"/>
  <c r="N86" i="191"/>
  <c r="M86" i="191"/>
  <c r="L86" i="191"/>
  <c r="J86" i="191"/>
  <c r="AF4" i="191"/>
  <c r="F86" i="191" s="1"/>
  <c r="AD4" i="191"/>
  <c r="E86" i="191" s="1"/>
  <c r="AB4" i="191"/>
  <c r="C86" i="191" s="1"/>
  <c r="N85" i="191"/>
  <c r="F85" i="191"/>
  <c r="J83" i="191"/>
  <c r="C83" i="191"/>
  <c r="A65" i="191"/>
  <c r="AB34" i="191"/>
  <c r="AB33" i="191"/>
  <c r="AB32" i="191"/>
  <c r="AB31" i="191"/>
  <c r="AB30" i="191"/>
  <c r="AB29" i="191"/>
  <c r="AB28" i="191"/>
  <c r="AB27" i="191"/>
  <c r="AB26" i="191"/>
  <c r="AB25" i="191"/>
  <c r="AB24" i="191"/>
  <c r="AB23" i="191"/>
  <c r="AB22" i="191"/>
  <c r="AB21" i="191"/>
  <c r="AB20" i="191"/>
  <c r="AB19" i="191"/>
  <c r="AB18" i="191"/>
  <c r="G19" i="191"/>
  <c r="AB17" i="191"/>
  <c r="AB16" i="191"/>
  <c r="AB15" i="191"/>
  <c r="D16" i="191"/>
  <c r="D15" i="191"/>
  <c r="D14" i="191"/>
  <c r="D13" i="191"/>
  <c r="O10" i="191"/>
  <c r="D10" i="191"/>
  <c r="O9" i="191"/>
  <c r="D9" i="191"/>
  <c r="O8" i="191"/>
  <c r="D8" i="191"/>
  <c r="A7" i="191"/>
  <c r="A4" i="191"/>
  <c r="AB2" i="191"/>
  <c r="A2" i="191"/>
  <c r="AD128" i="190"/>
  <c r="O10" i="190"/>
  <c r="AB128" i="190"/>
  <c r="AD127" i="190"/>
  <c r="O9" i="190" s="1"/>
  <c r="AB127" i="190"/>
  <c r="AD125" i="190"/>
  <c r="AB125" i="190"/>
  <c r="AD124" i="190"/>
  <c r="AB124" i="190"/>
  <c r="AB122" i="190"/>
  <c r="AB121" i="190"/>
  <c r="AB120" i="190"/>
  <c r="AB118" i="190"/>
  <c r="O14" i="190" s="1"/>
  <c r="AD111" i="190"/>
  <c r="AB111" i="190"/>
  <c r="AD110" i="190"/>
  <c r="D15" i="190"/>
  <c r="AB110" i="190"/>
  <c r="AD109" i="190"/>
  <c r="D14" i="190" s="1"/>
  <c r="AB109" i="190"/>
  <c r="AD108" i="190"/>
  <c r="D13" i="190" s="1"/>
  <c r="AB108" i="190"/>
  <c r="AD105" i="190"/>
  <c r="D10" i="190" s="1"/>
  <c r="AB105" i="190"/>
  <c r="AD104" i="190"/>
  <c r="AB104" i="190"/>
  <c r="O91" i="190"/>
  <c r="N91" i="190"/>
  <c r="M91" i="190"/>
  <c r="K91" i="190"/>
  <c r="AF9" i="190"/>
  <c r="G91" i="190" s="1"/>
  <c r="AD9" i="190"/>
  <c r="E91" i="190" s="1"/>
  <c r="D91" i="190"/>
  <c r="AB9" i="190"/>
  <c r="C91" i="190" s="1"/>
  <c r="O90" i="190"/>
  <c r="N90" i="190"/>
  <c r="M90" i="190"/>
  <c r="L90" i="190"/>
  <c r="K90" i="190"/>
  <c r="AF8" i="190"/>
  <c r="F90" i="190" s="1"/>
  <c r="AD8" i="190"/>
  <c r="D90" i="190" s="1"/>
  <c r="E90" i="190"/>
  <c r="AB8" i="190"/>
  <c r="C90" i="190" s="1"/>
  <c r="O89" i="190"/>
  <c r="N89" i="190"/>
  <c r="J89" i="190"/>
  <c r="AF7" i="190"/>
  <c r="G89" i="190"/>
  <c r="AD7" i="190"/>
  <c r="E89" i="190" s="1"/>
  <c r="AB7" i="190"/>
  <c r="C89" i="190" s="1"/>
  <c r="O88" i="190"/>
  <c r="N88" i="190"/>
  <c r="L88" i="190"/>
  <c r="J88" i="190"/>
  <c r="AF6" i="190"/>
  <c r="F88" i="190" s="1"/>
  <c r="G88" i="190"/>
  <c r="AD6" i="190"/>
  <c r="E88" i="190" s="1"/>
  <c r="AB6" i="190"/>
  <c r="C88" i="190"/>
  <c r="O87" i="190"/>
  <c r="N87" i="190"/>
  <c r="M87" i="190"/>
  <c r="J87" i="190"/>
  <c r="AF5" i="190"/>
  <c r="F87" i="190" s="1"/>
  <c r="AD5" i="190"/>
  <c r="E87" i="190" s="1"/>
  <c r="AB5" i="190"/>
  <c r="C87" i="190" s="1"/>
  <c r="O86" i="190"/>
  <c r="N86" i="190"/>
  <c r="M86" i="190"/>
  <c r="L86" i="190"/>
  <c r="J86" i="190"/>
  <c r="AF4" i="190"/>
  <c r="G86" i="190" s="1"/>
  <c r="AD4" i="190"/>
  <c r="D86" i="190" s="1"/>
  <c r="AB4" i="190"/>
  <c r="C86" i="190" s="1"/>
  <c r="N85" i="190"/>
  <c r="F85" i="190"/>
  <c r="J83" i="190"/>
  <c r="C83" i="190"/>
  <c r="A65" i="190"/>
  <c r="A50" i="190"/>
  <c r="AB34" i="190"/>
  <c r="AB33" i="190"/>
  <c r="AB32" i="190"/>
  <c r="AB31" i="190"/>
  <c r="AB30" i="190"/>
  <c r="AB29" i="190"/>
  <c r="AB28" i="190"/>
  <c r="AB27" i="190"/>
  <c r="AB26" i="190"/>
  <c r="AB25" i="190"/>
  <c r="AB24" i="190"/>
  <c r="AB23" i="190"/>
  <c r="AB22" i="190"/>
  <c r="AB21" i="190"/>
  <c r="AB20" i="190"/>
  <c r="AB19" i="190"/>
  <c r="AB18" i="190"/>
  <c r="G19" i="190"/>
  <c r="A19" i="190"/>
  <c r="AB17" i="190"/>
  <c r="AB16" i="190"/>
  <c r="AB15" i="190"/>
  <c r="D16" i="190"/>
  <c r="D9" i="190"/>
  <c r="D8" i="190"/>
  <c r="A7" i="190"/>
  <c r="A4" i="190"/>
  <c r="AB2" i="190"/>
  <c r="A2" i="190"/>
  <c r="AD128" i="189"/>
  <c r="AB128" i="189"/>
  <c r="AD127" i="189"/>
  <c r="AB127" i="189"/>
  <c r="AD125" i="189"/>
  <c r="AB125" i="189"/>
  <c r="AD124" i="189"/>
  <c r="AB124" i="189"/>
  <c r="AB122" i="189"/>
  <c r="AB121" i="189"/>
  <c r="AB120" i="189"/>
  <c r="AB118" i="189"/>
  <c r="AD111" i="189"/>
  <c r="AB111" i="189"/>
  <c r="AD110" i="189"/>
  <c r="AB110" i="189"/>
  <c r="AD109" i="189"/>
  <c r="AB109" i="189"/>
  <c r="AD108" i="189"/>
  <c r="AB108" i="189"/>
  <c r="AD105" i="189"/>
  <c r="AB105" i="189"/>
  <c r="AD104" i="189"/>
  <c r="AB104" i="189"/>
  <c r="O91" i="189"/>
  <c r="N91" i="189"/>
  <c r="M91" i="189"/>
  <c r="K91" i="189"/>
  <c r="AF9" i="189"/>
  <c r="G91" i="189" s="1"/>
  <c r="F91" i="189"/>
  <c r="AD9" i="189"/>
  <c r="E91" i="189" s="1"/>
  <c r="AB9" i="189"/>
  <c r="C91" i="189" s="1"/>
  <c r="O90" i="189"/>
  <c r="N90" i="189"/>
  <c r="M90" i="189"/>
  <c r="L90" i="189"/>
  <c r="K90" i="189"/>
  <c r="AF8" i="189"/>
  <c r="F90" i="189" s="1"/>
  <c r="AD8" i="189"/>
  <c r="E90" i="189" s="1"/>
  <c r="AB8" i="189"/>
  <c r="C90" i="189" s="1"/>
  <c r="O89" i="189"/>
  <c r="N89" i="189"/>
  <c r="L89" i="189"/>
  <c r="J89" i="189"/>
  <c r="AF7" i="189"/>
  <c r="G89" i="189" s="1"/>
  <c r="F89" i="189"/>
  <c r="AD7" i="189"/>
  <c r="E89" i="189" s="1"/>
  <c r="AB7" i="189"/>
  <c r="C89" i="189" s="1"/>
  <c r="O88" i="189"/>
  <c r="N88" i="189"/>
  <c r="L88" i="189"/>
  <c r="J88" i="189"/>
  <c r="AF6" i="189"/>
  <c r="G88" i="189"/>
  <c r="AD6" i="189"/>
  <c r="D88" i="189" s="1"/>
  <c r="AB6" i="189"/>
  <c r="C88" i="189" s="1"/>
  <c r="O87" i="189"/>
  <c r="N87" i="189"/>
  <c r="M87" i="189"/>
  <c r="J87" i="189"/>
  <c r="AF5" i="189"/>
  <c r="G87" i="189" s="1"/>
  <c r="AD5" i="189"/>
  <c r="D87" i="189" s="1"/>
  <c r="AB5" i="189"/>
  <c r="C87" i="189"/>
  <c r="O86" i="189"/>
  <c r="N86" i="189"/>
  <c r="M86" i="189"/>
  <c r="L86" i="189"/>
  <c r="J86" i="189"/>
  <c r="AF4" i="189"/>
  <c r="G86" i="189" s="1"/>
  <c r="AD4" i="189"/>
  <c r="E86" i="189" s="1"/>
  <c r="AB4" i="189"/>
  <c r="C86" i="189"/>
  <c r="N85" i="189"/>
  <c r="F85" i="189"/>
  <c r="J83" i="189"/>
  <c r="C83" i="189"/>
  <c r="A65" i="189"/>
  <c r="AB34" i="189"/>
  <c r="AB33" i="189"/>
  <c r="AB32" i="189"/>
  <c r="AB31" i="189"/>
  <c r="AB30" i="189"/>
  <c r="AB29" i="189"/>
  <c r="AB28" i="189"/>
  <c r="AB27" i="189"/>
  <c r="AB26" i="189"/>
  <c r="AB25" i="189"/>
  <c r="AB24" i="189"/>
  <c r="AB23" i="189"/>
  <c r="AB22" i="189"/>
  <c r="AB21" i="189"/>
  <c r="AB20" i="189"/>
  <c r="AB19" i="189"/>
  <c r="AB18" i="189"/>
  <c r="G19" i="189"/>
  <c r="AB17" i="189"/>
  <c r="AB16" i="189"/>
  <c r="AB15" i="189"/>
  <c r="D16" i="189"/>
  <c r="D15" i="189"/>
  <c r="O14" i="189"/>
  <c r="D14" i="189"/>
  <c r="D13" i="189"/>
  <c r="O10" i="189"/>
  <c r="D10" i="189"/>
  <c r="O9" i="189"/>
  <c r="D9" i="189"/>
  <c r="O8" i="189"/>
  <c r="D8" i="189"/>
  <c r="A7" i="189"/>
  <c r="A4" i="189"/>
  <c r="AB2" i="189"/>
  <c r="A2" i="189"/>
  <c r="AD128" i="188"/>
  <c r="O10" i="188"/>
  <c r="AB128" i="188"/>
  <c r="AD127" i="188"/>
  <c r="O9" i="188" s="1"/>
  <c r="AB127" i="188"/>
  <c r="AD125" i="188"/>
  <c r="AB125" i="188"/>
  <c r="AD124" i="188"/>
  <c r="AB124" i="188"/>
  <c r="AB122" i="188"/>
  <c r="AB121" i="188"/>
  <c r="AB120" i="188"/>
  <c r="AB118" i="188"/>
  <c r="O14" i="188" s="1"/>
  <c r="AD111" i="188"/>
  <c r="AB111" i="188"/>
  <c r="AD110" i="188"/>
  <c r="D15" i="188"/>
  <c r="AB110" i="188"/>
  <c r="AD109" i="188"/>
  <c r="D14" i="188" s="1"/>
  <c r="AB109" i="188"/>
  <c r="AD108" i="188"/>
  <c r="D13" i="188" s="1"/>
  <c r="AB108" i="188"/>
  <c r="AD105" i="188"/>
  <c r="D10" i="188" s="1"/>
  <c r="AB105" i="188"/>
  <c r="AD104" i="188"/>
  <c r="AB104" i="188"/>
  <c r="O91" i="188"/>
  <c r="N91" i="188"/>
  <c r="M91" i="188"/>
  <c r="K91" i="188"/>
  <c r="AF9" i="188"/>
  <c r="G91" i="188" s="1"/>
  <c r="AD9" i="188"/>
  <c r="D91" i="188" s="1"/>
  <c r="AB9" i="188"/>
  <c r="C91" i="188" s="1"/>
  <c r="O90" i="188"/>
  <c r="N90" i="188"/>
  <c r="M90" i="188"/>
  <c r="L90" i="188"/>
  <c r="K90" i="188"/>
  <c r="AF8" i="188"/>
  <c r="G90" i="188" s="1"/>
  <c r="AD8" i="188"/>
  <c r="E90" i="188"/>
  <c r="D90" i="188"/>
  <c r="AB8" i="188"/>
  <c r="C90" i="188" s="1"/>
  <c r="O89" i="188"/>
  <c r="N89" i="188"/>
  <c r="J89" i="188"/>
  <c r="AF7" i="188"/>
  <c r="G89" i="188" s="1"/>
  <c r="AD7" i="188"/>
  <c r="E89" i="188" s="1"/>
  <c r="AB7" i="188"/>
  <c r="C89" i="188" s="1"/>
  <c r="O88" i="188"/>
  <c r="N88" i="188"/>
  <c r="M88" i="188"/>
  <c r="J88" i="188"/>
  <c r="AF6" i="188"/>
  <c r="G88" i="188" s="1"/>
  <c r="AD6" i="188"/>
  <c r="E88" i="188" s="1"/>
  <c r="AB6" i="188"/>
  <c r="C88" i="188" s="1"/>
  <c r="O87" i="188"/>
  <c r="N87" i="188"/>
  <c r="M87" i="188"/>
  <c r="J87" i="188"/>
  <c r="AF5" i="188"/>
  <c r="G87" i="188" s="1"/>
  <c r="AD5" i="188"/>
  <c r="E87" i="188" s="1"/>
  <c r="AB5" i="188"/>
  <c r="C87" i="188" s="1"/>
  <c r="O86" i="188"/>
  <c r="N86" i="188"/>
  <c r="M86" i="188"/>
  <c r="L86" i="188"/>
  <c r="J86" i="188"/>
  <c r="AF4" i="188"/>
  <c r="G86" i="188" s="1"/>
  <c r="AD4" i="188"/>
  <c r="E86" i="188" s="1"/>
  <c r="AB4" i="188"/>
  <c r="C86" i="188" s="1"/>
  <c r="N85" i="188"/>
  <c r="F85" i="188"/>
  <c r="J83" i="188"/>
  <c r="C83" i="188"/>
  <c r="A65" i="188"/>
  <c r="A50" i="188"/>
  <c r="AB34" i="188"/>
  <c r="AB33" i="188"/>
  <c r="AB32" i="188"/>
  <c r="AB31" i="188"/>
  <c r="AB30" i="188"/>
  <c r="AB29" i="188"/>
  <c r="AB28" i="188"/>
  <c r="AB27" i="188"/>
  <c r="AB26" i="188"/>
  <c r="AB25" i="188"/>
  <c r="AB24" i="188"/>
  <c r="AB23" i="188"/>
  <c r="AB22" i="188"/>
  <c r="AB21" i="188"/>
  <c r="AB20" i="188"/>
  <c r="AB19" i="188"/>
  <c r="AB18" i="188"/>
  <c r="G19" i="188"/>
  <c r="A19" i="188"/>
  <c r="AB17" i="188"/>
  <c r="AB16" i="188"/>
  <c r="AB15" i="188"/>
  <c r="D16" i="188"/>
  <c r="D9" i="188"/>
  <c r="A7" i="188"/>
  <c r="A4" i="188"/>
  <c r="AB2" i="188"/>
  <c r="A2" i="188"/>
  <c r="AD128" i="187"/>
  <c r="AB128" i="187"/>
  <c r="AD127" i="187"/>
  <c r="AB127" i="187"/>
  <c r="AD125" i="187"/>
  <c r="AB125" i="187"/>
  <c r="AD124" i="187"/>
  <c r="AB124" i="187"/>
  <c r="AB122" i="187"/>
  <c r="AB121" i="187"/>
  <c r="AB120" i="187"/>
  <c r="AB118" i="187"/>
  <c r="AD111" i="187"/>
  <c r="D16" i="187" s="1"/>
  <c r="AB111" i="187"/>
  <c r="AD110" i="187"/>
  <c r="AB110" i="187"/>
  <c r="AD109" i="187"/>
  <c r="D14" i="187" s="1"/>
  <c r="AB109" i="187"/>
  <c r="AD108" i="187"/>
  <c r="AB108" i="187"/>
  <c r="AD105" i="187"/>
  <c r="AB105" i="187"/>
  <c r="AD104" i="187"/>
  <c r="AB104" i="187"/>
  <c r="O91" i="187"/>
  <c r="N91" i="187"/>
  <c r="M91" i="187"/>
  <c r="K91" i="187"/>
  <c r="AF9" i="187"/>
  <c r="G91" i="187" s="1"/>
  <c r="AD9" i="187"/>
  <c r="E91" i="187" s="1"/>
  <c r="AB9" i="187"/>
  <c r="C91" i="187" s="1"/>
  <c r="O90" i="187"/>
  <c r="N90" i="187"/>
  <c r="M90" i="187"/>
  <c r="L90" i="187"/>
  <c r="K90" i="187"/>
  <c r="AF8" i="187"/>
  <c r="G90" i="187"/>
  <c r="F90" i="187"/>
  <c r="AD8" i="187"/>
  <c r="E90" i="187" s="1"/>
  <c r="AB8" i="187"/>
  <c r="C90" i="187" s="1"/>
  <c r="O89" i="187"/>
  <c r="N89" i="187"/>
  <c r="J89" i="187"/>
  <c r="AF7" i="187"/>
  <c r="F89" i="187" s="1"/>
  <c r="G89" i="187"/>
  <c r="AD7" i="187"/>
  <c r="E89" i="187" s="1"/>
  <c r="AB7" i="187"/>
  <c r="C89" i="187" s="1"/>
  <c r="O88" i="187"/>
  <c r="N88" i="187"/>
  <c r="J88" i="187"/>
  <c r="AF6" i="187"/>
  <c r="G88" i="187" s="1"/>
  <c r="AD6" i="187"/>
  <c r="E88" i="187" s="1"/>
  <c r="D88" i="187"/>
  <c r="AB6" i="187"/>
  <c r="C88" i="187" s="1"/>
  <c r="O87" i="187"/>
  <c r="N87" i="187"/>
  <c r="M87" i="187"/>
  <c r="J87" i="187"/>
  <c r="AF5" i="187"/>
  <c r="G87" i="187" s="1"/>
  <c r="AD5" i="187"/>
  <c r="D87" i="187" s="1"/>
  <c r="AB5" i="187"/>
  <c r="C87" i="187" s="1"/>
  <c r="O86" i="187"/>
  <c r="N86" i="187"/>
  <c r="M86" i="187"/>
  <c r="L86" i="187"/>
  <c r="J86" i="187"/>
  <c r="AF4" i="187"/>
  <c r="G86" i="187" s="1"/>
  <c r="AD4" i="187"/>
  <c r="E86" i="187" s="1"/>
  <c r="AB4" i="187"/>
  <c r="C86" i="187" s="1"/>
  <c r="N85" i="187"/>
  <c r="F85" i="187"/>
  <c r="J83" i="187"/>
  <c r="C83" i="187"/>
  <c r="A65" i="187"/>
  <c r="AB34" i="187"/>
  <c r="AB33" i="187"/>
  <c r="AB32" i="187"/>
  <c r="AB31" i="187"/>
  <c r="AB30" i="187"/>
  <c r="AB29" i="187"/>
  <c r="AB28" i="187"/>
  <c r="AB27" i="187"/>
  <c r="AB26" i="187"/>
  <c r="AB25" i="187"/>
  <c r="AB24" i="187"/>
  <c r="AB23" i="187"/>
  <c r="AB22" i="187"/>
  <c r="AB21" i="187"/>
  <c r="AB20" i="187"/>
  <c r="AB19" i="187"/>
  <c r="AB18" i="187"/>
  <c r="G19" i="187"/>
  <c r="AB17" i="187"/>
  <c r="AB16" i="187"/>
  <c r="AB15" i="187"/>
  <c r="D15" i="187"/>
  <c r="O14" i="187"/>
  <c r="D13" i="187"/>
  <c r="O10" i="187"/>
  <c r="D10" i="187"/>
  <c r="O9" i="187"/>
  <c r="D9" i="187"/>
  <c r="A7" i="187"/>
  <c r="A4" i="187"/>
  <c r="AB2" i="187"/>
  <c r="A2" i="187"/>
  <c r="AD128" i="186"/>
  <c r="AB128" i="186"/>
  <c r="AD127" i="186"/>
  <c r="O9" i="186" s="1"/>
  <c r="AB127" i="186"/>
  <c r="AD125" i="186"/>
  <c r="AB125" i="186"/>
  <c r="AD124" i="186"/>
  <c r="AB124" i="186"/>
  <c r="AB122" i="186"/>
  <c r="AB121" i="186"/>
  <c r="AB120" i="186"/>
  <c r="AB118" i="186"/>
  <c r="AD111" i="186"/>
  <c r="D16" i="186"/>
  <c r="AB111" i="186"/>
  <c r="AD110" i="186"/>
  <c r="AB110" i="186"/>
  <c r="AD109" i="186"/>
  <c r="D14" i="186" s="1"/>
  <c r="AB109" i="186"/>
  <c r="AD108" i="186"/>
  <c r="AB108" i="186"/>
  <c r="AD105" i="186"/>
  <c r="D10" i="186" s="1"/>
  <c r="AB105" i="186"/>
  <c r="AD104" i="186"/>
  <c r="AB104" i="186"/>
  <c r="O91" i="186"/>
  <c r="N91" i="186"/>
  <c r="M91" i="186"/>
  <c r="K91" i="186"/>
  <c r="AF9" i="186"/>
  <c r="G91" i="186" s="1"/>
  <c r="AD9" i="186"/>
  <c r="E91" i="186" s="1"/>
  <c r="D91" i="186"/>
  <c r="AB9" i="186"/>
  <c r="C91" i="186" s="1"/>
  <c r="O90" i="186"/>
  <c r="N90" i="186"/>
  <c r="M90" i="186"/>
  <c r="L90" i="186"/>
  <c r="K90" i="186"/>
  <c r="AF8" i="186"/>
  <c r="G90" i="186"/>
  <c r="AD8" i="186"/>
  <c r="E90" i="186" s="1"/>
  <c r="AB8" i="186"/>
  <c r="C90" i="186" s="1"/>
  <c r="O89" i="186"/>
  <c r="N89" i="186"/>
  <c r="J89" i="186"/>
  <c r="AF7" i="186"/>
  <c r="G89" i="186" s="1"/>
  <c r="F89" i="186"/>
  <c r="AD7" i="186"/>
  <c r="E89" i="186" s="1"/>
  <c r="AB7" i="186"/>
  <c r="C89" i="186" s="1"/>
  <c r="O88" i="186"/>
  <c r="N88" i="186"/>
  <c r="M88" i="186"/>
  <c r="J88" i="186"/>
  <c r="AF6" i="186"/>
  <c r="G88" i="186" s="1"/>
  <c r="AD6" i="186"/>
  <c r="E88" i="186" s="1"/>
  <c r="AB6" i="186"/>
  <c r="C88" i="186" s="1"/>
  <c r="O87" i="186"/>
  <c r="N87" i="186"/>
  <c r="M87" i="186"/>
  <c r="J87" i="186"/>
  <c r="AF5" i="186"/>
  <c r="G87" i="186" s="1"/>
  <c r="AD5" i="186"/>
  <c r="E87" i="186" s="1"/>
  <c r="AB5" i="186"/>
  <c r="C87" i="186" s="1"/>
  <c r="O86" i="186"/>
  <c r="N86" i="186"/>
  <c r="M86" i="186"/>
  <c r="L86" i="186"/>
  <c r="J86" i="186"/>
  <c r="AF4" i="186"/>
  <c r="G86" i="186" s="1"/>
  <c r="AD4" i="186"/>
  <c r="E86" i="186" s="1"/>
  <c r="AB4" i="186"/>
  <c r="C86" i="186"/>
  <c r="N85" i="186"/>
  <c r="F85" i="186"/>
  <c r="J83" i="186"/>
  <c r="C83" i="186"/>
  <c r="A65" i="186"/>
  <c r="AB34" i="186"/>
  <c r="AB33" i="186"/>
  <c r="AB32" i="186"/>
  <c r="AB31" i="186"/>
  <c r="AB30" i="186"/>
  <c r="AB29" i="186"/>
  <c r="AB28" i="186"/>
  <c r="AB27" i="186"/>
  <c r="AB26" i="186"/>
  <c r="AB25" i="186"/>
  <c r="AB24" i="186"/>
  <c r="AB23" i="186"/>
  <c r="AB22" i="186"/>
  <c r="AB21" i="186"/>
  <c r="AB20" i="186"/>
  <c r="AB19" i="186"/>
  <c r="AB18" i="186"/>
  <c r="G19" i="186"/>
  <c r="AB17" i="186"/>
  <c r="AB16" i="186"/>
  <c r="AB15" i="186"/>
  <c r="D15" i="186"/>
  <c r="O14" i="186"/>
  <c r="D13" i="186"/>
  <c r="O10" i="186"/>
  <c r="D9" i="186"/>
  <c r="O8" i="186"/>
  <c r="D8" i="186"/>
  <c r="A7" i="186"/>
  <c r="A4" i="186"/>
  <c r="AB2" i="186"/>
  <c r="A2" i="186"/>
  <c r="AD128" i="185"/>
  <c r="AB128" i="185"/>
  <c r="AD127" i="185"/>
  <c r="AB127" i="185"/>
  <c r="AD125" i="185"/>
  <c r="AB125" i="185"/>
  <c r="AD124" i="185"/>
  <c r="AB124" i="185"/>
  <c r="AB122" i="185"/>
  <c r="AB121" i="185"/>
  <c r="AB120" i="185"/>
  <c r="AB118" i="185"/>
  <c r="AD111" i="185"/>
  <c r="AB111" i="185"/>
  <c r="AD110" i="185"/>
  <c r="D15" i="185"/>
  <c r="AB110" i="185"/>
  <c r="AD109" i="185"/>
  <c r="AB109" i="185"/>
  <c r="AD108" i="185"/>
  <c r="D13" i="185" s="1"/>
  <c r="AB108" i="185"/>
  <c r="AD105" i="185"/>
  <c r="AB105" i="185"/>
  <c r="AD104" i="185"/>
  <c r="D9" i="185"/>
  <c r="AB104" i="185"/>
  <c r="O91" i="185"/>
  <c r="N91" i="185"/>
  <c r="M91" i="185"/>
  <c r="K91" i="185"/>
  <c r="AF9" i="185"/>
  <c r="G91" i="185" s="1"/>
  <c r="F91" i="185"/>
  <c r="AD9" i="185"/>
  <c r="E91" i="185"/>
  <c r="AB9" i="185"/>
  <c r="C91" i="185" s="1"/>
  <c r="O90" i="185"/>
  <c r="N90" i="185"/>
  <c r="M90" i="185"/>
  <c r="L90" i="185"/>
  <c r="K90" i="185"/>
  <c r="AF8" i="185"/>
  <c r="F90" i="185" s="1"/>
  <c r="AD8" i="185"/>
  <c r="E90" i="185"/>
  <c r="D90" i="185"/>
  <c r="AB8" i="185"/>
  <c r="C90" i="185" s="1"/>
  <c r="O89" i="185"/>
  <c r="N89" i="185"/>
  <c r="J89" i="185"/>
  <c r="AF7" i="185"/>
  <c r="G89" i="185" s="1"/>
  <c r="AD7" i="185"/>
  <c r="D89" i="185" s="1"/>
  <c r="AB7" i="185"/>
  <c r="C89" i="185" s="1"/>
  <c r="O88" i="185"/>
  <c r="N88" i="185"/>
  <c r="M88" i="185"/>
  <c r="J88" i="185"/>
  <c r="AF6" i="185"/>
  <c r="G88" i="185" s="1"/>
  <c r="AD6" i="185"/>
  <c r="E88" i="185"/>
  <c r="AB6" i="185"/>
  <c r="C88" i="185" s="1"/>
  <c r="O87" i="185"/>
  <c r="N87" i="185"/>
  <c r="M87" i="185"/>
  <c r="J87" i="185"/>
  <c r="AF5" i="185"/>
  <c r="G87" i="185" s="1"/>
  <c r="AD5" i="185"/>
  <c r="E87" i="185" s="1"/>
  <c r="AB5" i="185"/>
  <c r="C87" i="185" s="1"/>
  <c r="O86" i="185"/>
  <c r="N86" i="185"/>
  <c r="M86" i="185"/>
  <c r="L86" i="185"/>
  <c r="J86" i="185"/>
  <c r="AF4" i="185"/>
  <c r="G86" i="185"/>
  <c r="F86" i="185"/>
  <c r="AD4" i="185"/>
  <c r="E86" i="185" s="1"/>
  <c r="AB4" i="185"/>
  <c r="C86" i="185" s="1"/>
  <c r="N85" i="185"/>
  <c r="F85" i="185"/>
  <c r="J83" i="185"/>
  <c r="C83" i="185"/>
  <c r="A65" i="185"/>
  <c r="AB34" i="185"/>
  <c r="AB33" i="185"/>
  <c r="AB32" i="185"/>
  <c r="AB31" i="185"/>
  <c r="AB30" i="185"/>
  <c r="AB29" i="185"/>
  <c r="AB28" i="185"/>
  <c r="AB27" i="185"/>
  <c r="AB26" i="185"/>
  <c r="AB25" i="185"/>
  <c r="AB24" i="185"/>
  <c r="AB23" i="185"/>
  <c r="AB22" i="185"/>
  <c r="AB21" i="185"/>
  <c r="AB20" i="185"/>
  <c r="AB19" i="185"/>
  <c r="AB18" i="185"/>
  <c r="G19" i="185"/>
  <c r="AB17" i="185"/>
  <c r="AB16" i="185"/>
  <c r="AB15" i="185"/>
  <c r="D16" i="185"/>
  <c r="O14" i="185"/>
  <c r="D14" i="185"/>
  <c r="O10" i="185"/>
  <c r="D10" i="185"/>
  <c r="O9" i="185"/>
  <c r="O8" i="185"/>
  <c r="A7" i="185"/>
  <c r="A4" i="185"/>
  <c r="AB2" i="185"/>
  <c r="A2" i="185"/>
  <c r="AD128" i="184"/>
  <c r="O10" i="184" s="1"/>
  <c r="AB128" i="184"/>
  <c r="AD127" i="184"/>
  <c r="O9" i="184" s="1"/>
  <c r="AB127" i="184"/>
  <c r="AD125" i="184"/>
  <c r="AB125" i="184"/>
  <c r="AD124" i="184"/>
  <c r="AB124" i="184"/>
  <c r="AB122" i="184"/>
  <c r="AB121" i="184"/>
  <c r="AB120" i="184"/>
  <c r="AB118" i="184"/>
  <c r="AD111" i="184"/>
  <c r="AB111" i="184"/>
  <c r="AD110" i="184"/>
  <c r="D15" i="184"/>
  <c r="AB110" i="184"/>
  <c r="AD109" i="184"/>
  <c r="D14" i="184" s="1"/>
  <c r="AB109" i="184"/>
  <c r="AD108" i="184"/>
  <c r="D13" i="184" s="1"/>
  <c r="AB108" i="184"/>
  <c r="AD105" i="184"/>
  <c r="AB105" i="184"/>
  <c r="AD104" i="184"/>
  <c r="AB104" i="184"/>
  <c r="O91" i="184"/>
  <c r="N91" i="184"/>
  <c r="M91" i="184"/>
  <c r="K91" i="184"/>
  <c r="AF9" i="184"/>
  <c r="G91" i="184" s="1"/>
  <c r="AD9" i="184"/>
  <c r="D91" i="184" s="1"/>
  <c r="E91" i="184"/>
  <c r="AB9" i="184"/>
  <c r="C91" i="184" s="1"/>
  <c r="O90" i="184"/>
  <c r="N90" i="184"/>
  <c r="M90" i="184"/>
  <c r="L90" i="184"/>
  <c r="K90" i="184"/>
  <c r="AF8" i="184"/>
  <c r="G90" i="184" s="1"/>
  <c r="AD8" i="184"/>
  <c r="E90" i="184" s="1"/>
  <c r="D90" i="184"/>
  <c r="AB8" i="184"/>
  <c r="C90" i="184" s="1"/>
  <c r="O89" i="184"/>
  <c r="N89" i="184"/>
  <c r="L89" i="184"/>
  <c r="J89" i="184"/>
  <c r="AF7" i="184"/>
  <c r="F89" i="184" s="1"/>
  <c r="AD7" i="184"/>
  <c r="E89" i="184" s="1"/>
  <c r="AB7" i="184"/>
  <c r="O8" i="184" s="1"/>
  <c r="O88" i="184"/>
  <c r="N88" i="184"/>
  <c r="J88" i="184"/>
  <c r="AF6" i="184"/>
  <c r="F88" i="184"/>
  <c r="AD6" i="184"/>
  <c r="E88" i="184" s="1"/>
  <c r="D88" i="184"/>
  <c r="AB6" i="184"/>
  <c r="C88" i="184" s="1"/>
  <c r="O87" i="184"/>
  <c r="N87" i="184"/>
  <c r="L87" i="184"/>
  <c r="J87" i="184"/>
  <c r="AF5" i="184"/>
  <c r="F87" i="184" s="1"/>
  <c r="AD5" i="184"/>
  <c r="D87" i="184" s="1"/>
  <c r="E87" i="184"/>
  <c r="AB5" i="184"/>
  <c r="C87" i="184"/>
  <c r="O86" i="184"/>
  <c r="N86" i="184"/>
  <c r="M86" i="184"/>
  <c r="L86" i="184"/>
  <c r="J86" i="184"/>
  <c r="AF4" i="184"/>
  <c r="F86" i="184" s="1"/>
  <c r="AD4" i="184"/>
  <c r="D86" i="184"/>
  <c r="AB4" i="184"/>
  <c r="C86" i="184" s="1"/>
  <c r="N85" i="184"/>
  <c r="F85" i="184"/>
  <c r="J83" i="184"/>
  <c r="C83" i="184"/>
  <c r="A65" i="184"/>
  <c r="A50" i="184"/>
  <c r="AB34" i="184"/>
  <c r="AB33" i="184"/>
  <c r="AB32" i="184"/>
  <c r="AB31" i="184"/>
  <c r="AB30" i="184"/>
  <c r="AB29" i="184"/>
  <c r="AB28" i="184"/>
  <c r="AB27" i="184"/>
  <c r="AB26" i="184"/>
  <c r="AB25" i="184"/>
  <c r="AB24" i="184"/>
  <c r="AB23" i="184"/>
  <c r="AB22" i="184"/>
  <c r="AB21" i="184"/>
  <c r="AB20" i="184"/>
  <c r="AB19" i="184"/>
  <c r="AB18" i="184"/>
  <c r="G19" i="184"/>
  <c r="A19" i="184"/>
  <c r="AB17" i="184"/>
  <c r="AB16" i="184"/>
  <c r="AB15" i="184"/>
  <c r="D16" i="184"/>
  <c r="O14" i="184"/>
  <c r="D10" i="184"/>
  <c r="D9" i="184"/>
  <c r="A7" i="184"/>
  <c r="A4" i="184"/>
  <c r="AB2" i="184"/>
  <c r="A2" i="184"/>
  <c r="AD128" i="183"/>
  <c r="AB128" i="183"/>
  <c r="AD127" i="183"/>
  <c r="AB127" i="183"/>
  <c r="AD125" i="183"/>
  <c r="AB125" i="183"/>
  <c r="AD124" i="183"/>
  <c r="AB124" i="183"/>
  <c r="AB122" i="183"/>
  <c r="AB121" i="183"/>
  <c r="AB120" i="183"/>
  <c r="AB118" i="183"/>
  <c r="AD111" i="183"/>
  <c r="AB111" i="183"/>
  <c r="AD110" i="183"/>
  <c r="AB110" i="183"/>
  <c r="AD109" i="183"/>
  <c r="AB109" i="183"/>
  <c r="AD108" i="183"/>
  <c r="AB108" i="183"/>
  <c r="AD105" i="183"/>
  <c r="AB105" i="183"/>
  <c r="AD104" i="183"/>
  <c r="AB104" i="183"/>
  <c r="O91" i="183"/>
  <c r="N91" i="183"/>
  <c r="M91" i="183"/>
  <c r="K91" i="183"/>
  <c r="AF9" i="183"/>
  <c r="F91" i="183"/>
  <c r="G91" i="183"/>
  <c r="AD9" i="183"/>
  <c r="E91" i="183" s="1"/>
  <c r="AB9" i="183"/>
  <c r="C91" i="183" s="1"/>
  <c r="O90" i="183"/>
  <c r="N90" i="183"/>
  <c r="M90" i="183"/>
  <c r="L90" i="183"/>
  <c r="K90" i="183"/>
  <c r="AF8" i="183"/>
  <c r="G90" i="183"/>
  <c r="F90" i="183"/>
  <c r="AD8" i="183"/>
  <c r="E90" i="183" s="1"/>
  <c r="AB8" i="183"/>
  <c r="C90" i="183" s="1"/>
  <c r="O89" i="183"/>
  <c r="N89" i="183"/>
  <c r="M89" i="183"/>
  <c r="J89" i="183"/>
  <c r="AF7" i="183"/>
  <c r="F89" i="183" s="1"/>
  <c r="AD7" i="183"/>
  <c r="E89" i="183" s="1"/>
  <c r="D89" i="183"/>
  <c r="AB7" i="183"/>
  <c r="C89" i="183" s="1"/>
  <c r="O88" i="183"/>
  <c r="N88" i="183"/>
  <c r="L88" i="183"/>
  <c r="J88" i="183"/>
  <c r="AF6" i="183"/>
  <c r="G88" i="183"/>
  <c r="AD6" i="183"/>
  <c r="D88" i="183" s="1"/>
  <c r="AB6" i="183"/>
  <c r="C88" i="183" s="1"/>
  <c r="O87" i="183"/>
  <c r="N87" i="183"/>
  <c r="M87" i="183"/>
  <c r="J87" i="183"/>
  <c r="AF5" i="183"/>
  <c r="G87" i="183" s="1"/>
  <c r="AD5" i="183"/>
  <c r="D87" i="183" s="1"/>
  <c r="AB5" i="183"/>
  <c r="C87" i="183" s="1"/>
  <c r="O86" i="183"/>
  <c r="N86" i="183"/>
  <c r="M86" i="183"/>
  <c r="L86" i="183"/>
  <c r="J86" i="183"/>
  <c r="AF4" i="183"/>
  <c r="G86" i="183" s="1"/>
  <c r="F86" i="183"/>
  <c r="AD4" i="183"/>
  <c r="E86" i="183" s="1"/>
  <c r="AB4" i="183"/>
  <c r="C86" i="183"/>
  <c r="N85" i="183"/>
  <c r="F85" i="183"/>
  <c r="J83" i="183"/>
  <c r="C83" i="183"/>
  <c r="A65" i="183"/>
  <c r="AB34" i="183"/>
  <c r="AB33" i="183"/>
  <c r="AB32" i="183"/>
  <c r="AB31" i="183"/>
  <c r="AB30" i="183"/>
  <c r="AB29" i="183"/>
  <c r="AB28" i="183"/>
  <c r="AB27" i="183"/>
  <c r="AB26" i="183"/>
  <c r="AB25" i="183"/>
  <c r="AB24" i="183"/>
  <c r="AB23" i="183"/>
  <c r="AB22" i="183"/>
  <c r="AB21" i="183"/>
  <c r="AB20" i="183"/>
  <c r="AB19" i="183"/>
  <c r="AB18" i="183"/>
  <c r="G19" i="183"/>
  <c r="AB17" i="183"/>
  <c r="AB16" i="183"/>
  <c r="AB15" i="183"/>
  <c r="D16" i="183"/>
  <c r="D15" i="183"/>
  <c r="O14" i="183"/>
  <c r="D14" i="183"/>
  <c r="D13" i="183"/>
  <c r="O10" i="183"/>
  <c r="D10" i="183"/>
  <c r="O9" i="183"/>
  <c r="D9" i="183"/>
  <c r="O8" i="183"/>
  <c r="D8" i="183"/>
  <c r="A7" i="183"/>
  <c r="A4" i="183"/>
  <c r="AB2" i="183"/>
  <c r="A2" i="183"/>
  <c r="AD128" i="182"/>
  <c r="AB128" i="182"/>
  <c r="AD127" i="182"/>
  <c r="AB127" i="182"/>
  <c r="AD125" i="182"/>
  <c r="AB125" i="182"/>
  <c r="AD124" i="182"/>
  <c r="AB124" i="182"/>
  <c r="AB122" i="182"/>
  <c r="AB121" i="182"/>
  <c r="AB120" i="182"/>
  <c r="AB118" i="182"/>
  <c r="AD111" i="182"/>
  <c r="AB111" i="182"/>
  <c r="AD110" i="182"/>
  <c r="AB110" i="182"/>
  <c r="AD109" i="182"/>
  <c r="AB109" i="182"/>
  <c r="AD108" i="182"/>
  <c r="AB108" i="182"/>
  <c r="AD105" i="182"/>
  <c r="AB105" i="182"/>
  <c r="AD104" i="182"/>
  <c r="AB104" i="182"/>
  <c r="O91" i="182"/>
  <c r="N91" i="182"/>
  <c r="M91" i="182"/>
  <c r="K91" i="182"/>
  <c r="AF9" i="182"/>
  <c r="F91" i="182" s="1"/>
  <c r="G91" i="182"/>
  <c r="AD9" i="182"/>
  <c r="D91" i="182" s="1"/>
  <c r="AB9" i="182"/>
  <c r="C91" i="182" s="1"/>
  <c r="O90" i="182"/>
  <c r="N90" i="182"/>
  <c r="M90" i="182"/>
  <c r="L90" i="182"/>
  <c r="K90" i="182"/>
  <c r="AF8" i="182"/>
  <c r="F90" i="182" s="1"/>
  <c r="AD8" i="182"/>
  <c r="E90" i="182" s="1"/>
  <c r="AB8" i="182"/>
  <c r="C90" i="182" s="1"/>
  <c r="O89" i="182"/>
  <c r="N89" i="182"/>
  <c r="L89" i="182"/>
  <c r="J89" i="182"/>
  <c r="AF7" i="182"/>
  <c r="F89" i="182" s="1"/>
  <c r="AD7" i="182"/>
  <c r="E89" i="182" s="1"/>
  <c r="D89" i="182"/>
  <c r="AB7" i="182"/>
  <c r="C89" i="182" s="1"/>
  <c r="O88" i="182"/>
  <c r="N88" i="182"/>
  <c r="L88" i="182"/>
  <c r="J88" i="182"/>
  <c r="AF6" i="182"/>
  <c r="F88" i="182" s="1"/>
  <c r="AD6" i="182"/>
  <c r="D88" i="182" s="1"/>
  <c r="AB6" i="182"/>
  <c r="C88" i="182" s="1"/>
  <c r="O87" i="182"/>
  <c r="N87" i="182"/>
  <c r="M87" i="182"/>
  <c r="J87" i="182"/>
  <c r="AF5" i="182"/>
  <c r="F87" i="182" s="1"/>
  <c r="AD5" i="182"/>
  <c r="D87" i="182" s="1"/>
  <c r="AB5" i="182"/>
  <c r="C87" i="182" s="1"/>
  <c r="O86" i="182"/>
  <c r="N86" i="182"/>
  <c r="M86" i="182"/>
  <c r="L86" i="182"/>
  <c r="J86" i="182"/>
  <c r="AF4" i="182"/>
  <c r="G86" i="182" s="1"/>
  <c r="F86" i="182"/>
  <c r="AD4" i="182"/>
  <c r="D86" i="182" s="1"/>
  <c r="AB4" i="182"/>
  <c r="D8" i="182" s="1"/>
  <c r="C86" i="182"/>
  <c r="N85" i="182"/>
  <c r="F85" i="182"/>
  <c r="J83" i="182"/>
  <c r="C83" i="182"/>
  <c r="AB34" i="182"/>
  <c r="AB33" i="182"/>
  <c r="AB32" i="182"/>
  <c r="AB31" i="182"/>
  <c r="AB30" i="182"/>
  <c r="AB29" i="182"/>
  <c r="AB28" i="182"/>
  <c r="AB27" i="182"/>
  <c r="AB26" i="182"/>
  <c r="AB25" i="182"/>
  <c r="AB24" i="182"/>
  <c r="AB23" i="182"/>
  <c r="AB22" i="182"/>
  <c r="AB21" i="182"/>
  <c r="AB20" i="182"/>
  <c r="AB19" i="182"/>
  <c r="AB18" i="182"/>
  <c r="G19" i="182"/>
  <c r="AB17" i="182"/>
  <c r="AB16" i="182"/>
  <c r="AB15" i="182"/>
  <c r="D16" i="182"/>
  <c r="D15" i="182"/>
  <c r="O14" i="182"/>
  <c r="D14" i="182"/>
  <c r="D13" i="182"/>
  <c r="O10" i="182"/>
  <c r="D10" i="182"/>
  <c r="O9" i="182"/>
  <c r="D9" i="182"/>
  <c r="O8" i="182"/>
  <c r="A7" i="182"/>
  <c r="A4" i="182"/>
  <c r="AB2" i="182"/>
  <c r="A2" i="182"/>
  <c r="AD128" i="181"/>
  <c r="AB128" i="181"/>
  <c r="AD127" i="181"/>
  <c r="AB127" i="181"/>
  <c r="AD125" i="181"/>
  <c r="AB125" i="181"/>
  <c r="AD124" i="181"/>
  <c r="AB124" i="181"/>
  <c r="AB122" i="181"/>
  <c r="AB121" i="181"/>
  <c r="AB120" i="181"/>
  <c r="AB118" i="181"/>
  <c r="O14" i="181" s="1"/>
  <c r="AD111" i="181"/>
  <c r="AB111" i="181"/>
  <c r="AD110" i="181"/>
  <c r="D15" i="181" s="1"/>
  <c r="AB110" i="181"/>
  <c r="AD109" i="181"/>
  <c r="AB109" i="181"/>
  <c r="AD108" i="181"/>
  <c r="D13" i="181" s="1"/>
  <c r="AB108" i="181"/>
  <c r="AD105" i="181"/>
  <c r="AB105" i="181"/>
  <c r="AD104" i="181"/>
  <c r="D9" i="181" s="1"/>
  <c r="AB104" i="181"/>
  <c r="O91" i="181"/>
  <c r="N91" i="181"/>
  <c r="L91" i="181"/>
  <c r="K91" i="181"/>
  <c r="AF9" i="181"/>
  <c r="F91" i="181" s="1"/>
  <c r="G91" i="181"/>
  <c r="AD9" i="181"/>
  <c r="E91" i="181" s="1"/>
  <c r="AB9" i="181"/>
  <c r="C91" i="181" s="1"/>
  <c r="O90" i="181"/>
  <c r="N90" i="181"/>
  <c r="M90" i="181"/>
  <c r="L90" i="181"/>
  <c r="K90" i="181"/>
  <c r="AF8" i="181"/>
  <c r="G90" i="181"/>
  <c r="F90" i="181"/>
  <c r="AD8" i="181"/>
  <c r="E90" i="181" s="1"/>
  <c r="AB8" i="181"/>
  <c r="C90" i="181" s="1"/>
  <c r="O89" i="181"/>
  <c r="N89" i="181"/>
  <c r="L89" i="181"/>
  <c r="J89" i="181"/>
  <c r="AF7" i="181"/>
  <c r="F89" i="181"/>
  <c r="G89" i="181"/>
  <c r="AD7" i="181"/>
  <c r="E89" i="181" s="1"/>
  <c r="AB7" i="181"/>
  <c r="C89" i="181" s="1"/>
  <c r="O88" i="181"/>
  <c r="N88" i="181"/>
  <c r="J88" i="181"/>
  <c r="AF6" i="181"/>
  <c r="G88" i="181" s="1"/>
  <c r="AD6" i="181"/>
  <c r="E88" i="181" s="1"/>
  <c r="D88" i="181"/>
  <c r="AB6" i="181"/>
  <c r="C88" i="181"/>
  <c r="O87" i="181"/>
  <c r="N87" i="181"/>
  <c r="L87" i="181"/>
  <c r="J87" i="181"/>
  <c r="AF5" i="181"/>
  <c r="G87" i="181" s="1"/>
  <c r="AD5" i="181"/>
  <c r="E87" i="181" s="1"/>
  <c r="AB5" i="181"/>
  <c r="C87" i="181" s="1"/>
  <c r="O86" i="181"/>
  <c r="N86" i="181"/>
  <c r="M86" i="181"/>
  <c r="L86" i="181"/>
  <c r="J86" i="181"/>
  <c r="AF4" i="181"/>
  <c r="G86" i="181" s="1"/>
  <c r="AD4" i="181"/>
  <c r="E86" i="181" s="1"/>
  <c r="AB4" i="181"/>
  <c r="C86" i="181" s="1"/>
  <c r="N85" i="181"/>
  <c r="F85" i="181"/>
  <c r="J83" i="181"/>
  <c r="C83" i="181"/>
  <c r="A65" i="181"/>
  <c r="AB34" i="181"/>
  <c r="AB33" i="181"/>
  <c r="AB32" i="181"/>
  <c r="AB31" i="181"/>
  <c r="AB30" i="181"/>
  <c r="AB29" i="181"/>
  <c r="AB28" i="181"/>
  <c r="AB27" i="181"/>
  <c r="AB26" i="181"/>
  <c r="AB25" i="181"/>
  <c r="AB24" i="181"/>
  <c r="AB23" i="181"/>
  <c r="AB22" i="181"/>
  <c r="AB21" i="181"/>
  <c r="AB20" i="181"/>
  <c r="AB19" i="181"/>
  <c r="AB18" i="181"/>
  <c r="G19" i="181"/>
  <c r="A19" i="181"/>
  <c r="AB17" i="181"/>
  <c r="AB16" i="181"/>
  <c r="AB15" i="181"/>
  <c r="D16" i="181"/>
  <c r="D14" i="181"/>
  <c r="O10" i="181"/>
  <c r="D10" i="181"/>
  <c r="O9" i="181"/>
  <c r="A7" i="181"/>
  <c r="A4" i="181"/>
  <c r="AB2" i="181"/>
  <c r="A2" i="181"/>
  <c r="AD128" i="180"/>
  <c r="AB128" i="180"/>
  <c r="AD127" i="180"/>
  <c r="AB127" i="180"/>
  <c r="AD125" i="180"/>
  <c r="AB125" i="180"/>
  <c r="AD124" i="180"/>
  <c r="AB124" i="180"/>
  <c r="AB122" i="180"/>
  <c r="AB121" i="180"/>
  <c r="AB120" i="180"/>
  <c r="AB118" i="180"/>
  <c r="AD111" i="180"/>
  <c r="AB111" i="180"/>
  <c r="AD110" i="180"/>
  <c r="AB110" i="180"/>
  <c r="AD109" i="180"/>
  <c r="AB109" i="180"/>
  <c r="AD108" i="180"/>
  <c r="AB108" i="180"/>
  <c r="AD105" i="180"/>
  <c r="AB105" i="180"/>
  <c r="AD104" i="180"/>
  <c r="AB104" i="180"/>
  <c r="O91" i="180"/>
  <c r="N91" i="180"/>
  <c r="M91" i="180"/>
  <c r="K91" i="180"/>
  <c r="AF9" i="180"/>
  <c r="F91" i="180"/>
  <c r="G91" i="180"/>
  <c r="AD9" i="180"/>
  <c r="D91" i="180" s="1"/>
  <c r="AB9" i="180"/>
  <c r="C91" i="180" s="1"/>
  <c r="O90" i="180"/>
  <c r="N90" i="180"/>
  <c r="M90" i="180"/>
  <c r="L90" i="180"/>
  <c r="K90" i="180"/>
  <c r="AF8" i="180"/>
  <c r="F90" i="180" s="1"/>
  <c r="G90" i="180"/>
  <c r="AD8" i="180"/>
  <c r="D90" i="180" s="1"/>
  <c r="AB8" i="180"/>
  <c r="C90" i="180" s="1"/>
  <c r="O89" i="180"/>
  <c r="N89" i="180"/>
  <c r="M89" i="180"/>
  <c r="J89" i="180"/>
  <c r="AF7" i="180"/>
  <c r="F89" i="180"/>
  <c r="G89" i="180"/>
  <c r="AD7" i="180"/>
  <c r="D89" i="180" s="1"/>
  <c r="AB7" i="180"/>
  <c r="C89" i="180"/>
  <c r="O88" i="180"/>
  <c r="N88" i="180"/>
  <c r="M88" i="180"/>
  <c r="J88" i="180"/>
  <c r="AF6" i="180"/>
  <c r="F88" i="180" s="1"/>
  <c r="AD6" i="180"/>
  <c r="E88" i="180" s="1"/>
  <c r="D88" i="180"/>
  <c r="AB6" i="180"/>
  <c r="C88" i="180" s="1"/>
  <c r="O87" i="180"/>
  <c r="N87" i="180"/>
  <c r="M87" i="180"/>
  <c r="J87" i="180"/>
  <c r="AF5" i="180"/>
  <c r="F87" i="180" s="1"/>
  <c r="AD5" i="180"/>
  <c r="D87" i="180" s="1"/>
  <c r="AB5" i="180"/>
  <c r="C87" i="180"/>
  <c r="O86" i="180"/>
  <c r="N86" i="180"/>
  <c r="M86" i="180"/>
  <c r="L86" i="180"/>
  <c r="J86" i="180"/>
  <c r="AF4" i="180"/>
  <c r="F86" i="180" s="1"/>
  <c r="AD4" i="180"/>
  <c r="D86" i="180"/>
  <c r="AB4" i="180"/>
  <c r="C86" i="180" s="1"/>
  <c r="N85" i="180"/>
  <c r="F85" i="180"/>
  <c r="J83" i="180"/>
  <c r="C83" i="180"/>
  <c r="A65" i="180"/>
  <c r="AB34" i="180"/>
  <c r="AB33" i="180"/>
  <c r="AB32" i="180"/>
  <c r="AB31" i="180"/>
  <c r="AB30" i="180"/>
  <c r="AB29" i="180"/>
  <c r="AB28" i="180"/>
  <c r="AB27" i="180"/>
  <c r="AB26" i="180"/>
  <c r="AB25" i="180"/>
  <c r="AB24" i="180"/>
  <c r="AB23" i="180"/>
  <c r="AB22" i="180"/>
  <c r="AB21" i="180"/>
  <c r="AB20" i="180"/>
  <c r="AB19" i="180"/>
  <c r="AB18" i="180"/>
  <c r="G19" i="180"/>
  <c r="AB17" i="180"/>
  <c r="AB16" i="180"/>
  <c r="AB15" i="180"/>
  <c r="D16" i="180"/>
  <c r="D15" i="180"/>
  <c r="O14" i="180"/>
  <c r="D14" i="180"/>
  <c r="D13" i="180"/>
  <c r="O10" i="180"/>
  <c r="D10" i="180"/>
  <c r="O9" i="180"/>
  <c r="D9" i="180"/>
  <c r="O8" i="180"/>
  <c r="D8" i="180"/>
  <c r="A7" i="180"/>
  <c r="A4" i="180"/>
  <c r="AB2" i="180"/>
  <c r="A2" i="180"/>
  <c r="J34" i="179"/>
  <c r="J33" i="179"/>
  <c r="J32" i="179"/>
  <c r="J31" i="179"/>
  <c r="J30" i="179"/>
  <c r="J29" i="179"/>
  <c r="J28" i="179"/>
  <c r="J27" i="179"/>
  <c r="J26" i="179"/>
  <c r="J25" i="179"/>
  <c r="J24" i="179"/>
  <c r="J23" i="179"/>
  <c r="J22" i="179"/>
  <c r="J21" i="179"/>
  <c r="J20" i="179"/>
  <c r="J19" i="179"/>
  <c r="J18" i="179"/>
  <c r="J17" i="179"/>
  <c r="J16" i="179"/>
  <c r="J15" i="179"/>
  <c r="J2" i="179"/>
  <c r="G1" i="179"/>
  <c r="M87" i="258"/>
  <c r="L87" i="257"/>
  <c r="L87" i="256"/>
  <c r="L87" i="255"/>
  <c r="L87" i="254"/>
  <c r="L87" i="253"/>
  <c r="L87" i="252"/>
  <c r="L87" i="251"/>
  <c r="L87" i="250"/>
  <c r="L87" i="249"/>
  <c r="L87" i="248"/>
  <c r="L87" i="247"/>
  <c r="L87" i="246"/>
  <c r="L87" i="245"/>
  <c r="L87" i="258"/>
  <c r="M87" i="244"/>
  <c r="M87" i="243"/>
  <c r="M87" i="242"/>
  <c r="M87" i="241"/>
  <c r="M87" i="240"/>
  <c r="M87" i="239"/>
  <c r="M87" i="238"/>
  <c r="M87" i="237"/>
  <c r="M87" i="236"/>
  <c r="M87" i="235"/>
  <c r="L87" i="234"/>
  <c r="M87" i="233"/>
  <c r="M87" i="232"/>
  <c r="M87" i="231"/>
  <c r="M87" i="230"/>
  <c r="M87" i="229"/>
  <c r="L87" i="228"/>
  <c r="M87" i="227"/>
  <c r="M87" i="226"/>
  <c r="M87" i="225"/>
  <c r="M87" i="224"/>
  <c r="M87" i="223"/>
  <c r="M87" i="222"/>
  <c r="M87" i="221"/>
  <c r="M87" i="220"/>
  <c r="M87" i="219"/>
  <c r="M87" i="218"/>
  <c r="M87" i="217"/>
  <c r="M87" i="216"/>
  <c r="L87" i="215"/>
  <c r="M87" i="214"/>
  <c r="M87" i="213"/>
  <c r="M87" i="212"/>
  <c r="M87" i="211"/>
  <c r="M87" i="210"/>
  <c r="M87" i="209"/>
  <c r="M87" i="208"/>
  <c r="M87" i="207"/>
  <c r="M87" i="206"/>
  <c r="M87" i="205"/>
  <c r="M87" i="204"/>
  <c r="M87" i="203"/>
  <c r="M87" i="202"/>
  <c r="M87" i="201"/>
  <c r="M87" i="200"/>
  <c r="M87" i="199"/>
  <c r="M87" i="198"/>
  <c r="M87" i="197"/>
  <c r="M87" i="196"/>
  <c r="M87" i="195"/>
  <c r="M87" i="194"/>
  <c r="M91" i="258"/>
  <c r="L91" i="257"/>
  <c r="L91" i="256"/>
  <c r="L91" i="255"/>
  <c r="L91" i="254"/>
  <c r="L91" i="253"/>
  <c r="L91" i="252"/>
  <c r="L91" i="251"/>
  <c r="L91" i="250"/>
  <c r="L91" i="249"/>
  <c r="L91" i="248"/>
  <c r="L91" i="247"/>
  <c r="L91" i="246"/>
  <c r="L91" i="245"/>
  <c r="L91" i="244"/>
  <c r="L91" i="258"/>
  <c r="M91" i="243"/>
  <c r="M91" i="242"/>
  <c r="M91" i="241"/>
  <c r="M91" i="240"/>
  <c r="M91" i="239"/>
  <c r="M91" i="238"/>
  <c r="M91" i="237"/>
  <c r="M91" i="236"/>
  <c r="M91" i="235"/>
  <c r="M91" i="234"/>
  <c r="M91" i="233"/>
  <c r="M91" i="232"/>
  <c r="M91" i="231"/>
  <c r="M91" i="230"/>
  <c r="M91" i="229"/>
  <c r="L91" i="228"/>
  <c r="M91" i="227"/>
  <c r="M91" i="226"/>
  <c r="M91" i="225"/>
  <c r="M91" i="224"/>
  <c r="M91" i="223"/>
  <c r="M91" i="222"/>
  <c r="M91" i="221"/>
  <c r="M91" i="220"/>
  <c r="M91" i="219"/>
  <c r="M91" i="218"/>
  <c r="M91" i="217"/>
  <c r="M91" i="216"/>
  <c r="M91" i="215"/>
  <c r="M91" i="214"/>
  <c r="M91" i="213"/>
  <c r="M91" i="212"/>
  <c r="M91" i="211"/>
  <c r="M91" i="210"/>
  <c r="M91" i="209"/>
  <c r="M91" i="208"/>
  <c r="M91" i="207"/>
  <c r="M91" i="206"/>
  <c r="M91" i="205"/>
  <c r="M91" i="204"/>
  <c r="M91" i="203"/>
  <c r="M91" i="202"/>
  <c r="M91" i="201"/>
  <c r="M91" i="200"/>
  <c r="M91" i="199"/>
  <c r="M91" i="198"/>
  <c r="M91" i="197"/>
  <c r="M91" i="196"/>
  <c r="M91" i="195"/>
  <c r="M91" i="194"/>
  <c r="M91" i="193"/>
  <c r="L87" i="180"/>
  <c r="L91" i="180"/>
  <c r="M87" i="181"/>
  <c r="M91" i="181"/>
  <c r="L87" i="182"/>
  <c r="L91" i="182"/>
  <c r="L87" i="183"/>
  <c r="L91" i="183"/>
  <c r="M87" i="184"/>
  <c r="L91" i="184"/>
  <c r="L87" i="185"/>
  <c r="L91" i="185"/>
  <c r="L87" i="186"/>
  <c r="L91" i="186"/>
  <c r="L87" i="187"/>
  <c r="L91" i="187"/>
  <c r="L87" i="188"/>
  <c r="L91" i="188"/>
  <c r="L87" i="189"/>
  <c r="L91" i="189"/>
  <c r="L87" i="190"/>
  <c r="L91" i="190"/>
  <c r="L87" i="191"/>
  <c r="L91" i="191"/>
  <c r="L87" i="192"/>
  <c r="L91" i="192"/>
  <c r="M87" i="193"/>
  <c r="L91" i="193"/>
  <c r="L87" i="195"/>
  <c r="L91" i="195"/>
  <c r="L87" i="197"/>
  <c r="L91" i="197"/>
  <c r="L87" i="199"/>
  <c r="L91" i="199"/>
  <c r="L87" i="201"/>
  <c r="L91" i="201"/>
  <c r="L87" i="203"/>
  <c r="L91" i="203"/>
  <c r="L87" i="205"/>
  <c r="L91" i="205"/>
  <c r="L87" i="207"/>
  <c r="L91" i="207"/>
  <c r="L87" i="209"/>
  <c r="L91" i="209"/>
  <c r="L87" i="211"/>
  <c r="L91" i="211"/>
  <c r="L87" i="213"/>
  <c r="L91" i="213"/>
  <c r="L91" i="215"/>
  <c r="L87" i="217"/>
  <c r="L91" i="217"/>
  <c r="L87" i="219"/>
  <c r="L91" i="219"/>
  <c r="L87" i="221"/>
  <c r="L91" i="221"/>
  <c r="L87" i="223"/>
  <c r="L91" i="223"/>
  <c r="L87" i="225"/>
  <c r="L91" i="225"/>
  <c r="L87" i="227"/>
  <c r="L91" i="227"/>
  <c r="M87" i="228"/>
  <c r="M91" i="228"/>
  <c r="L87" i="229"/>
  <c r="L91" i="229"/>
  <c r="L87" i="231"/>
  <c r="L91" i="231"/>
  <c r="L87" i="233"/>
  <c r="L91" i="233"/>
  <c r="M87" i="234"/>
  <c r="L87" i="235"/>
  <c r="L91" i="235"/>
  <c r="L87" i="237"/>
  <c r="L91" i="237"/>
  <c r="L87" i="239"/>
  <c r="L91" i="239"/>
  <c r="L87" i="241"/>
  <c r="L91" i="241"/>
  <c r="L87" i="243"/>
  <c r="L91" i="243"/>
  <c r="M91" i="245"/>
  <c r="M87" i="246"/>
  <c r="M91" i="247"/>
  <c r="M87" i="248"/>
  <c r="M91" i="249"/>
  <c r="M87" i="250"/>
  <c r="M91" i="251"/>
  <c r="M87" i="252"/>
  <c r="M91" i="253"/>
  <c r="M87" i="254"/>
  <c r="M91" i="255"/>
  <c r="M87" i="256"/>
  <c r="M91" i="257"/>
  <c r="M89" i="258"/>
  <c r="M89" i="254"/>
  <c r="M89" i="250"/>
  <c r="M89" i="246"/>
  <c r="L89" i="256"/>
  <c r="L89" i="252"/>
  <c r="L89" i="250"/>
  <c r="L89" i="248"/>
  <c r="L89" i="246"/>
  <c r="L89" i="244"/>
  <c r="L89" i="242"/>
  <c r="L89" i="240"/>
  <c r="L89" i="238"/>
  <c r="L89" i="236"/>
  <c r="M89" i="234"/>
  <c r="L89" i="232"/>
  <c r="L89" i="230"/>
  <c r="M89" i="228"/>
  <c r="L89" i="226"/>
  <c r="L89" i="224"/>
  <c r="L89" i="222"/>
  <c r="L89" i="220"/>
  <c r="L89" i="218"/>
  <c r="L89" i="216"/>
  <c r="L89" i="214"/>
  <c r="L89" i="212"/>
  <c r="L89" i="210"/>
  <c r="L89" i="208"/>
  <c r="L89" i="206"/>
  <c r="L89" i="204"/>
  <c r="L89" i="202"/>
  <c r="L89" i="200"/>
  <c r="L89" i="198"/>
  <c r="L89" i="196"/>
  <c r="L89" i="194"/>
  <c r="M86" i="258"/>
  <c r="M86" i="257"/>
  <c r="L86" i="256"/>
  <c r="M86" i="255"/>
  <c r="L86" i="254"/>
  <c r="M86" i="253"/>
  <c r="L86" i="252"/>
  <c r="L86" i="251"/>
  <c r="M86" i="250"/>
  <c r="L86" i="249"/>
  <c r="M86" i="248"/>
  <c r="M86" i="247"/>
  <c r="L86" i="246"/>
  <c r="M86" i="245"/>
  <c r="L88" i="257"/>
  <c r="L88" i="255"/>
  <c r="L88" i="253"/>
  <c r="M88" i="251"/>
  <c r="M88" i="249"/>
  <c r="L88" i="247"/>
  <c r="M88" i="246"/>
  <c r="L88" i="245"/>
  <c r="M90" i="258"/>
  <c r="M90" i="257"/>
  <c r="L90" i="256"/>
  <c r="M90" i="255"/>
  <c r="L90" i="254"/>
  <c r="M90" i="253"/>
  <c r="L90" i="252"/>
  <c r="L90" i="251"/>
  <c r="M90" i="250"/>
  <c r="L90" i="249"/>
  <c r="M90" i="248"/>
  <c r="M90" i="247"/>
  <c r="L90" i="246"/>
  <c r="M90" i="245"/>
  <c r="A19" i="258"/>
  <c r="A50" i="258"/>
  <c r="A19" i="257"/>
  <c r="A50" i="257"/>
  <c r="A19" i="255"/>
  <c r="A50" i="255"/>
  <c r="A19" i="253"/>
  <c r="A50" i="253"/>
  <c r="A19" i="250"/>
  <c r="A50" i="250"/>
  <c r="A19" i="248"/>
  <c r="A50" i="248"/>
  <c r="A19" i="247"/>
  <c r="A50" i="247"/>
  <c r="A19" i="245"/>
  <c r="A50" i="245"/>
  <c r="A19" i="244"/>
  <c r="A50" i="244"/>
  <c r="A19" i="243"/>
  <c r="A50" i="243"/>
  <c r="A19" i="242"/>
  <c r="A50" i="242"/>
  <c r="A19" i="240"/>
  <c r="A50" i="240"/>
  <c r="A19" i="239"/>
  <c r="A50" i="239"/>
  <c r="A19" i="238"/>
  <c r="A50" i="238"/>
  <c r="A19" i="237"/>
  <c r="A50" i="237"/>
  <c r="A19" i="236"/>
  <c r="A50" i="236"/>
  <c r="A19" i="233"/>
  <c r="A50" i="233"/>
  <c r="A19" i="232"/>
  <c r="A50" i="232"/>
  <c r="A19" i="231"/>
  <c r="A50" i="231"/>
  <c r="A19" i="230"/>
  <c r="A50" i="230"/>
  <c r="A19" i="229"/>
  <c r="A50" i="229"/>
  <c r="A19" i="227"/>
  <c r="A50" i="227"/>
  <c r="A19" i="226"/>
  <c r="A50" i="226"/>
  <c r="A19" i="224"/>
  <c r="A50" i="224"/>
  <c r="A19" i="223"/>
  <c r="A50" i="223"/>
  <c r="A19" i="222"/>
  <c r="A50" i="222"/>
  <c r="A19" i="221"/>
  <c r="A50" i="221"/>
  <c r="A19" i="220"/>
  <c r="A50" i="220"/>
  <c r="A19" i="219"/>
  <c r="A50" i="219"/>
  <c r="A19" i="218"/>
  <c r="A50" i="218"/>
  <c r="A19" i="217"/>
  <c r="A50" i="217"/>
  <c r="A19" i="216"/>
  <c r="A50" i="216"/>
  <c r="F91" i="215"/>
  <c r="A19" i="215"/>
  <c r="A50" i="215"/>
  <c r="A19" i="214"/>
  <c r="A50" i="214"/>
  <c r="A19" i="213"/>
  <c r="A50" i="213"/>
  <c r="A19" i="212"/>
  <c r="A50" i="212"/>
  <c r="A19" i="211"/>
  <c r="A50" i="211"/>
  <c r="A19" i="210"/>
  <c r="A50" i="210"/>
  <c r="A19" i="209"/>
  <c r="A50" i="209"/>
  <c r="A19" i="208"/>
  <c r="A50" i="208"/>
  <c r="A19" i="206"/>
  <c r="A50" i="206"/>
  <c r="A19" i="205"/>
  <c r="A50" i="205"/>
  <c r="A19" i="203"/>
  <c r="A50" i="203"/>
  <c r="A19" i="202"/>
  <c r="A50" i="202"/>
  <c r="A19" i="201"/>
  <c r="A50" i="201"/>
  <c r="A19" i="200"/>
  <c r="A50" i="200"/>
  <c r="A19" i="199"/>
  <c r="A50" i="199"/>
  <c r="A19" i="198"/>
  <c r="A50" i="198"/>
  <c r="A19" i="197"/>
  <c r="A50" i="197"/>
  <c r="A19" i="196"/>
  <c r="A50" i="196"/>
  <c r="A19" i="194"/>
  <c r="A50" i="194"/>
  <c r="A19" i="192"/>
  <c r="A50" i="192"/>
  <c r="A19" i="191"/>
  <c r="A50" i="191"/>
  <c r="A19" i="189"/>
  <c r="A50" i="189"/>
  <c r="A19" i="187"/>
  <c r="A50" i="187"/>
  <c r="A19" i="186"/>
  <c r="A50" i="186"/>
  <c r="A19" i="185"/>
  <c r="A50" i="185"/>
  <c r="D8" i="184"/>
  <c r="F90" i="184"/>
  <c r="A19" i="183"/>
  <c r="A50" i="183"/>
  <c r="A65" i="182"/>
  <c r="A19" i="182"/>
  <c r="A50" i="182"/>
  <c r="A50" i="181"/>
  <c r="A19" i="180"/>
  <c r="A50" i="180"/>
  <c r="M89" i="243"/>
  <c r="M89" i="242"/>
  <c r="M89" i="241"/>
  <c r="M89" i="240"/>
  <c r="M89" i="239"/>
  <c r="M89" i="235"/>
  <c r="M89" i="224"/>
  <c r="M89" i="219"/>
  <c r="M89" i="218"/>
  <c r="M89" i="217"/>
  <c r="M89" i="213"/>
  <c r="M89" i="206"/>
  <c r="M89" i="205"/>
  <c r="M89" i="202"/>
  <c r="M89" i="198"/>
  <c r="M89" i="197"/>
  <c r="M89" i="192"/>
  <c r="M89" i="191"/>
  <c r="M89" i="190"/>
  <c r="M89" i="185"/>
  <c r="L89" i="183"/>
  <c r="L89" i="180"/>
  <c r="M89" i="257"/>
  <c r="M89" i="253"/>
  <c r="M89" i="249"/>
  <c r="M89" i="245"/>
  <c r="L89" i="255"/>
  <c r="L89" i="251"/>
  <c r="L89" i="247"/>
  <c r="L89" i="243"/>
  <c r="L89" i="239"/>
  <c r="L89" i="235"/>
  <c r="L89" i="231"/>
  <c r="L89" i="227"/>
  <c r="L89" i="223"/>
  <c r="L89" i="219"/>
  <c r="M89" i="215"/>
  <c r="L89" i="211"/>
  <c r="L89" i="207"/>
  <c r="L89" i="203"/>
  <c r="L89" i="199"/>
  <c r="L89" i="195"/>
  <c r="M89" i="244"/>
  <c r="M89" i="238"/>
  <c r="M89" i="236"/>
  <c r="L89" i="234"/>
  <c r="M89" i="232"/>
  <c r="M89" i="230"/>
  <c r="M89" i="229"/>
  <c r="L89" i="228"/>
  <c r="M89" i="221"/>
  <c r="L89" i="215"/>
  <c r="M89" i="214"/>
  <c r="M89" i="210"/>
  <c r="M89" i="200"/>
  <c r="M89" i="199"/>
  <c r="M89" i="195"/>
  <c r="M89" i="194"/>
  <c r="M89" i="193"/>
  <c r="L89" i="192"/>
  <c r="L89" i="191"/>
  <c r="L89" i="190"/>
  <c r="M89" i="188"/>
  <c r="M89" i="187"/>
  <c r="M89" i="186"/>
  <c r="L89" i="185"/>
  <c r="M89" i="256"/>
  <c r="M89" i="252"/>
  <c r="M89" i="248"/>
  <c r="L89" i="258"/>
  <c r="L89" i="254"/>
  <c r="M89" i="233"/>
  <c r="M89" i="231"/>
  <c r="M89" i="226"/>
  <c r="M89" i="225"/>
  <c r="M89" i="223"/>
  <c r="M89" i="211"/>
  <c r="M89" i="207"/>
  <c r="L89" i="193"/>
  <c r="M89" i="189"/>
  <c r="L89" i="188"/>
  <c r="L89" i="187"/>
  <c r="L89" i="186"/>
  <c r="M89" i="184"/>
  <c r="M89" i="182"/>
  <c r="M89" i="181"/>
  <c r="M89" i="255"/>
  <c r="M89" i="251"/>
  <c r="M89" i="247"/>
  <c r="L89" i="257"/>
  <c r="L89" i="253"/>
  <c r="L89" i="249"/>
  <c r="L89" i="245"/>
  <c r="L89" i="241"/>
  <c r="L89" i="237"/>
  <c r="L89" i="233"/>
  <c r="L89" i="229"/>
  <c r="L89" i="225"/>
  <c r="L89" i="221"/>
  <c r="L89" i="217"/>
  <c r="L89" i="213"/>
  <c r="L89" i="209"/>
  <c r="L89" i="205"/>
  <c r="L89" i="201"/>
  <c r="L89" i="197"/>
  <c r="L88" i="258"/>
  <c r="L88" i="256"/>
  <c r="M88" i="255"/>
  <c r="M88" i="253"/>
  <c r="L88" i="251"/>
  <c r="M88" i="247"/>
  <c r="M88" i="245"/>
  <c r="M88" i="244"/>
  <c r="M88" i="242"/>
  <c r="L88" i="241"/>
  <c r="M88" i="238"/>
  <c r="M88" i="236"/>
  <c r="L88" i="235"/>
  <c r="L88" i="234"/>
  <c r="M88" i="233"/>
  <c r="M88" i="232"/>
  <c r="M88" i="231"/>
  <c r="M88" i="230"/>
  <c r="M88" i="229"/>
  <c r="M88" i="228"/>
  <c r="M88" i="225"/>
  <c r="L88" i="221"/>
  <c r="L88" i="218"/>
  <c r="M88" i="215"/>
  <c r="M88" i="214"/>
  <c r="M88" i="212"/>
  <c r="M88" i="210"/>
  <c r="M88" i="208"/>
  <c r="L88" i="206"/>
  <c r="M88" i="199"/>
  <c r="L88" i="195"/>
  <c r="M88" i="194"/>
  <c r="L88" i="193"/>
  <c r="M88" i="192"/>
  <c r="L88" i="191"/>
  <c r="L88" i="188"/>
  <c r="L88" i="186"/>
  <c r="L88" i="185"/>
  <c r="L88" i="180"/>
  <c r="M88" i="258"/>
  <c r="M88" i="254"/>
  <c r="L88" i="250"/>
  <c r="M88" i="257"/>
  <c r="M88" i="250"/>
  <c r="L88" i="249"/>
  <c r="L88" i="246"/>
  <c r="L88" i="244"/>
  <c r="L88" i="242"/>
  <c r="L88" i="238"/>
  <c r="M88" i="237"/>
  <c r="L88" i="236"/>
  <c r="L88" i="233"/>
  <c r="L88" i="232"/>
  <c r="L88" i="231"/>
  <c r="L88" i="230"/>
  <c r="L88" i="229"/>
  <c r="L88" i="228"/>
  <c r="M88" i="227"/>
  <c r="M88" i="226"/>
  <c r="L88" i="225"/>
  <c r="M88" i="224"/>
  <c r="M88" i="223"/>
  <c r="M88" i="222"/>
  <c r="M88" i="220"/>
  <c r="L88" i="215"/>
  <c r="L88" i="214"/>
  <c r="L88" i="212"/>
  <c r="M88" i="211"/>
  <c r="L88" i="210"/>
  <c r="L88" i="208"/>
  <c r="M88" i="207"/>
  <c r="M88" i="204"/>
  <c r="M88" i="202"/>
  <c r="L88" i="199"/>
  <c r="M88" i="196"/>
  <c r="L88" i="194"/>
  <c r="L88" i="192"/>
  <c r="M88" i="187"/>
  <c r="M88" i="184"/>
  <c r="M88" i="181"/>
  <c r="M88" i="243"/>
  <c r="M88" i="240"/>
  <c r="M88" i="239"/>
  <c r="L88" i="237"/>
  <c r="L88" i="227"/>
  <c r="L88" i="226"/>
  <c r="L88" i="224"/>
  <c r="L88" i="223"/>
  <c r="L88" i="222"/>
  <c r="L88" i="220"/>
  <c r="M88" i="219"/>
  <c r="M88" i="217"/>
  <c r="M88" i="216"/>
  <c r="M88" i="213"/>
  <c r="L88" i="211"/>
  <c r="M88" i="209"/>
  <c r="L88" i="207"/>
  <c r="M88" i="205"/>
  <c r="L88" i="204"/>
  <c r="M88" i="203"/>
  <c r="L88" i="202"/>
  <c r="M88" i="201"/>
  <c r="M88" i="200"/>
  <c r="M88" i="198"/>
  <c r="M88" i="197"/>
  <c r="L88" i="196"/>
  <c r="M88" i="190"/>
  <c r="M88" i="189"/>
  <c r="L88" i="187"/>
  <c r="L88" i="184"/>
  <c r="M88" i="183"/>
  <c r="M88" i="182"/>
  <c r="L88" i="181"/>
  <c r="M88" i="256"/>
  <c r="M88" i="252"/>
  <c r="L88" i="248"/>
  <c r="O8" i="258"/>
  <c r="D88" i="258"/>
  <c r="F90" i="258"/>
  <c r="D91" i="258"/>
  <c r="D8" i="258"/>
  <c r="D8" i="257"/>
  <c r="D86" i="257"/>
  <c r="D87" i="257"/>
  <c r="D88" i="257"/>
  <c r="D89" i="257"/>
  <c r="O8" i="257"/>
  <c r="G86" i="256"/>
  <c r="G87" i="256"/>
  <c r="E88" i="256"/>
  <c r="E89" i="256"/>
  <c r="F91" i="256"/>
  <c r="F91" i="255"/>
  <c r="F86" i="255"/>
  <c r="F87" i="255"/>
  <c r="F88" i="255"/>
  <c r="F89" i="255"/>
  <c r="D90" i="255"/>
  <c r="D91" i="255"/>
  <c r="F86" i="254"/>
  <c r="F87" i="254"/>
  <c r="D88" i="254"/>
  <c r="D89" i="254"/>
  <c r="D86" i="254"/>
  <c r="D87" i="254"/>
  <c r="G91" i="253"/>
  <c r="D86" i="253"/>
  <c r="D87" i="253"/>
  <c r="D88" i="253"/>
  <c r="G86" i="252"/>
  <c r="G87" i="252"/>
  <c r="E88" i="252"/>
  <c r="E89" i="252"/>
  <c r="D86" i="251"/>
  <c r="D87" i="251"/>
  <c r="D88" i="251"/>
  <c r="D89" i="251"/>
  <c r="F86" i="250"/>
  <c r="F87" i="250"/>
  <c r="D88" i="250"/>
  <c r="D89" i="250"/>
  <c r="D86" i="249"/>
  <c r="D87" i="249"/>
  <c r="D88" i="249"/>
  <c r="D89" i="249"/>
  <c r="G89" i="249"/>
  <c r="E90" i="249"/>
  <c r="F87" i="248"/>
  <c r="D88" i="248"/>
  <c r="D89" i="248"/>
  <c r="F91" i="247"/>
  <c r="F86" i="247"/>
  <c r="F87" i="247"/>
  <c r="F88" i="247"/>
  <c r="F89" i="247"/>
  <c r="D90" i="247"/>
  <c r="D91" i="247"/>
  <c r="F86" i="246"/>
  <c r="F87" i="246"/>
  <c r="D88" i="246"/>
  <c r="D89" i="246"/>
  <c r="O8" i="246"/>
  <c r="D86" i="246"/>
  <c r="D87" i="246"/>
  <c r="D86" i="245"/>
  <c r="D87" i="245"/>
  <c r="D88" i="245"/>
  <c r="D89" i="245"/>
  <c r="G86" i="244"/>
  <c r="E91" i="244"/>
  <c r="D87" i="243"/>
  <c r="D89" i="243"/>
  <c r="D90" i="243"/>
  <c r="F91" i="243"/>
  <c r="D88" i="242"/>
  <c r="F89" i="242"/>
  <c r="F90" i="242"/>
  <c r="D89" i="242"/>
  <c r="D90" i="242"/>
  <c r="F91" i="242"/>
  <c r="D91" i="241"/>
  <c r="D91" i="240"/>
  <c r="D86" i="240"/>
  <c r="F87" i="240"/>
  <c r="F88" i="240"/>
  <c r="D87" i="239"/>
  <c r="D89" i="239"/>
  <c r="D90" i="239"/>
  <c r="F91" i="239"/>
  <c r="F86" i="238"/>
  <c r="D91" i="238"/>
  <c r="F86" i="237"/>
  <c r="F88" i="237"/>
  <c r="F86" i="236"/>
  <c r="D91" i="236"/>
  <c r="D86" i="236"/>
  <c r="F87" i="236"/>
  <c r="F88" i="236"/>
  <c r="F86" i="235"/>
  <c r="F88" i="235"/>
  <c r="D87" i="234"/>
  <c r="D89" i="234"/>
  <c r="D90" i="234"/>
  <c r="F91" i="234"/>
  <c r="O8" i="233"/>
  <c r="F91" i="233"/>
  <c r="D91" i="233"/>
  <c r="F86" i="232"/>
  <c r="D91" i="232"/>
  <c r="O8" i="231"/>
  <c r="F86" i="230"/>
  <c r="D91" i="230"/>
  <c r="F86" i="229"/>
  <c r="F88" i="229"/>
  <c r="F86" i="228"/>
  <c r="O8" i="227"/>
  <c r="F91" i="227"/>
  <c r="D91" i="227"/>
  <c r="F86" i="226"/>
  <c r="D91" i="226"/>
  <c r="D87" i="225"/>
  <c r="D89" i="225"/>
  <c r="D90" i="225"/>
  <c r="F91" i="225"/>
  <c r="D8" i="224"/>
  <c r="D87" i="224"/>
  <c r="D88" i="224"/>
  <c r="F89" i="224"/>
  <c r="F90" i="224"/>
  <c r="G91" i="223"/>
  <c r="F86" i="223"/>
  <c r="F86" i="222"/>
  <c r="D91" i="222"/>
  <c r="G91" i="221"/>
  <c r="F88" i="221"/>
  <c r="D89" i="220"/>
  <c r="D90" i="220"/>
  <c r="F91" i="220"/>
  <c r="D8" i="219"/>
  <c r="D87" i="219"/>
  <c r="D89" i="219"/>
  <c r="D90" i="219"/>
  <c r="F91" i="219"/>
  <c r="G86" i="218"/>
  <c r="E91" i="218"/>
  <c r="F86" i="217"/>
  <c r="F88" i="217"/>
  <c r="F86" i="216"/>
  <c r="D91" i="216"/>
  <c r="F86" i="215"/>
  <c r="D91" i="215"/>
  <c r="F86" i="214"/>
  <c r="D91" i="214"/>
  <c r="F88" i="213"/>
  <c r="D86" i="213"/>
  <c r="F87" i="213"/>
  <c r="D88" i="213"/>
  <c r="F89" i="213"/>
  <c r="F90" i="213"/>
  <c r="D8" i="212"/>
  <c r="D87" i="212"/>
  <c r="D88" i="212"/>
  <c r="F89" i="212"/>
  <c r="F90" i="212"/>
  <c r="G91" i="211"/>
  <c r="F86" i="211"/>
  <c r="F88" i="211"/>
  <c r="F86" i="210"/>
  <c r="D91" i="210"/>
  <c r="F86" i="209"/>
  <c r="F88" i="209"/>
  <c r="D87" i="208"/>
  <c r="D88" i="208"/>
  <c r="F89" i="208"/>
  <c r="F90" i="208"/>
  <c r="F88" i="207"/>
  <c r="F86" i="206"/>
  <c r="D91" i="206"/>
  <c r="D91" i="205"/>
  <c r="D89" i="204"/>
  <c r="D90" i="204"/>
  <c r="F91" i="204"/>
  <c r="C86" i="203"/>
  <c r="E87" i="203"/>
  <c r="G91" i="203"/>
  <c r="F88" i="203"/>
  <c r="D8" i="202"/>
  <c r="D87" i="202"/>
  <c r="D88" i="202"/>
  <c r="F89" i="202"/>
  <c r="F90" i="202"/>
  <c r="F86" i="201"/>
  <c r="D89" i="200"/>
  <c r="D90" i="200"/>
  <c r="F91" i="200"/>
  <c r="F86" i="199"/>
  <c r="F88" i="199"/>
  <c r="D8" i="198"/>
  <c r="G86" i="198"/>
  <c r="D8" i="197"/>
  <c r="D87" i="197"/>
  <c r="D90" i="197"/>
  <c r="F91" i="197"/>
  <c r="F86" i="196"/>
  <c r="D91" i="196"/>
  <c r="F86" i="194"/>
  <c r="D87" i="193"/>
  <c r="D88" i="193"/>
  <c r="F89" i="193"/>
  <c r="D8" i="193"/>
  <c r="D86" i="192"/>
  <c r="F87" i="192"/>
  <c r="F88" i="192"/>
  <c r="D91" i="192"/>
  <c r="D86" i="191"/>
  <c r="F87" i="191"/>
  <c r="F88" i="191"/>
  <c r="D91" i="191"/>
  <c r="D88" i="190"/>
  <c r="F89" i="190"/>
  <c r="F91" i="190"/>
  <c r="D86" i="189"/>
  <c r="F87" i="189"/>
  <c r="F88" i="189"/>
  <c r="D91" i="189"/>
  <c r="D86" i="188"/>
  <c r="F88" i="188"/>
  <c r="D87" i="188"/>
  <c r="F89" i="188"/>
  <c r="D86" i="187"/>
  <c r="F87" i="187"/>
  <c r="F88" i="187"/>
  <c r="D91" i="187"/>
  <c r="D89" i="186"/>
  <c r="F90" i="186"/>
  <c r="F86" i="186"/>
  <c r="D90" i="186"/>
  <c r="F91" i="186"/>
  <c r="D8" i="185"/>
  <c r="D86" i="185"/>
  <c r="F87" i="185"/>
  <c r="D91" i="185"/>
  <c r="D87" i="185"/>
  <c r="D88" i="185"/>
  <c r="F89" i="185"/>
  <c r="E86" i="184"/>
  <c r="G87" i="184"/>
  <c r="G88" i="184"/>
  <c r="F91" i="184"/>
  <c r="D86" i="183"/>
  <c r="F87" i="183"/>
  <c r="F88" i="183"/>
  <c r="D91" i="183"/>
  <c r="E86" i="182"/>
  <c r="G87" i="182"/>
  <c r="G88" i="182"/>
  <c r="E91" i="182"/>
  <c r="D86" i="181"/>
  <c r="F88" i="181"/>
  <c r="D91" i="181"/>
  <c r="E86" i="180"/>
  <c r="G87" i="180"/>
  <c r="G88" i="180"/>
  <c r="E91" i="180"/>
  <c r="N87" i="258" l="1"/>
  <c r="J87" i="257"/>
  <c r="F89" i="258"/>
  <c r="G91" i="258"/>
  <c r="E89" i="258"/>
  <c r="F87" i="257"/>
  <c r="D8" i="256"/>
  <c r="D87" i="256"/>
  <c r="D91" i="256"/>
  <c r="G88" i="256"/>
  <c r="F89" i="254"/>
  <c r="E91" i="254"/>
  <c r="G88" i="253"/>
  <c r="G90" i="253"/>
  <c r="D86" i="252"/>
  <c r="F90" i="252"/>
  <c r="O8" i="251"/>
  <c r="G86" i="251"/>
  <c r="G89" i="251"/>
  <c r="F90" i="251"/>
  <c r="F91" i="251"/>
  <c r="F88" i="250"/>
  <c r="G91" i="249"/>
  <c r="D91" i="249"/>
  <c r="D86" i="248"/>
  <c r="G90" i="248"/>
  <c r="G91" i="248"/>
  <c r="O8" i="248"/>
  <c r="D8" i="247"/>
  <c r="F90" i="247"/>
  <c r="C86" i="246"/>
  <c r="F89" i="246"/>
  <c r="F88" i="245"/>
  <c r="D8" i="244"/>
  <c r="F89" i="244"/>
  <c r="F91" i="244"/>
  <c r="D86" i="243"/>
  <c r="D88" i="243"/>
  <c r="E87" i="242"/>
  <c r="G90" i="241"/>
  <c r="D86" i="241"/>
  <c r="D90" i="241"/>
  <c r="F87" i="241"/>
  <c r="O8" i="240"/>
  <c r="G89" i="240"/>
  <c r="G90" i="240"/>
  <c r="F91" i="240"/>
  <c r="F87" i="239"/>
  <c r="G90" i="239"/>
  <c r="F90" i="238"/>
  <c r="F91" i="238"/>
  <c r="F87" i="238"/>
  <c r="E89" i="238"/>
  <c r="D87" i="237"/>
  <c r="D90" i="237"/>
  <c r="F91" i="237"/>
  <c r="F90" i="236"/>
  <c r="D90" i="236"/>
  <c r="F91" i="236"/>
  <c r="D89" i="235"/>
  <c r="F91" i="235"/>
  <c r="D90" i="235"/>
  <c r="D91" i="235"/>
  <c r="D86" i="234"/>
  <c r="F87" i="234"/>
  <c r="D87" i="233"/>
  <c r="E87" i="232"/>
  <c r="F89" i="232"/>
  <c r="G91" i="232"/>
  <c r="D86" i="232"/>
  <c r="E88" i="232"/>
  <c r="C89" i="232"/>
  <c r="D86" i="231"/>
  <c r="D88" i="231"/>
  <c r="D8" i="231"/>
  <c r="F87" i="231"/>
  <c r="D86" i="230"/>
  <c r="D87" i="230"/>
  <c r="F90" i="230"/>
  <c r="F91" i="230"/>
  <c r="D87" i="229"/>
  <c r="F89" i="229"/>
  <c r="G90" i="229"/>
  <c r="D88" i="229"/>
  <c r="D90" i="229"/>
  <c r="F90" i="227"/>
  <c r="F89" i="226"/>
  <c r="F90" i="226"/>
  <c r="G91" i="226"/>
  <c r="D90" i="226"/>
  <c r="F87" i="225"/>
  <c r="F88" i="225"/>
  <c r="G90" i="225"/>
  <c r="D91" i="224"/>
  <c r="E86" i="224"/>
  <c r="F91" i="224"/>
  <c r="F88" i="223"/>
  <c r="E89" i="223"/>
  <c r="E88" i="222"/>
  <c r="G90" i="222"/>
  <c r="G91" i="222"/>
  <c r="D90" i="222"/>
  <c r="D90" i="221"/>
  <c r="O8" i="221"/>
  <c r="F89" i="221"/>
  <c r="D86" i="221"/>
  <c r="G87" i="221"/>
  <c r="G90" i="221"/>
  <c r="O8" i="220"/>
  <c r="D88" i="220"/>
  <c r="F90" i="220"/>
  <c r="F89" i="220"/>
  <c r="D91" i="219"/>
  <c r="D86" i="219"/>
  <c r="F89" i="219"/>
  <c r="F90" i="219"/>
  <c r="D8" i="217"/>
  <c r="E87" i="217"/>
  <c r="F90" i="217"/>
  <c r="D90" i="217"/>
  <c r="D90" i="216"/>
  <c r="G89" i="216"/>
  <c r="G90" i="216"/>
  <c r="F90" i="215"/>
  <c r="D90" i="215"/>
  <c r="E86" i="214"/>
  <c r="F88" i="214"/>
  <c r="D87" i="214"/>
  <c r="D90" i="213"/>
  <c r="G87" i="212"/>
  <c r="G91" i="212"/>
  <c r="F87" i="210"/>
  <c r="F88" i="210"/>
  <c r="D90" i="210"/>
  <c r="D8" i="209"/>
  <c r="E87" i="209"/>
  <c r="D89" i="209"/>
  <c r="E86" i="209"/>
  <c r="D90" i="209"/>
  <c r="F86" i="208"/>
  <c r="D86" i="208"/>
  <c r="E87" i="207"/>
  <c r="G90" i="207"/>
  <c r="D86" i="207"/>
  <c r="E88" i="206"/>
  <c r="G90" i="206"/>
  <c r="G88" i="206"/>
  <c r="D90" i="206"/>
  <c r="F86" i="204"/>
  <c r="E87" i="204"/>
  <c r="E88" i="204"/>
  <c r="F89" i="203"/>
  <c r="E89" i="203"/>
  <c r="G88" i="202"/>
  <c r="E89" i="202"/>
  <c r="E86" i="202"/>
  <c r="G87" i="202"/>
  <c r="G91" i="201"/>
  <c r="D89" i="201"/>
  <c r="D86" i="200"/>
  <c r="G89" i="200"/>
  <c r="F89" i="199"/>
  <c r="D87" i="199"/>
  <c r="D90" i="199"/>
  <c r="F91" i="199"/>
  <c r="E89" i="198"/>
  <c r="F89" i="197"/>
  <c r="G90" i="197"/>
  <c r="E91" i="197"/>
  <c r="O8" i="196"/>
  <c r="D89" i="196"/>
  <c r="G87" i="196"/>
  <c r="G88" i="196"/>
  <c r="D90" i="196"/>
  <c r="D91" i="195"/>
  <c r="G88" i="195"/>
  <c r="F89" i="194"/>
  <c r="F87" i="193"/>
  <c r="E89" i="193"/>
  <c r="G89" i="192"/>
  <c r="D90" i="192"/>
  <c r="G89" i="191"/>
  <c r="G90" i="191"/>
  <c r="D90" i="191"/>
  <c r="D90" i="189"/>
  <c r="F86" i="189"/>
  <c r="D89" i="189"/>
  <c r="G90" i="189"/>
  <c r="F86" i="188"/>
  <c r="E91" i="188"/>
  <c r="F91" i="188"/>
  <c r="E87" i="187"/>
  <c r="F91" i="187"/>
  <c r="D90" i="187"/>
  <c r="E89" i="185"/>
  <c r="G90" i="185"/>
  <c r="G89" i="184"/>
  <c r="D89" i="184"/>
  <c r="G89" i="183"/>
  <c r="D90" i="183"/>
  <c r="G90" i="182"/>
  <c r="G89" i="182"/>
  <c r="D90" i="182"/>
  <c r="D8" i="181"/>
  <c r="D87" i="181"/>
  <c r="D89" i="181"/>
  <c r="D90" i="181"/>
  <c r="J88" i="256"/>
  <c r="M89" i="237"/>
  <c r="M89" i="222"/>
  <c r="M89" i="220"/>
  <c r="M89" i="227"/>
  <c r="J83" i="258"/>
  <c r="J83" i="256"/>
  <c r="J83" i="255"/>
  <c r="J83" i="254"/>
  <c r="J83" i="250"/>
  <c r="J83" i="247"/>
  <c r="J83" i="246"/>
  <c r="J83" i="243"/>
  <c r="J83" i="238"/>
  <c r="J83" i="235"/>
  <c r="J83" i="233"/>
  <c r="J83" i="232"/>
  <c r="J83" i="231"/>
  <c r="J83" i="222"/>
  <c r="J83" i="221"/>
  <c r="J83" i="219"/>
  <c r="J83" i="217"/>
  <c r="J83" i="253"/>
  <c r="J83" i="249"/>
  <c r="J83" i="248"/>
  <c r="J83" i="239"/>
  <c r="J83" i="236"/>
  <c r="J83" i="229"/>
  <c r="J83" i="228"/>
  <c r="J83" i="227"/>
  <c r="J83" i="225"/>
  <c r="J83" i="224"/>
  <c r="J83" i="215"/>
  <c r="J83" i="213"/>
  <c r="J83" i="257"/>
  <c r="J83" i="251"/>
  <c r="J83" i="245"/>
  <c r="J83" i="241"/>
  <c r="J83" i="230"/>
  <c r="J83" i="223"/>
  <c r="J83" i="220"/>
  <c r="O88" i="258"/>
  <c r="O88" i="255"/>
  <c r="N88" i="254"/>
  <c r="O88" i="253"/>
  <c r="O88" i="252"/>
  <c r="N88" i="246"/>
  <c r="N88" i="244"/>
  <c r="O88" i="243"/>
  <c r="N88" i="241"/>
  <c r="N88" i="240"/>
  <c r="O88" i="238"/>
  <c r="O88" i="236"/>
  <c r="N88" i="234"/>
  <c r="N88" i="230"/>
  <c r="O88" i="224"/>
  <c r="O88" i="222"/>
  <c r="O88" i="219"/>
  <c r="O88" i="218"/>
  <c r="N88" i="217"/>
  <c r="N88" i="216"/>
  <c r="N88" i="258"/>
  <c r="O88" i="257"/>
  <c r="O88" i="256"/>
  <c r="N88" i="255"/>
  <c r="N88" i="253"/>
  <c r="N88" i="252"/>
  <c r="O88" i="250"/>
  <c r="O88" i="248"/>
  <c r="O88" i="245"/>
  <c r="N88" i="243"/>
  <c r="O88" i="242"/>
  <c r="O88" i="239"/>
  <c r="N88" i="238"/>
  <c r="O88" i="237"/>
  <c r="N88" i="236"/>
  <c r="O88" i="233"/>
  <c r="O88" i="231"/>
  <c r="O88" i="229"/>
  <c r="O88" i="226"/>
  <c r="O88" i="225"/>
  <c r="N88" i="224"/>
  <c r="O88" i="223"/>
  <c r="N88" i="222"/>
  <c r="O88" i="220"/>
  <c r="N88" i="219"/>
  <c r="N88" i="218"/>
  <c r="O88" i="214"/>
  <c r="N88" i="257"/>
  <c r="N88" i="256"/>
  <c r="O88" i="251"/>
  <c r="N88" i="250"/>
  <c r="O88" i="249"/>
  <c r="N88" i="248"/>
  <c r="O88" i="247"/>
  <c r="N88" i="245"/>
  <c r="N88" i="242"/>
  <c r="N88" i="239"/>
  <c r="N88" i="237"/>
  <c r="O88" i="235"/>
  <c r="N88" i="233"/>
  <c r="O88" i="232"/>
  <c r="N88" i="231"/>
  <c r="N88" i="229"/>
  <c r="O88" i="228"/>
  <c r="O88" i="227"/>
  <c r="N88" i="226"/>
  <c r="N88" i="225"/>
  <c r="N88" i="223"/>
  <c r="O88" i="221"/>
  <c r="N88" i="220"/>
  <c r="O88" i="215"/>
  <c r="N88" i="214"/>
  <c r="O88" i="213"/>
  <c r="M91" i="256"/>
  <c r="M91" i="248"/>
  <c r="L91" i="236"/>
  <c r="L91" i="232"/>
  <c r="L91" i="230"/>
  <c r="L91" i="226"/>
  <c r="L91" i="216"/>
  <c r="M91" i="252"/>
  <c r="M91" i="246"/>
  <c r="L91" i="238"/>
  <c r="L91" i="224"/>
  <c r="L91" i="222"/>
  <c r="L91" i="212"/>
  <c r="M91" i="244"/>
  <c r="L91" i="234"/>
  <c r="L91" i="220"/>
  <c r="J88" i="258"/>
  <c r="J88" i="251"/>
  <c r="J88" i="249"/>
  <c r="J88" i="248"/>
  <c r="J88" i="247"/>
  <c r="J88" i="239"/>
  <c r="J88" i="232"/>
  <c r="J88" i="228"/>
  <c r="J88" i="227"/>
  <c r="J88" i="215"/>
  <c r="J88" i="246"/>
  <c r="J88" i="244"/>
  <c r="J88" i="235"/>
  <c r="J88" i="230"/>
  <c r="J88" i="221"/>
  <c r="J88" i="213"/>
  <c r="J88" i="255"/>
  <c r="J88" i="254"/>
  <c r="J88" i="253"/>
  <c r="J88" i="241"/>
  <c r="J88" i="240"/>
  <c r="J88" i="238"/>
  <c r="J88" i="236"/>
  <c r="J88" i="234"/>
  <c r="J88" i="224"/>
  <c r="J88" i="222"/>
  <c r="J88" i="217"/>
  <c r="J88" i="216"/>
  <c r="O90" i="258"/>
  <c r="N90" i="257"/>
  <c r="N90" i="256"/>
  <c r="O90" i="253"/>
  <c r="O90" i="248"/>
  <c r="N90" i="247"/>
  <c r="O90" i="244"/>
  <c r="N90" i="242"/>
  <c r="N90" i="241"/>
  <c r="O90" i="238"/>
  <c r="O90" i="236"/>
  <c r="N90" i="235"/>
  <c r="O90" i="234"/>
  <c r="N90" i="231"/>
  <c r="N90" i="229"/>
  <c r="O90" i="227"/>
  <c r="N90" i="226"/>
  <c r="O90" i="224"/>
  <c r="N90" i="223"/>
  <c r="N90" i="222"/>
  <c r="N90" i="219"/>
  <c r="O90" i="217"/>
  <c r="N90" i="258"/>
  <c r="O90" i="255"/>
  <c r="N90" i="253"/>
  <c r="O90" i="250"/>
  <c r="O90" i="249"/>
  <c r="N90" i="248"/>
  <c r="O90" i="246"/>
  <c r="O90" i="245"/>
  <c r="N90" i="244"/>
  <c r="O90" i="243"/>
  <c r="O90" i="240"/>
  <c r="N90" i="238"/>
  <c r="N90" i="236"/>
  <c r="N90" i="234"/>
  <c r="O90" i="232"/>
  <c r="O90" i="228"/>
  <c r="N90" i="227"/>
  <c r="O90" i="225"/>
  <c r="N90" i="224"/>
  <c r="O90" i="220"/>
  <c r="N90" i="217"/>
  <c r="N90" i="255"/>
  <c r="O90" i="254"/>
  <c r="O90" i="252"/>
  <c r="O90" i="251"/>
  <c r="N90" i="250"/>
  <c r="N90" i="249"/>
  <c r="N90" i="246"/>
  <c r="N90" i="245"/>
  <c r="N90" i="243"/>
  <c r="N90" i="240"/>
  <c r="O90" i="239"/>
  <c r="O90" i="237"/>
  <c r="O90" i="233"/>
  <c r="N90" i="232"/>
  <c r="O90" i="230"/>
  <c r="N90" i="228"/>
  <c r="N90" i="225"/>
  <c r="O90" i="221"/>
  <c r="N90" i="220"/>
  <c r="O90" i="218"/>
  <c r="O90" i="216"/>
  <c r="O90" i="215"/>
  <c r="K90" i="257"/>
  <c r="N89" i="258"/>
  <c r="O91" i="258"/>
  <c r="J89" i="255"/>
  <c r="O89" i="256"/>
  <c r="K91" i="256"/>
  <c r="L86" i="257"/>
  <c r="J89" i="257"/>
  <c r="K91" i="257"/>
  <c r="F86" i="258"/>
  <c r="D87" i="258"/>
  <c r="F88" i="258"/>
  <c r="F89" i="257"/>
  <c r="D90" i="257"/>
  <c r="E88" i="255"/>
  <c r="E87" i="255"/>
  <c r="O8" i="254"/>
  <c r="F90" i="254"/>
  <c r="F91" i="254"/>
  <c r="D89" i="253"/>
  <c r="F86" i="253"/>
  <c r="G89" i="253"/>
  <c r="E90" i="253"/>
  <c r="D91" i="253"/>
  <c r="G91" i="252"/>
  <c r="F89" i="252"/>
  <c r="D90" i="252"/>
  <c r="D91" i="252"/>
  <c r="E87" i="252"/>
  <c r="F88" i="252"/>
  <c r="F89" i="250"/>
  <c r="D90" i="250"/>
  <c r="D91" i="250"/>
  <c r="F87" i="249"/>
  <c r="F86" i="248"/>
  <c r="F89" i="248"/>
  <c r="D90" i="248"/>
  <c r="D91" i="248"/>
  <c r="D88" i="247"/>
  <c r="E86" i="247"/>
  <c r="F91" i="245"/>
  <c r="O8" i="245"/>
  <c r="E86" i="244"/>
  <c r="D87" i="244"/>
  <c r="D88" i="244"/>
  <c r="D8" i="243"/>
  <c r="F89" i="243"/>
  <c r="D91" i="243"/>
  <c r="D86" i="242"/>
  <c r="F87" i="242"/>
  <c r="O8" i="242"/>
  <c r="D8" i="241"/>
  <c r="D87" i="241"/>
  <c r="O8" i="241"/>
  <c r="G91" i="241"/>
  <c r="F86" i="240"/>
  <c r="D89" i="240"/>
  <c r="E88" i="240"/>
  <c r="D8" i="239"/>
  <c r="F89" i="239"/>
  <c r="D91" i="239"/>
  <c r="E86" i="238"/>
  <c r="D87" i="238"/>
  <c r="D88" i="238"/>
  <c r="O8" i="237"/>
  <c r="D91" i="237"/>
  <c r="F87" i="237"/>
  <c r="D88" i="237"/>
  <c r="D89" i="236"/>
  <c r="F87" i="235"/>
  <c r="D88" i="235"/>
  <c r="D86" i="235"/>
  <c r="D87" i="235"/>
  <c r="G90" i="235"/>
  <c r="D8" i="234"/>
  <c r="F89" i="234"/>
  <c r="E91" i="234"/>
  <c r="G86" i="233"/>
  <c r="G88" i="233"/>
  <c r="D89" i="233"/>
  <c r="D86" i="233"/>
  <c r="F87" i="233"/>
  <c r="D88" i="233"/>
  <c r="G87" i="232"/>
  <c r="G88" i="232"/>
  <c r="D89" i="232"/>
  <c r="F91" i="231"/>
  <c r="F89" i="231"/>
  <c r="D90" i="231"/>
  <c r="D91" i="231"/>
  <c r="F89" i="230"/>
  <c r="D90" i="230"/>
  <c r="G87" i="230"/>
  <c r="G88" i="230"/>
  <c r="D89" i="230"/>
  <c r="F91" i="229"/>
  <c r="D89" i="229"/>
  <c r="D86" i="228"/>
  <c r="D87" i="228"/>
  <c r="F89" i="228"/>
  <c r="D90" i="228"/>
  <c r="F91" i="228"/>
  <c r="D8" i="228"/>
  <c r="D89" i="228"/>
  <c r="D91" i="228"/>
  <c r="F88" i="228"/>
  <c r="D8" i="227"/>
  <c r="E87" i="227"/>
  <c r="D86" i="227"/>
  <c r="F87" i="227"/>
  <c r="D88" i="227"/>
  <c r="D86" i="226"/>
  <c r="E87" i="226"/>
  <c r="E88" i="226"/>
  <c r="C89" i="226"/>
  <c r="G87" i="226"/>
  <c r="G88" i="226"/>
  <c r="D89" i="226"/>
  <c r="D86" i="225"/>
  <c r="F89" i="225"/>
  <c r="D91" i="225"/>
  <c r="D8" i="225"/>
  <c r="G88" i="224"/>
  <c r="D89" i="224"/>
  <c r="D86" i="223"/>
  <c r="D87" i="223"/>
  <c r="F89" i="223"/>
  <c r="D90" i="223"/>
  <c r="G88" i="222"/>
  <c r="D89" i="222"/>
  <c r="F86" i="221"/>
  <c r="D89" i="221"/>
  <c r="D91" i="221"/>
  <c r="D86" i="220"/>
  <c r="F87" i="220"/>
  <c r="F88" i="220"/>
  <c r="F88" i="219"/>
  <c r="E86" i="218"/>
  <c r="D87" i="218"/>
  <c r="D88" i="218"/>
  <c r="D89" i="218"/>
  <c r="D8" i="218"/>
  <c r="O8" i="218"/>
  <c r="F91" i="217"/>
  <c r="O8" i="217"/>
  <c r="F87" i="217"/>
  <c r="D88" i="217"/>
  <c r="G91" i="216"/>
  <c r="D8" i="216"/>
  <c r="E86" i="215"/>
  <c r="D87" i="215"/>
  <c r="F87" i="215"/>
  <c r="D88" i="215"/>
  <c r="F88" i="215"/>
  <c r="E89" i="215"/>
  <c r="C89" i="215"/>
  <c r="F89" i="214"/>
  <c r="D90" i="214"/>
  <c r="D88" i="214"/>
  <c r="D8" i="213"/>
  <c r="O8" i="213"/>
  <c r="F91" i="213"/>
  <c r="D90" i="212"/>
  <c r="D91" i="212"/>
  <c r="G88" i="212"/>
  <c r="D89" i="212"/>
  <c r="F87" i="211"/>
  <c r="D88" i="211"/>
  <c r="F90" i="211"/>
  <c r="D86" i="211"/>
  <c r="D87" i="211"/>
  <c r="F89" i="211"/>
  <c r="D90" i="211"/>
  <c r="F89" i="210"/>
  <c r="E86" i="210"/>
  <c r="D87" i="210"/>
  <c r="D88" i="210"/>
  <c r="O8" i="209"/>
  <c r="F91" i="209"/>
  <c r="F87" i="209"/>
  <c r="D88" i="209"/>
  <c r="D91" i="209"/>
  <c r="C89" i="208"/>
  <c r="D90" i="208"/>
  <c r="D91" i="208"/>
  <c r="D8" i="208"/>
  <c r="F86" i="207"/>
  <c r="O8" i="207"/>
  <c r="D89" i="207"/>
  <c r="D91" i="207"/>
  <c r="D8" i="206"/>
  <c r="O8" i="206"/>
  <c r="F91" i="205"/>
  <c r="D86" i="205"/>
  <c r="F87" i="205"/>
  <c r="D88" i="205"/>
  <c r="D89" i="205"/>
  <c r="O8" i="205"/>
  <c r="D87" i="205"/>
  <c r="D8" i="205"/>
  <c r="D86" i="204"/>
  <c r="F87" i="204"/>
  <c r="F88" i="204"/>
  <c r="O8" i="203"/>
  <c r="F86" i="203"/>
  <c r="F87" i="203"/>
  <c r="D88" i="203"/>
  <c r="D91" i="203"/>
  <c r="E90" i="202"/>
  <c r="E91" i="202"/>
  <c r="D86" i="201"/>
  <c r="D87" i="201"/>
  <c r="D8" i="201"/>
  <c r="F89" i="201"/>
  <c r="G90" i="201"/>
  <c r="F88" i="201"/>
  <c r="F87" i="200"/>
  <c r="F88" i="200"/>
  <c r="D8" i="199"/>
  <c r="D89" i="199"/>
  <c r="O8" i="199"/>
  <c r="G87" i="198"/>
  <c r="G88" i="198"/>
  <c r="F89" i="198"/>
  <c r="D90" i="198"/>
  <c r="E91" i="198"/>
  <c r="F86" i="197"/>
  <c r="F87" i="197"/>
  <c r="D88" i="197"/>
  <c r="D89" i="197"/>
  <c r="D86" i="196"/>
  <c r="E87" i="196"/>
  <c r="E88" i="196"/>
  <c r="D8" i="196"/>
  <c r="O8" i="195"/>
  <c r="D87" i="195"/>
  <c r="F91" i="195"/>
  <c r="F90" i="195"/>
  <c r="D86" i="194"/>
  <c r="E87" i="194"/>
  <c r="E88" i="194"/>
  <c r="G87" i="194"/>
  <c r="G88" i="194"/>
  <c r="D89" i="194"/>
  <c r="G91" i="193"/>
  <c r="O8" i="193"/>
  <c r="E86" i="193"/>
  <c r="G90" i="193"/>
  <c r="F86" i="192"/>
  <c r="G86" i="191"/>
  <c r="E88" i="191"/>
  <c r="E89" i="191"/>
  <c r="F86" i="190"/>
  <c r="G87" i="190"/>
  <c r="D89" i="190"/>
  <c r="E86" i="190"/>
  <c r="G90" i="190"/>
  <c r="D87" i="190"/>
  <c r="O8" i="190"/>
  <c r="E88" i="189"/>
  <c r="E87" i="189"/>
  <c r="D8" i="188"/>
  <c r="D89" i="188"/>
  <c r="F87" i="188"/>
  <c r="O8" i="188"/>
  <c r="F90" i="188"/>
  <c r="D88" i="188"/>
  <c r="D8" i="187"/>
  <c r="D89" i="187"/>
  <c r="O8" i="187"/>
  <c r="F86" i="187"/>
  <c r="F87" i="186"/>
  <c r="F88" i="186"/>
  <c r="D86" i="186"/>
  <c r="D87" i="186"/>
  <c r="D88" i="186"/>
  <c r="F88" i="185"/>
  <c r="G86" i="184"/>
  <c r="C89" i="184"/>
  <c r="E88" i="183"/>
  <c r="E87" i="183"/>
  <c r="E88" i="182"/>
  <c r="E87" i="182"/>
  <c r="O8" i="181"/>
  <c r="F86" i="181"/>
  <c r="F87" i="181"/>
  <c r="G86" i="180"/>
  <c r="E89" i="180"/>
  <c r="E90" i="180"/>
  <c r="E87" i="180"/>
</calcChain>
</file>

<file path=xl/sharedStrings.xml><?xml version="1.0" encoding="utf-8"?>
<sst xmlns="http://schemas.openxmlformats.org/spreadsheetml/2006/main" count="15953" uniqueCount="294">
  <si>
    <t>Change in</t>
  </si>
  <si>
    <t>Number</t>
  </si>
  <si>
    <t>last year</t>
  </si>
  <si>
    <t>Jobs</t>
  </si>
  <si>
    <t>Held by men</t>
  </si>
  <si>
    <t>Held by women</t>
  </si>
  <si>
    <t>Employed persons</t>
  </si>
  <si>
    <t>Total employment income</t>
  </si>
  <si>
    <t>Number of jobs and employed persons in</t>
  </si>
  <si>
    <t>Single job holders</t>
  </si>
  <si>
    <t>Multiple job holders</t>
  </si>
  <si>
    <t>OMUEs</t>
  </si>
  <si>
    <t>Number of jobs</t>
  </si>
  <si>
    <t>Type of organisation</t>
  </si>
  <si>
    <t>Private sector entities</t>
  </si>
  <si>
    <t>Incorporated</t>
  </si>
  <si>
    <t>Unincorporated</t>
  </si>
  <si>
    <t>Public sector entities</t>
  </si>
  <si>
    <t>Employment size</t>
  </si>
  <si>
    <t>Fewer than 5 employees</t>
  </si>
  <si>
    <t>5–19 employees</t>
  </si>
  <si>
    <t>20–199 employees</t>
  </si>
  <si>
    <t>200 or more employees</t>
  </si>
  <si>
    <t>Spotlight</t>
  </si>
  <si>
    <t>Formatted</t>
  </si>
  <si>
    <t>1 year mv</t>
  </si>
  <si>
    <t>5 year mv</t>
  </si>
  <si>
    <t>Total jobs</t>
  </si>
  <si>
    <t>Duration adjusted median income</t>
  </si>
  <si>
    <t>Employee jobs</t>
  </si>
  <si>
    <t>OMUE jobs</t>
  </si>
  <si>
    <t>Jobs per industry</t>
  </si>
  <si>
    <t>Distribution</t>
  </si>
  <si>
    <t>Total job holders</t>
  </si>
  <si>
    <t>Jobs by age/sex</t>
  </si>
  <si>
    <t>Male</t>
  </si>
  <si>
    <t>14 years and under</t>
  </si>
  <si>
    <t>15 to 17 years</t>
  </si>
  <si>
    <t>18 to 20 years</t>
  </si>
  <si>
    <t>21 to 24 years</t>
  </si>
  <si>
    <t>25 to 29 years</t>
  </si>
  <si>
    <t>30 to 34 years</t>
  </si>
  <si>
    <t>35 to 39 years</t>
  </si>
  <si>
    <t>40 to 44 years</t>
  </si>
  <si>
    <t>45 to 49 years</t>
  </si>
  <si>
    <t>50 to 54 years</t>
  </si>
  <si>
    <t>55 to 59 years</t>
  </si>
  <si>
    <t>60 to 64 years</t>
  </si>
  <si>
    <t>65 to 69 years</t>
  </si>
  <si>
    <t>70 to 74 years</t>
  </si>
  <si>
    <t>75 to 79 years</t>
  </si>
  <si>
    <t>80 to 84 years</t>
  </si>
  <si>
    <t>85 years and over</t>
  </si>
  <si>
    <t>Total</t>
  </si>
  <si>
    <t>Female</t>
  </si>
  <si>
    <t>Employed persons by occupation</t>
  </si>
  <si>
    <t>Managers</t>
  </si>
  <si>
    <t>Professionals</t>
  </si>
  <si>
    <t>Labourers</t>
  </si>
  <si>
    <t>2015-16</t>
  </si>
  <si>
    <t>2014-15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</si>
  <si>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</si>
  <si>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</si>
  <si>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</si>
  <si>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</si>
  <si>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</si>
  <si>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</si>
  <si>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</si>
  <si>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</si>
  <si>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</si>
  <si>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</si>
  <si>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</si>
  <si>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</si>
  <si>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</si>
  <si>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</si>
  <si>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</si>
  <si>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</si>
  <si>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</si>
  <si>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</si>
  <si>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</si>
  <si>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Total all services</t>
  </si>
  <si>
    <t xml:space="preserve">            Australian Bureau of Statistics</t>
  </si>
  <si>
    <t>Males</t>
  </si>
  <si>
    <t>Females</t>
  </si>
  <si>
    <t>Duration adjusted median income (jobs)</t>
  </si>
  <si>
    <t>%</t>
  </si>
  <si>
    <t>Employees</t>
  </si>
  <si>
    <t>Persons</t>
  </si>
  <si>
    <t>Multi jobs male</t>
  </si>
  <si>
    <t>Multi jobs female</t>
  </si>
  <si>
    <t>2016-17</t>
  </si>
  <si>
    <t>Contents</t>
  </si>
  <si>
    <t>Tables</t>
  </si>
  <si>
    <r>
      <t xml:space="preserve">More information available from the </t>
    </r>
    <r>
      <rPr>
        <b/>
        <u/>
        <sz val="12"/>
        <color indexed="12"/>
        <rFont val="Arial"/>
        <family val="2"/>
      </rPr>
      <t>ABS website</t>
    </r>
  </si>
  <si>
    <t>Inquiries</t>
  </si>
  <si>
    <t>Further information about these and related statistics is available from the ABS website www.abs.gov.au, or contact the National Information and Referral Service on 1300 135 070.</t>
  </si>
  <si>
    <t>Average age of employed persons</t>
  </si>
  <si>
    <t>Yrs</t>
  </si>
  <si>
    <t>Median income per job</t>
  </si>
  <si>
    <t>Persons average age</t>
  </si>
  <si>
    <t>Persons employees</t>
  </si>
  <si>
    <t>Persons OMUEs</t>
  </si>
  <si>
    <t>Persons both employees and OMUEs</t>
  </si>
  <si>
    <t>Employees plus both emp/OMUE</t>
  </si>
  <si>
    <t>OMUEs plus both emp/OMUE</t>
  </si>
  <si>
    <t>Employed persons male</t>
  </si>
  <si>
    <t>Employed persons female</t>
  </si>
  <si>
    <t>Bayside</t>
  </si>
  <si>
    <t>Alpine</t>
  </si>
  <si>
    <t>Ararat</t>
  </si>
  <si>
    <t>Ballarat</t>
  </si>
  <si>
    <t>Banyule</t>
  </si>
  <si>
    <t>Bass Coast</t>
  </si>
  <si>
    <t>Baw Baw</t>
  </si>
  <si>
    <t>Benalla</t>
  </si>
  <si>
    <t>Boroondara</t>
  </si>
  <si>
    <t>Brimbank</t>
  </si>
  <si>
    <t>8.10</t>
  </si>
  <si>
    <t>Buloke</t>
  </si>
  <si>
    <t>Campaspe</t>
  </si>
  <si>
    <t>Cardinia</t>
  </si>
  <si>
    <t>Casey</t>
  </si>
  <si>
    <t>Central Goldfields</t>
  </si>
  <si>
    <t>Colac-Otway</t>
  </si>
  <si>
    <t>Corangamite</t>
  </si>
  <si>
    <t>Darebin</t>
  </si>
  <si>
    <t>East Gippsland</t>
  </si>
  <si>
    <t>Frankston</t>
  </si>
  <si>
    <t>8.20</t>
  </si>
  <si>
    <t>Gannawarra</t>
  </si>
  <si>
    <t>Glen Eira</t>
  </si>
  <si>
    <t>Glenelg</t>
  </si>
  <si>
    <t>Golden Plains</t>
  </si>
  <si>
    <t>Greater Bendigo</t>
  </si>
  <si>
    <t>Greater Dandenong</t>
  </si>
  <si>
    <t>Greater Geelong</t>
  </si>
  <si>
    <t>Greater Shepparton</t>
  </si>
  <si>
    <t>Hepburn</t>
  </si>
  <si>
    <t>Hindmarsh</t>
  </si>
  <si>
    <t>8.30</t>
  </si>
  <si>
    <t>Hobsons Bay</t>
  </si>
  <si>
    <t>Horsham</t>
  </si>
  <si>
    <t>Hume</t>
  </si>
  <si>
    <t>Indigo</t>
  </si>
  <si>
    <t>Kingston</t>
  </si>
  <si>
    <t>Knox</t>
  </si>
  <si>
    <t>Latrobe</t>
  </si>
  <si>
    <t>Loddon</t>
  </si>
  <si>
    <t>Macedon Ranges</t>
  </si>
  <si>
    <t>Manningham</t>
  </si>
  <si>
    <t>8.40</t>
  </si>
  <si>
    <t>Mansfield</t>
  </si>
  <si>
    <t>Maribyrnong</t>
  </si>
  <si>
    <t>Maroondah</t>
  </si>
  <si>
    <t>Melbourne</t>
  </si>
  <si>
    <t>Melton</t>
  </si>
  <si>
    <t>Mildura</t>
  </si>
  <si>
    <t>Mitchell</t>
  </si>
  <si>
    <t>Moira</t>
  </si>
  <si>
    <t>Monash</t>
  </si>
  <si>
    <t>Moonee Valley</t>
  </si>
  <si>
    <t>8.50</t>
  </si>
  <si>
    <t>Moorabool</t>
  </si>
  <si>
    <t>Moreland</t>
  </si>
  <si>
    <t>Mornington Peninsula</t>
  </si>
  <si>
    <t>Mount Alexander</t>
  </si>
  <si>
    <t>Moyne</t>
  </si>
  <si>
    <t>Murrindindi</t>
  </si>
  <si>
    <t>Nillumbik</t>
  </si>
  <si>
    <t>Northern Grampians</t>
  </si>
  <si>
    <t>Port Phillip</t>
  </si>
  <si>
    <t>Pyrenees</t>
  </si>
  <si>
    <t>8.60</t>
  </si>
  <si>
    <t>South Gippsland</t>
  </si>
  <si>
    <t>Southern Grampians</t>
  </si>
  <si>
    <t>Stonnington</t>
  </si>
  <si>
    <t>Strathbogie</t>
  </si>
  <si>
    <t>Surf Coast</t>
  </si>
  <si>
    <t>Swan Hill</t>
  </si>
  <si>
    <t>Towong</t>
  </si>
  <si>
    <t>Wangaratta</t>
  </si>
  <si>
    <t>Warrnambool</t>
  </si>
  <si>
    <t>8.70</t>
  </si>
  <si>
    <t>Wellington</t>
  </si>
  <si>
    <t>West Wimmera</t>
  </si>
  <si>
    <t>Whitehorse</t>
  </si>
  <si>
    <t>Whittlesea</t>
  </si>
  <si>
    <t>Wodonga</t>
  </si>
  <si>
    <t>Wyndham</t>
  </si>
  <si>
    <t>Yarra</t>
  </si>
  <si>
    <t>Yarra Ranges</t>
  </si>
  <si>
    <t>Yarriambiack</t>
  </si>
  <si>
    <t>1 Year mv</t>
  </si>
  <si>
    <t>7 Year mv</t>
  </si>
  <si>
    <t>2017-18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</si>
  <si>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</si>
  <si>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</si>
  <si>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</si>
  <si>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</si>
  <si>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</si>
  <si>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Queenscliffe</t>
  </si>
  <si>
    <t>Change</t>
  </si>
  <si>
    <t>* Totals may differ from the sum of their components due to perturbation</t>
  </si>
  <si>
    <t>and data which could not be classified to component characteristics.</t>
  </si>
  <si>
    <t>2018-19</t>
  </si>
  <si>
    <t>8.1</t>
  </si>
  <si>
    <t>8.2</t>
  </si>
  <si>
    <t>8.3</t>
  </si>
  <si>
    <t>8.4</t>
  </si>
  <si>
    <t>8.5</t>
  </si>
  <si>
    <t>8.6</t>
  </si>
  <si>
    <t>8.7</t>
  </si>
  <si>
    <t>8.8</t>
  </si>
  <si>
    <t>8.9</t>
  </si>
  <si>
    <t>8.11</t>
  </si>
  <si>
    <t>8.12</t>
  </si>
  <si>
    <t>8.13</t>
  </si>
  <si>
    <t>8.14</t>
  </si>
  <si>
    <t>8.15</t>
  </si>
  <si>
    <t>8.16</t>
  </si>
  <si>
    <t>8.17</t>
  </si>
  <si>
    <t>8.18</t>
  </si>
  <si>
    <t>8.19</t>
  </si>
  <si>
    <t>8.21</t>
  </si>
  <si>
    <t>8.22</t>
  </si>
  <si>
    <t>8.23</t>
  </si>
  <si>
    <t>8.24</t>
  </si>
  <si>
    <t>8.25</t>
  </si>
  <si>
    <t>8.26</t>
  </si>
  <si>
    <t>8.27</t>
  </si>
  <si>
    <t>8.28</t>
  </si>
  <si>
    <t>8.29</t>
  </si>
  <si>
    <t>8.31</t>
  </si>
  <si>
    <t>8.32</t>
  </si>
  <si>
    <t>8.33</t>
  </si>
  <si>
    <t>8.34</t>
  </si>
  <si>
    <t>8.35</t>
  </si>
  <si>
    <t>8.36</t>
  </si>
  <si>
    <t>8.37</t>
  </si>
  <si>
    <t>8.38</t>
  </si>
  <si>
    <t>8.39</t>
  </si>
  <si>
    <t>8.41</t>
  </si>
  <si>
    <t>8.42</t>
  </si>
  <si>
    <t>8.43</t>
  </si>
  <si>
    <t>8.44</t>
  </si>
  <si>
    <t>8.45</t>
  </si>
  <si>
    <t>8.46</t>
  </si>
  <si>
    <t>8.47</t>
  </si>
  <si>
    <t>8.48</t>
  </si>
  <si>
    <t>8.49</t>
  </si>
  <si>
    <t>8.51</t>
  </si>
  <si>
    <t>8.52</t>
  </si>
  <si>
    <t>8.53</t>
  </si>
  <si>
    <t>8.54</t>
  </si>
  <si>
    <t>8.55</t>
  </si>
  <si>
    <t>8.56</t>
  </si>
  <si>
    <t>8.57</t>
  </si>
  <si>
    <t>8.58</t>
  </si>
  <si>
    <t>8.59</t>
  </si>
  <si>
    <t>8.61</t>
  </si>
  <si>
    <t>8.62</t>
  </si>
  <si>
    <t>8.63</t>
  </si>
  <si>
    <t>8.64</t>
  </si>
  <si>
    <t>8.65</t>
  </si>
  <si>
    <t>8.66</t>
  </si>
  <si>
    <t>8.67</t>
  </si>
  <si>
    <t>8.68</t>
  </si>
  <si>
    <t>8.69</t>
  </si>
  <si>
    <t>8.71</t>
  </si>
  <si>
    <t>8.72</t>
  </si>
  <si>
    <t>8.73</t>
  </si>
  <si>
    <t>8.74</t>
  </si>
  <si>
    <t>8.75</t>
  </si>
  <si>
    <t>8.76</t>
  </si>
  <si>
    <t>8.77</t>
  </si>
  <si>
    <t>8.78</t>
  </si>
  <si>
    <t>8.79</t>
  </si>
  <si>
    <t>Victoria</t>
  </si>
  <si>
    <t>* Data for some LGAs are supressed due to small counts.</t>
  </si>
  <si>
    <t>Multiple Job Holders</t>
  </si>
  <si>
    <t>Single Job Holders</t>
  </si>
  <si>
    <t>2019-20</t>
  </si>
  <si>
    <t>Person employees distribution</t>
  </si>
  <si>
    <t>Person OMUEs distribution</t>
  </si>
  <si>
    <t>Person both employees and OMUEs distribution</t>
  </si>
  <si>
    <t>Both Employees and OMUEs</t>
  </si>
  <si>
    <t>* OMUEs = Owners of Unincorporated Enterprises</t>
  </si>
  <si>
    <t>2020-21</t>
  </si>
  <si>
    <t>Jobs in Australia: Table 8. Victoria Spotlights by Local Government Areas, 2020-21</t>
  </si>
  <si>
    <t>Duration adjusted median employee income per job in</t>
  </si>
  <si>
    <t xml:space="preserve">* Data in this release is on Australian Statistical Geography Standard (ASGS) Edition 3. </t>
  </si>
  <si>
    <t>* There are some small revisions to data for 2016-17 to 2019-20.</t>
  </si>
  <si>
    <t>Released at 11.30am (Canberra time) 8 March 2024</t>
  </si>
  <si>
    <t>© Commonwealth of Australia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</si>
</sst>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0.0"/>
    <numFmt numFmtId="166" formatCode="#,##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0"/>
      <color indexed="12"/>
      <name val="Arial"/>
      <family val="2"/>
    </font>
    <font>
      <u/>
      <sz val="8"/>
      <color indexed="12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8"/>
      <color theme="1"/>
      <name val="Calibri"/>
      <family val="2"/>
      <scheme val="minor"/>
    </font>
    <font>
      <b/>
      <u/>
      <sz val="12"/>
      <color indexed="12"/>
      <name val="Arial"/>
      <family val="2"/>
    </font>
    <font>
      <sz val="9"/>
      <name val="Arial"/>
      <family val="2"/>
    </font>
    <font>
      <b/>
      <sz val="9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b/>
      <sz val="9"/>
      <name val="Arial"/>
      <family val="2"/>
    </font>
    <font>
      <sz val="9"/>
      <color theme="1"/>
      <name val="Arial"/>
      <family val="2"/>
    </font>
    <font>
      <sz val="10"/>
      <color theme="1"/>
      <name val="Arial"/>
      <family val="2"/>
    </font>
    <font>
      <sz val="8"/>
      <color rgb="FF6E6E73"/>
      <name val="Segoe UI"/>
      <family val="2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3"/>
      <color theme="0"/>
      <name val="Calibri"/>
      <family val="2"/>
      <scheme val="minor"/>
    </font>
    <font>
      <sz val="10"/>
      <color theme="0"/>
      <name val="Arial"/>
      <family val="2"/>
    </font>
    <font>
      <sz val="8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rgb="FFFFFFCC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55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">
    <xf numFmtId="0" fontId="0" fillId="0" borderId="0"/>
    <xf numFmtId="9" fontId="1" fillId="0" borderId="0" applyFont="0" applyFill="0" applyBorder="0" applyAlignment="0" applyProtection="0"/>
    <xf numFmtId="0" fontId="2" fillId="0" borderId="1" applyNumberFormat="0" applyFill="0" applyAlignment="0" applyProtection="0"/>
    <xf numFmtId="0" fontId="3" fillId="0" borderId="0"/>
    <xf numFmtId="0" fontId="4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26" fillId="0" borderId="11" applyNumberFormat="0" applyFill="0" applyAlignment="0" applyProtection="0"/>
    <xf numFmtId="0" fontId="26" fillId="0" borderId="0" applyNumberFormat="0" applyFill="0" applyBorder="0" applyAlignment="0" applyProtection="0"/>
    <xf numFmtId="0" fontId="27" fillId="0" borderId="12" applyNumberFormat="0" applyFill="0" applyAlignment="0" applyProtection="0"/>
  </cellStyleXfs>
  <cellXfs count="147">
    <xf numFmtId="0" fontId="0" fillId="0" borderId="0" xfId="0"/>
    <xf numFmtId="0" fontId="4" fillId="0" borderId="0" xfId="3" applyFont="1" applyAlignment="1">
      <alignment vertical="center"/>
    </xf>
    <xf numFmtId="0" fontId="7" fillId="0" borderId="0" xfId="0" applyFont="1"/>
    <xf numFmtId="0" fontId="8" fillId="3" borderId="0" xfId="3" applyFont="1" applyFill="1" applyAlignment="1">
      <alignment vertical="center"/>
    </xf>
    <xf numFmtId="0" fontId="0" fillId="0" borderId="0" xfId="0" applyAlignment="1">
      <alignment horizontal="center"/>
    </xf>
    <xf numFmtId="164" fontId="5" fillId="0" borderId="0" xfId="1" applyNumberFormat="1" applyFont="1" applyFill="1" applyAlignment="1">
      <alignment horizontal="center"/>
    </xf>
    <xf numFmtId="0" fontId="12" fillId="0" borderId="0" xfId="3" applyFont="1"/>
    <xf numFmtId="0" fontId="12" fillId="0" borderId="0" xfId="3" applyFont="1" applyAlignment="1">
      <alignment horizontal="left"/>
    </xf>
    <xf numFmtId="0" fontId="13" fillId="0" borderId="0" xfId="3" applyFont="1"/>
    <xf numFmtId="0" fontId="14" fillId="0" borderId="0" xfId="0" applyFont="1"/>
    <xf numFmtId="0" fontId="3" fillId="0" borderId="10" xfId="3" applyBorder="1" applyAlignment="1" applyProtection="1">
      <alignment wrapText="1"/>
      <protection locked="0"/>
    </xf>
    <xf numFmtId="0" fontId="3" fillId="0" borderId="10" xfId="3" applyBorder="1" applyAlignment="1">
      <alignment wrapText="1"/>
    </xf>
    <xf numFmtId="0" fontId="12" fillId="0" borderId="0" xfId="5" applyFont="1" applyAlignment="1" applyProtection="1"/>
    <xf numFmtId="0" fontId="10" fillId="0" borderId="0" xfId="5" applyAlignment="1" applyProtection="1"/>
    <xf numFmtId="0" fontId="3" fillId="0" borderId="0" xfId="3" applyAlignment="1">
      <alignment horizontal="left"/>
    </xf>
    <xf numFmtId="0" fontId="3" fillId="0" borderId="0" xfId="3"/>
    <xf numFmtId="0" fontId="10" fillId="0" borderId="0" xfId="5" applyAlignment="1" applyProtection="1">
      <alignment horizontal="right"/>
    </xf>
    <xf numFmtId="0" fontId="16" fillId="0" borderId="0" xfId="5" applyFont="1" applyFill="1" applyAlignment="1" applyProtection="1">
      <alignment horizontal="left" wrapText="1"/>
    </xf>
    <xf numFmtId="0" fontId="24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26" fillId="0" borderId="11" xfId="6" applyAlignment="1">
      <alignment horizontal="right"/>
    </xf>
    <xf numFmtId="0" fontId="26" fillId="0" borderId="11" xfId="6" applyFill="1" applyAlignment="1">
      <alignment horizontal="right"/>
    </xf>
    <xf numFmtId="0" fontId="6" fillId="0" borderId="0" xfId="0" applyFont="1" applyProtection="1">
      <protection locked="0" hidden="1"/>
    </xf>
    <xf numFmtId="0" fontId="0" fillId="0" borderId="0" xfId="0" applyProtection="1">
      <protection locked="0" hidden="1"/>
    </xf>
    <xf numFmtId="0" fontId="26" fillId="0" borderId="0" xfId="7"/>
    <xf numFmtId="0" fontId="0" fillId="0" borderId="0" xfId="0" applyAlignment="1">
      <alignment horizontal="right"/>
    </xf>
    <xf numFmtId="2" fontId="0" fillId="0" borderId="0" xfId="1" applyNumberFormat="1" applyFont="1"/>
    <xf numFmtId="0" fontId="26" fillId="0" borderId="0" xfId="7" applyAlignment="1">
      <alignment horizontal="left" indent="1"/>
    </xf>
    <xf numFmtId="0" fontId="23" fillId="0" borderId="3" xfId="0" applyFont="1" applyBorder="1" applyProtection="1">
      <protection locked="0" hidden="1"/>
    </xf>
    <xf numFmtId="0" fontId="23" fillId="0" borderId="5" xfId="0" applyFont="1" applyBorder="1" applyAlignment="1" applyProtection="1">
      <alignment horizontal="left" indent="1"/>
      <protection locked="0" hidden="1"/>
    </xf>
    <xf numFmtId="0" fontId="17" fillId="0" borderId="5" xfId="0" applyFont="1" applyBorder="1" applyProtection="1">
      <protection locked="0" hidden="1"/>
    </xf>
    <xf numFmtId="3" fontId="0" fillId="0" borderId="0" xfId="0" applyNumberFormat="1"/>
    <xf numFmtId="0" fontId="16" fillId="0" borderId="5" xfId="0" applyFont="1" applyBorder="1" applyAlignment="1" applyProtection="1">
      <alignment horizontal="left" indent="1"/>
      <protection locked="0" hidden="1"/>
    </xf>
    <xf numFmtId="0" fontId="26" fillId="0" borderId="11" xfId="6"/>
    <xf numFmtId="0" fontId="23" fillId="0" borderId="8" xfId="0" applyFont="1" applyBorder="1" applyProtection="1">
      <protection locked="0" hidden="1"/>
    </xf>
    <xf numFmtId="0" fontId="23" fillId="0" borderId="8" xfId="0" applyFont="1" applyBorder="1" applyAlignment="1" applyProtection="1">
      <alignment horizontal="right"/>
      <protection locked="0" hidden="1"/>
    </xf>
    <xf numFmtId="0" fontId="23" fillId="0" borderId="9" xfId="0" applyFont="1" applyBorder="1" applyAlignment="1" applyProtection="1">
      <alignment horizontal="center"/>
      <protection locked="0" hidden="1"/>
    </xf>
    <xf numFmtId="0" fontId="0" fillId="0" borderId="0" xfId="0" applyAlignment="1">
      <alignment horizontal="left" indent="1"/>
    </xf>
    <xf numFmtId="4" fontId="0" fillId="0" borderId="0" xfId="0" applyNumberFormat="1"/>
    <xf numFmtId="0" fontId="27" fillId="0" borderId="12" xfId="8" applyAlignment="1">
      <alignment horizontal="left" indent="1"/>
    </xf>
    <xf numFmtId="4" fontId="27" fillId="0" borderId="12" xfId="8" applyNumberFormat="1"/>
    <xf numFmtId="3" fontId="27" fillId="0" borderId="12" xfId="8" applyNumberFormat="1"/>
    <xf numFmtId="9" fontId="27" fillId="0" borderId="12" xfId="8" applyNumberFormat="1"/>
    <xf numFmtId="2" fontId="0" fillId="0" borderId="0" xfId="0" applyNumberFormat="1"/>
    <xf numFmtId="0" fontId="26" fillId="0" borderId="11" xfId="6" applyAlignment="1">
      <alignment horizontal="left"/>
    </xf>
    <xf numFmtId="0" fontId="18" fillId="2" borderId="0" xfId="0" applyFont="1" applyFill="1" applyProtection="1">
      <protection locked="0" hidden="1"/>
    </xf>
    <xf numFmtId="0" fontId="19" fillId="2" borderId="0" xfId="0" applyFont="1" applyFill="1" applyProtection="1">
      <protection locked="0" hidden="1"/>
    </xf>
    <xf numFmtId="0" fontId="18" fillId="2" borderId="0" xfId="0" applyFont="1" applyFill="1" applyAlignment="1" applyProtection="1">
      <alignment horizontal="right"/>
      <protection locked="0" hidden="1"/>
    </xf>
    <xf numFmtId="0" fontId="18" fillId="0" borderId="0" xfId="0" applyFont="1" applyProtection="1">
      <protection locked="0" hidden="1"/>
    </xf>
    <xf numFmtId="0" fontId="2" fillId="4" borderId="1" xfId="2" applyFill="1"/>
    <xf numFmtId="0" fontId="2" fillId="4" borderId="1" xfId="2" applyFill="1" applyAlignment="1">
      <alignment horizontal="center"/>
    </xf>
    <xf numFmtId="0" fontId="2" fillId="4" borderId="1" xfId="2" applyFill="1" applyAlignment="1">
      <alignment horizontal="right"/>
    </xf>
    <xf numFmtId="9" fontId="0" fillId="0" borderId="0" xfId="1" applyFont="1"/>
    <xf numFmtId="0" fontId="0" fillId="0" borderId="0" xfId="0" applyAlignment="1">
      <alignment horizontal="left" indent="2"/>
    </xf>
    <xf numFmtId="0" fontId="10" fillId="0" borderId="0" xfId="5" quotePrefix="1" applyAlignment="1" applyProtection="1">
      <alignment horizontal="right"/>
    </xf>
    <xf numFmtId="0" fontId="11" fillId="0" borderId="0" xfId="5" applyFont="1" applyAlignment="1" applyProtection="1"/>
    <xf numFmtId="0" fontId="18" fillId="0" borderId="0" xfId="0" applyFont="1" applyAlignment="1" applyProtection="1">
      <alignment horizontal="right"/>
      <protection locked="0" hidden="1"/>
    </xf>
    <xf numFmtId="0" fontId="21" fillId="2" borderId="0" xfId="0" applyFont="1" applyFill="1" applyAlignment="1" applyProtection="1">
      <alignment horizontal="right"/>
      <protection locked="0" hidden="1"/>
    </xf>
    <xf numFmtId="0" fontId="9" fillId="0" borderId="0" xfId="3" applyFont="1" applyProtection="1">
      <protection locked="0" hidden="1"/>
    </xf>
    <xf numFmtId="0" fontId="4" fillId="0" borderId="0" xfId="3" applyFont="1" applyAlignment="1" applyProtection="1">
      <alignment vertical="center"/>
      <protection locked="0" hidden="1"/>
    </xf>
    <xf numFmtId="0" fontId="0" fillId="0" borderId="0" xfId="0" applyAlignment="1" applyProtection="1">
      <alignment horizontal="left"/>
      <protection locked="0" hidden="1"/>
    </xf>
    <xf numFmtId="0" fontId="0" fillId="0" borderId="0" xfId="0" applyAlignment="1" applyProtection="1">
      <alignment horizontal="left" vertical="center" indent="1"/>
      <protection locked="0" hidden="1"/>
    </xf>
    <xf numFmtId="0" fontId="17" fillId="0" borderId="0" xfId="0" applyFont="1" applyProtection="1">
      <protection locked="0" hidden="1"/>
    </xf>
    <xf numFmtId="0" fontId="22" fillId="0" borderId="2" xfId="0" applyFont="1" applyBorder="1" applyAlignment="1" applyProtection="1">
      <alignment vertical="center"/>
      <protection locked="0" hidden="1"/>
    </xf>
    <xf numFmtId="0" fontId="16" fillId="0" borderId="3" xfId="0" applyFont="1" applyBorder="1" applyProtection="1">
      <protection locked="0" hidden="1"/>
    </xf>
    <xf numFmtId="3" fontId="22" fillId="0" borderId="3" xfId="0" applyNumberFormat="1" applyFont="1" applyBorder="1" applyAlignment="1" applyProtection="1">
      <alignment horizontal="right"/>
      <protection locked="0" hidden="1"/>
    </xf>
    <xf numFmtId="0" fontId="16" fillId="0" borderId="4" xfId="0" applyFont="1" applyBorder="1" applyAlignment="1" applyProtection="1">
      <alignment horizontal="right"/>
      <protection locked="0" hidden="1"/>
    </xf>
    <xf numFmtId="0" fontId="16" fillId="0" borderId="3" xfId="0" applyFont="1" applyBorder="1" applyAlignment="1" applyProtection="1">
      <alignment vertical="center"/>
      <protection locked="0" hidden="1"/>
    </xf>
    <xf numFmtId="0" fontId="16" fillId="0" borderId="3" xfId="0" applyFont="1" applyBorder="1" applyAlignment="1" applyProtection="1">
      <alignment horizontal="center" vertical="center"/>
      <protection locked="0" hidden="1"/>
    </xf>
    <xf numFmtId="0" fontId="22" fillId="0" borderId="3" xfId="0" applyFont="1" applyBorder="1" applyAlignment="1" applyProtection="1">
      <alignment horizontal="right"/>
      <protection locked="0" hidden="1"/>
    </xf>
    <xf numFmtId="0" fontId="16" fillId="0" borderId="0" xfId="0" applyFont="1" applyProtection="1">
      <protection locked="0" hidden="1"/>
    </xf>
    <xf numFmtId="0" fontId="23" fillId="0" borderId="0" xfId="0" applyFont="1" applyProtection="1">
      <protection locked="0" hidden="1"/>
    </xf>
    <xf numFmtId="165" fontId="16" fillId="0" borderId="0" xfId="0" applyNumberFormat="1" applyFont="1" applyAlignment="1" applyProtection="1">
      <alignment horizontal="right"/>
      <protection locked="0" hidden="1"/>
    </xf>
    <xf numFmtId="0" fontId="16" fillId="0" borderId="6" xfId="0" applyFont="1" applyBorder="1" applyAlignment="1" applyProtection="1">
      <alignment horizontal="center"/>
      <protection locked="0" hidden="1"/>
    </xf>
    <xf numFmtId="0" fontId="16" fillId="0" borderId="5" xfId="0" applyFont="1" applyBorder="1" applyAlignment="1" applyProtection="1">
      <alignment horizontal="left" indent="2"/>
      <protection locked="0" hidden="1"/>
    </xf>
    <xf numFmtId="0" fontId="16" fillId="0" borderId="0" xfId="0" applyFont="1" applyAlignment="1" applyProtection="1">
      <alignment horizontal="center"/>
      <protection locked="0" hidden="1"/>
    </xf>
    <xf numFmtId="0" fontId="16" fillId="0" borderId="0" xfId="0" applyFont="1" applyAlignment="1" applyProtection="1">
      <alignment horizontal="right"/>
      <protection locked="0" hidden="1"/>
    </xf>
    <xf numFmtId="0" fontId="16" fillId="0" borderId="5" xfId="0" applyFont="1" applyBorder="1" applyAlignment="1" applyProtection="1">
      <alignment horizontal="left" vertical="center" indent="1"/>
      <protection locked="0" hidden="1"/>
    </xf>
    <xf numFmtId="0" fontId="23" fillId="0" borderId="0" xfId="0" applyFont="1" applyAlignment="1" applyProtection="1">
      <alignment horizontal="left" indent="1"/>
      <protection locked="0" hidden="1"/>
    </xf>
    <xf numFmtId="0" fontId="16" fillId="0" borderId="0" xfId="0" applyFont="1" applyAlignment="1" applyProtection="1">
      <alignment horizontal="left" indent="1"/>
      <protection locked="0" hidden="1"/>
    </xf>
    <xf numFmtId="0" fontId="16" fillId="0" borderId="0" xfId="0" applyFont="1" applyAlignment="1" applyProtection="1">
      <alignment vertical="center" wrapText="1"/>
      <protection locked="0" hidden="1"/>
    </xf>
    <xf numFmtId="0" fontId="23" fillId="0" borderId="0" xfId="0" applyFont="1" applyAlignment="1" applyProtection="1">
      <alignment horizontal="right"/>
      <protection locked="0" hidden="1"/>
    </xf>
    <xf numFmtId="0" fontId="23" fillId="0" borderId="7" xfId="0" applyFont="1" applyBorder="1" applyAlignment="1" applyProtection="1">
      <alignment horizontal="left" indent="1"/>
      <protection locked="0" hidden="1"/>
    </xf>
    <xf numFmtId="165" fontId="16" fillId="0" borderId="8" xfId="0" applyNumberFormat="1" applyFont="1" applyBorder="1" applyAlignment="1" applyProtection="1">
      <alignment horizontal="right"/>
      <protection locked="0" hidden="1"/>
    </xf>
    <xf numFmtId="0" fontId="16" fillId="0" borderId="9" xfId="0" applyFont="1" applyBorder="1" applyAlignment="1" applyProtection="1">
      <alignment horizontal="center"/>
      <protection locked="0" hidden="1"/>
    </xf>
    <xf numFmtId="0" fontId="16" fillId="0" borderId="7" xfId="0" applyFont="1" applyBorder="1" applyAlignment="1" applyProtection="1">
      <alignment horizontal="left" vertical="center" indent="1"/>
      <protection locked="0" hidden="1"/>
    </xf>
    <xf numFmtId="0" fontId="17" fillId="0" borderId="0" xfId="0" applyFont="1"/>
    <xf numFmtId="9" fontId="26" fillId="0" borderId="0" xfId="6" applyNumberFormat="1" applyBorder="1" applyAlignment="1">
      <alignment horizontal="right"/>
    </xf>
    <xf numFmtId="0" fontId="26" fillId="0" borderId="0" xfId="6" applyBorder="1" applyAlignment="1">
      <alignment horizontal="right"/>
    </xf>
    <xf numFmtId="0" fontId="26" fillId="0" borderId="0" xfId="6" applyFill="1" applyBorder="1" applyAlignment="1">
      <alignment horizontal="right"/>
    </xf>
    <xf numFmtId="2" fontId="0" fillId="0" borderId="0" xfId="1" applyNumberFormat="1" applyFont="1" applyBorder="1"/>
    <xf numFmtId="164" fontId="0" fillId="0" borderId="0" xfId="1" applyNumberFormat="1" applyFont="1" applyBorder="1"/>
    <xf numFmtId="0" fontId="5" fillId="0" borderId="0" xfId="0" applyFont="1"/>
    <xf numFmtId="0" fontId="5" fillId="0" borderId="0" xfId="0" applyFont="1" applyAlignment="1">
      <alignment horizontal="right"/>
    </xf>
    <xf numFmtId="3" fontId="5" fillId="0" borderId="0" xfId="0" applyNumberFormat="1" applyFont="1" applyAlignment="1">
      <alignment horizontal="right"/>
    </xf>
    <xf numFmtId="164" fontId="18" fillId="0" borderId="0" xfId="0" applyNumberFormat="1" applyFont="1" applyAlignment="1" applyProtection="1">
      <alignment horizontal="right"/>
      <protection locked="0" hidden="1"/>
    </xf>
    <xf numFmtId="9" fontId="18" fillId="0" borderId="0" xfId="0" applyNumberFormat="1" applyFont="1" applyAlignment="1" applyProtection="1">
      <alignment horizontal="center"/>
      <protection locked="0" hidden="1"/>
    </xf>
    <xf numFmtId="0" fontId="18" fillId="0" borderId="0" xfId="0" applyFont="1" applyAlignment="1" applyProtection="1">
      <alignment horizontal="left" indent="1"/>
      <protection locked="0" hidden="1"/>
    </xf>
    <xf numFmtId="0" fontId="30" fillId="0" borderId="0" xfId="2" applyFont="1" applyFill="1" applyBorder="1" applyProtection="1">
      <protection hidden="1"/>
    </xf>
    <xf numFmtId="0" fontId="30" fillId="0" borderId="0" xfId="2" applyFont="1" applyFill="1" applyBorder="1" applyAlignment="1" applyProtection="1">
      <alignment horizontal="center"/>
      <protection hidden="1"/>
    </xf>
    <xf numFmtId="0" fontId="29" fillId="0" borderId="0" xfId="0" applyFont="1"/>
    <xf numFmtId="0" fontId="30" fillId="0" borderId="0" xfId="2" applyFont="1" applyFill="1" applyBorder="1" applyAlignment="1"/>
    <xf numFmtId="0" fontId="30" fillId="0" borderId="0" xfId="2" applyFont="1" applyFill="1" applyBorder="1" applyAlignment="1" applyProtection="1">
      <alignment horizontal="right"/>
      <protection hidden="1"/>
    </xf>
    <xf numFmtId="0" fontId="31" fillId="0" borderId="0" xfId="3" applyFont="1" applyAlignment="1" applyProtection="1">
      <alignment vertical="center"/>
      <protection locked="0" hidden="1"/>
    </xf>
    <xf numFmtId="0" fontId="29" fillId="0" borderId="0" xfId="0" applyFont="1" applyAlignment="1">
      <alignment horizontal="center"/>
    </xf>
    <xf numFmtId="0" fontId="28" fillId="0" borderId="0" xfId="6" applyFont="1" applyFill="1" applyBorder="1" applyAlignment="1">
      <alignment horizontal="right"/>
    </xf>
    <xf numFmtId="0" fontId="28" fillId="0" borderId="0" xfId="7" applyFont="1" applyFill="1" applyBorder="1"/>
    <xf numFmtId="3" fontId="29" fillId="0" borderId="0" xfId="0" applyNumberFormat="1" applyFont="1" applyProtection="1">
      <protection hidden="1"/>
    </xf>
    <xf numFmtId="0" fontId="29" fillId="0" borderId="0" xfId="0" applyFont="1" applyAlignment="1">
      <alignment horizontal="right"/>
    </xf>
    <xf numFmtId="2" fontId="29" fillId="0" borderId="0" xfId="1" applyNumberFormat="1" applyFont="1" applyFill="1" applyBorder="1"/>
    <xf numFmtId="0" fontId="28" fillId="0" borderId="0" xfId="7" applyFont="1" applyFill="1" applyBorder="1" applyAlignment="1">
      <alignment horizontal="left" indent="1"/>
    </xf>
    <xf numFmtId="3" fontId="29" fillId="0" borderId="0" xfId="0" applyNumberFormat="1" applyFont="1"/>
    <xf numFmtId="0" fontId="28" fillId="0" borderId="0" xfId="6" applyFont="1" applyFill="1" applyBorder="1" applyAlignment="1">
      <alignment horizontal="center"/>
    </xf>
    <xf numFmtId="0" fontId="28" fillId="0" borderId="0" xfId="6" applyFont="1" applyFill="1" applyBorder="1"/>
    <xf numFmtId="0" fontId="29" fillId="0" borderId="0" xfId="0" applyFont="1" applyAlignment="1">
      <alignment horizontal="left" indent="1"/>
    </xf>
    <xf numFmtId="4" fontId="29" fillId="0" borderId="0" xfId="0" applyNumberFormat="1" applyFont="1"/>
    <xf numFmtId="164" fontId="29" fillId="0" borderId="0" xfId="1" applyNumberFormat="1" applyFont="1" applyFill="1" applyBorder="1"/>
    <xf numFmtId="0" fontId="28" fillId="0" borderId="0" xfId="8" applyFont="1" applyFill="1" applyBorder="1" applyAlignment="1">
      <alignment horizontal="left" indent="1"/>
    </xf>
    <xf numFmtId="4" fontId="28" fillId="0" borderId="0" xfId="8" applyNumberFormat="1" applyFont="1" applyFill="1" applyBorder="1"/>
    <xf numFmtId="3" fontId="28" fillId="0" borderId="0" xfId="8" applyNumberFormat="1" applyFont="1" applyFill="1" applyBorder="1"/>
    <xf numFmtId="0" fontId="28" fillId="0" borderId="0" xfId="8" applyFont="1" applyFill="1" applyBorder="1"/>
    <xf numFmtId="9" fontId="28" fillId="0" borderId="0" xfId="8" applyNumberFormat="1" applyFont="1" applyFill="1" applyBorder="1"/>
    <xf numFmtId="2" fontId="29" fillId="0" borderId="0" xfId="0" applyNumberFormat="1" applyFont="1"/>
    <xf numFmtId="0" fontId="28" fillId="0" borderId="0" xfId="6" applyFont="1" applyFill="1" applyBorder="1" applyAlignment="1"/>
    <xf numFmtId="9" fontId="28" fillId="0" borderId="0" xfId="6" applyNumberFormat="1" applyFont="1" applyFill="1" applyBorder="1" applyAlignment="1">
      <alignment horizontal="right"/>
    </xf>
    <xf numFmtId="0" fontId="28" fillId="0" borderId="0" xfId="7" applyFont="1" applyFill="1" applyBorder="1" applyAlignment="1">
      <alignment horizontal="right"/>
    </xf>
    <xf numFmtId="165" fontId="29" fillId="0" borderId="0" xfId="0" applyNumberFormat="1" applyFont="1"/>
    <xf numFmtId="0" fontId="28" fillId="0" borderId="0" xfId="6" applyFont="1" applyFill="1" applyBorder="1" applyAlignment="1">
      <alignment horizontal="left"/>
    </xf>
    <xf numFmtId="0" fontId="28" fillId="0" borderId="0" xfId="7" applyFont="1" applyFill="1" applyBorder="1" applyAlignment="1">
      <alignment horizontal="left"/>
    </xf>
    <xf numFmtId="165" fontId="29" fillId="0" borderId="0" xfId="1" applyNumberFormat="1" applyFont="1" applyFill="1" applyBorder="1"/>
    <xf numFmtId="166" fontId="29" fillId="0" borderId="0" xfId="0" applyNumberFormat="1" applyFont="1"/>
    <xf numFmtId="165" fontId="0" fillId="0" borderId="0" xfId="1" applyNumberFormat="1" applyFont="1" applyBorder="1" applyAlignment="1">
      <alignment horizontal="right"/>
    </xf>
    <xf numFmtId="165" fontId="29" fillId="0" borderId="0" xfId="1" applyNumberFormat="1" applyFont="1" applyBorder="1" applyAlignment="1">
      <alignment horizontal="right"/>
    </xf>
    <xf numFmtId="0" fontId="18" fillId="0" borderId="0" xfId="0" applyFont="1"/>
    <xf numFmtId="0" fontId="32" fillId="0" borderId="0" xfId="0" applyFont="1" applyAlignment="1">
      <alignment vertical="center"/>
    </xf>
    <xf numFmtId="0" fontId="32" fillId="0" borderId="0" xfId="0" applyFont="1" applyAlignment="1">
      <alignment horizontal="left" vertical="center" indent="1"/>
    </xf>
    <xf numFmtId="0" fontId="16" fillId="0" borderId="0" xfId="3" applyFont="1" applyAlignment="1">
      <alignment vertical="center" wrapText="1"/>
    </xf>
    <xf numFmtId="0" fontId="11" fillId="0" borderId="0" xfId="5" applyFont="1" applyAlignment="1" applyProtection="1"/>
    <xf numFmtId="0" fontId="21" fillId="2" borderId="0" xfId="0" applyFont="1" applyFill="1" applyAlignment="1" applyProtection="1">
      <alignment horizontal="right"/>
      <protection locked="0" hidden="1"/>
    </xf>
    <xf numFmtId="0" fontId="18" fillId="0" borderId="0" xfId="0" applyFont="1" applyAlignment="1" applyProtection="1">
      <alignment horizontal="right"/>
      <protection locked="0" hidden="1"/>
    </xf>
    <xf numFmtId="0" fontId="30" fillId="0" borderId="0" xfId="2" applyFont="1" applyFill="1" applyBorder="1" applyAlignment="1">
      <alignment horizontal="center"/>
    </xf>
    <xf numFmtId="0" fontId="16" fillId="0" borderId="5" xfId="0" applyFont="1" applyBorder="1" applyAlignment="1" applyProtection="1">
      <alignment horizontal="left" vertical="center" wrapText="1" indent="1"/>
      <protection locked="0" hidden="1"/>
    </xf>
    <xf numFmtId="0" fontId="16" fillId="0" borderId="0" xfId="0" applyFont="1" applyAlignment="1" applyProtection="1">
      <alignment horizontal="left" vertical="center" wrapText="1" indent="1"/>
      <protection locked="0" hidden="1"/>
    </xf>
    <xf numFmtId="0" fontId="20" fillId="2" borderId="0" xfId="0" applyFont="1" applyFill="1" applyAlignment="1" applyProtection="1">
      <alignment horizontal="center" vertical="top" wrapText="1"/>
      <protection locked="0" hidden="1"/>
    </xf>
    <xf numFmtId="0" fontId="20" fillId="2" borderId="0" xfId="0" applyFont="1" applyFill="1" applyAlignment="1" applyProtection="1">
      <alignment horizontal="center" vertical="top"/>
      <protection locked="0" hidden="1"/>
    </xf>
    <xf numFmtId="0" fontId="2" fillId="0" borderId="1" xfId="2" applyAlignment="1">
      <alignment horizontal="center"/>
    </xf>
  </cellXfs>
  <cellStyles count="9">
    <cellStyle name="Heading 2" xfId="2" builtinId="17"/>
    <cellStyle name="Heading 3" xfId="6" builtinId="18"/>
    <cellStyle name="Heading 4" xfId="7" builtinId="19"/>
    <cellStyle name="Hyperlink" xfId="5" builtinId="8"/>
    <cellStyle name="Normal" xfId="0" builtinId="0"/>
    <cellStyle name="Normal 2" xfId="3" xr:uid="{00000000-0005-0000-0000-000005000000}"/>
    <cellStyle name="Normal 4" xfId="4" xr:uid="{00000000-0005-0000-0000-000006000000}"/>
    <cellStyle name="Percent" xfId="1" builtinId="5"/>
    <cellStyle name="Total" xfId="8" builtinId="2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theme" Target="theme/theme1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3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3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3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4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4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4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4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4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4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4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5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5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5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5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5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5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5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5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5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6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6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6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6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6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6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6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6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6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6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7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7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7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7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7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7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7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7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7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8.1'!$U$4:$Y$4</c:f>
              <c:numCache>
                <c:formatCode>#,##0</c:formatCode>
                <c:ptCount val="5"/>
                <c:pt idx="1">
                  <c:v>10535</c:v>
                </c:pt>
                <c:pt idx="2">
                  <c:v>11072</c:v>
                </c:pt>
                <c:pt idx="3">
                  <c:v>11181</c:v>
                </c:pt>
                <c:pt idx="4">
                  <c:v>11238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BE-48BB-B740-E63D1C587377}"/>
            </c:ext>
          </c:extLst>
        </c:ser>
        <c:ser>
          <c:idx val="1"/>
          <c:order val="1"/>
          <c:tx>
            <c:strRef>
              <c:f>'Table 8.1'!$S$7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8.1'!$U$7:$Y$7</c:f>
              <c:numCache>
                <c:formatCode>#,##0</c:formatCode>
                <c:ptCount val="5"/>
                <c:pt idx="1">
                  <c:v>6829</c:v>
                </c:pt>
                <c:pt idx="2">
                  <c:v>7279</c:v>
                </c:pt>
                <c:pt idx="3">
                  <c:v>7215</c:v>
                </c:pt>
                <c:pt idx="4">
                  <c:v>7551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BE-48BB-B740-E63D1C587377}"/>
            </c:ext>
          </c:extLst>
        </c:ser>
        <c:ser>
          <c:idx val="2"/>
          <c:order val="2"/>
          <c:tx>
            <c:strRef>
              <c:f>'Table 8.1'!$S$11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8.1'!$U$11:$Y$11</c:f>
              <c:numCache>
                <c:formatCode>#,##0</c:formatCode>
                <c:ptCount val="5"/>
                <c:pt idx="1">
                  <c:v>8788</c:v>
                </c:pt>
                <c:pt idx="2">
                  <c:v>9232</c:v>
                </c:pt>
                <c:pt idx="3">
                  <c:v>9373</c:v>
                </c:pt>
                <c:pt idx="4">
                  <c:v>9341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BE-48BB-B740-E63D1C587377}"/>
            </c:ext>
          </c:extLst>
        </c:ser>
        <c:ser>
          <c:idx val="3"/>
          <c:order val="3"/>
          <c:tx>
            <c:strRef>
              <c:f>'Table 8.1'!$S$12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8.1'!$U$12:$Y$12</c:f>
              <c:numCache>
                <c:formatCode>#,##0</c:formatCode>
                <c:ptCount val="5"/>
                <c:pt idx="1">
                  <c:v>1749</c:v>
                </c:pt>
                <c:pt idx="2">
                  <c:v>1841</c:v>
                </c:pt>
                <c:pt idx="3">
                  <c:v>1807</c:v>
                </c:pt>
                <c:pt idx="4">
                  <c:v>1905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BE-48BB-B740-E63D1C587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8.1'!$S$1</c:f>
              <c:strCache>
                <c:ptCount val="1"/>
                <c:pt idx="0">
                  <c:v>Alpine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8.1'!$V$8:$Z$8</c:f>
              <c:numCache>
                <c:formatCode>#,##0</c:formatCode>
                <c:ptCount val="5"/>
                <c:pt idx="0">
                  <c:v>27435.74</c:v>
                </c:pt>
                <c:pt idx="1">
                  <c:v>27908</c:v>
                </c:pt>
                <c:pt idx="2">
                  <c:v>28722.5</c:v>
                </c:pt>
                <c:pt idx="3">
                  <c:v>30309.08</c:v>
                </c:pt>
                <c:pt idx="4">
                  <c:v>33701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5E-4717-81A0-E083D89104C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42133.59</c:v>
                </c:pt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5E-4717-81A0-E083D89104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8.10'!$S$1</c:f>
              <c:strCache>
                <c:ptCount val="1"/>
                <c:pt idx="0">
                  <c:v>Brimbank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8.10'!$V$8:$Z$8</c:f>
              <c:numCache>
                <c:formatCode>#,##0</c:formatCode>
                <c:ptCount val="5"/>
                <c:pt idx="0">
                  <c:v>40167.5</c:v>
                </c:pt>
                <c:pt idx="1">
                  <c:v>41280.89</c:v>
                </c:pt>
                <c:pt idx="2">
                  <c:v>41273.040000000001</c:v>
                </c:pt>
                <c:pt idx="3">
                  <c:v>41309.120000000003</c:v>
                </c:pt>
                <c:pt idx="4">
                  <c:v>43093.2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CF-4326-B223-DB0D75BE7BD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42133.59</c:v>
                </c:pt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CF-4326-B223-DB0D75BE7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8.11'!$S$4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8.11'!$U$2:$Y$2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8.11'!$U$4:$Y$4</c:f>
              <c:numCache>
                <c:formatCode>#,##0</c:formatCode>
                <c:ptCount val="5"/>
                <c:pt idx="1">
                  <c:v>4597</c:v>
                </c:pt>
                <c:pt idx="2">
                  <c:v>4950</c:v>
                </c:pt>
                <c:pt idx="3">
                  <c:v>4600</c:v>
                </c:pt>
                <c:pt idx="4">
                  <c:v>5033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20-4344-A2B2-0B5C680F5611}"/>
            </c:ext>
          </c:extLst>
        </c:ser>
        <c:ser>
          <c:idx val="1"/>
          <c:order val="1"/>
          <c:tx>
            <c:strRef>
              <c:f>'Table 8.11'!$S$7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8.11'!$U$2:$Y$2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8.11'!$U$7:$Y$7</c:f>
              <c:numCache>
                <c:formatCode>#,##0</c:formatCode>
                <c:ptCount val="5"/>
                <c:pt idx="1">
                  <c:v>3133</c:v>
                </c:pt>
                <c:pt idx="2">
                  <c:v>3420</c:v>
                </c:pt>
                <c:pt idx="3">
                  <c:v>3138</c:v>
                </c:pt>
                <c:pt idx="4">
                  <c:v>3418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20-4344-A2B2-0B5C680F5611}"/>
            </c:ext>
          </c:extLst>
        </c:ser>
        <c:ser>
          <c:idx val="2"/>
          <c:order val="2"/>
          <c:tx>
            <c:strRef>
              <c:f>'Table 8.11'!$S$11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8.11'!$U$2:$Y$2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8.11'!$U$11:$Y$11</c:f>
              <c:numCache>
                <c:formatCode>#,##0</c:formatCode>
                <c:ptCount val="5"/>
                <c:pt idx="1">
                  <c:v>3548</c:v>
                </c:pt>
                <c:pt idx="2">
                  <c:v>3700</c:v>
                </c:pt>
                <c:pt idx="3">
                  <c:v>3512</c:v>
                </c:pt>
                <c:pt idx="4">
                  <c:v>3819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20-4344-A2B2-0B5C680F5611}"/>
            </c:ext>
          </c:extLst>
        </c:ser>
        <c:ser>
          <c:idx val="3"/>
          <c:order val="3"/>
          <c:tx>
            <c:strRef>
              <c:f>'Table 8.11'!$S$12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8.11'!$U$2:$Y$2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8.11'!$U$12:$Y$12</c:f>
              <c:numCache>
                <c:formatCode>#,##0</c:formatCode>
                <c:ptCount val="5"/>
                <c:pt idx="1">
                  <c:v>1056</c:v>
                </c:pt>
                <c:pt idx="2">
                  <c:v>1247</c:v>
                </c:pt>
                <c:pt idx="3">
                  <c:v>1091</c:v>
                </c:pt>
                <c:pt idx="4">
                  <c:v>1213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20-4344-A2B2-0B5C680F56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8.11'!$S$1</c:f>
              <c:strCache>
                <c:ptCount val="1"/>
                <c:pt idx="0">
                  <c:v>Buloke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8.11'!$AB$15:$AB$33</c:f>
              <c:numCache>
                <c:formatCode>0.0%</c:formatCode>
                <c:ptCount val="19"/>
                <c:pt idx="0">
                  <c:v>0.16203167246040942</c:v>
                </c:pt>
                <c:pt idx="1">
                  <c:v>3.8624951718810351E-4</c:v>
                </c:pt>
                <c:pt idx="2">
                  <c:v>5.3881807647740441E-2</c:v>
                </c:pt>
                <c:pt idx="3">
                  <c:v>3.4762456546929316E-3</c:v>
                </c:pt>
                <c:pt idx="4">
                  <c:v>4.4611819235225954E-2</c:v>
                </c:pt>
                <c:pt idx="5">
                  <c:v>4.0556199304750871E-2</c:v>
                </c:pt>
                <c:pt idx="6">
                  <c:v>5.7744302819621472E-2</c:v>
                </c:pt>
                <c:pt idx="7">
                  <c:v>4.577056778679027E-2</c:v>
                </c:pt>
                <c:pt idx="8">
                  <c:v>4.7122441096948631E-2</c:v>
                </c:pt>
                <c:pt idx="9">
                  <c:v>1.1587485515643105E-3</c:v>
                </c:pt>
                <c:pt idx="10">
                  <c:v>1.7960602549246814E-2</c:v>
                </c:pt>
                <c:pt idx="11">
                  <c:v>9.6562379297025873E-3</c:v>
                </c:pt>
                <c:pt idx="12">
                  <c:v>2.4333719582850522E-2</c:v>
                </c:pt>
                <c:pt idx="13">
                  <c:v>5.1757435303205868E-2</c:v>
                </c:pt>
                <c:pt idx="14">
                  <c:v>5.5813055233680957E-2</c:v>
                </c:pt>
                <c:pt idx="15">
                  <c:v>7.3580533024333719E-2</c:v>
                </c:pt>
                <c:pt idx="16">
                  <c:v>0.12765546543066822</c:v>
                </c:pt>
                <c:pt idx="17">
                  <c:v>1.7960602549246814E-2</c:v>
                </c:pt>
                <c:pt idx="18">
                  <c:v>2.3754345307068367E-2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86-433E-B51C-DC197E794B1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86-433E-B51C-DC197E794B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8.11'!$S$63:$S$79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8.11'!$Y$44:$Y$60</c:f>
              <c:numCache>
                <c:formatCode>#,##0</c:formatCode>
                <c:ptCount val="17"/>
                <c:pt idx="0">
                  <c:v>5</c:v>
                </c:pt>
                <c:pt idx="1">
                  <c:v>89</c:v>
                </c:pt>
                <c:pt idx="2">
                  <c:v>214</c:v>
                </c:pt>
                <c:pt idx="3">
                  <c:v>235</c:v>
                </c:pt>
                <c:pt idx="4">
                  <c:v>278</c:v>
                </c:pt>
                <c:pt idx="5">
                  <c:v>196</c:v>
                </c:pt>
                <c:pt idx="6">
                  <c:v>147</c:v>
                </c:pt>
                <c:pt idx="7">
                  <c:v>165</c:v>
                </c:pt>
                <c:pt idx="8">
                  <c:v>190</c:v>
                </c:pt>
                <c:pt idx="9">
                  <c:v>268</c:v>
                </c:pt>
                <c:pt idx="10">
                  <c:v>242</c:v>
                </c:pt>
                <c:pt idx="11">
                  <c:v>245</c:v>
                </c:pt>
                <c:pt idx="12">
                  <c:v>179</c:v>
                </c:pt>
                <c:pt idx="13">
                  <c:v>104</c:v>
                </c:pt>
                <c:pt idx="14">
                  <c:v>45</c:v>
                </c:pt>
                <c:pt idx="15">
                  <c:v>32</c:v>
                </c:pt>
                <c:pt idx="16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86-4F66-A025-C86C3DF0F0E8}"/>
            </c:ext>
          </c:extLst>
        </c:ser>
        <c:ser>
          <c:idx val="1"/>
          <c:order val="1"/>
          <c:tx>
            <c:strRef>
              <c:f>'Table 8.11'!$S$62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8.11'!$S$63:$S$79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8.11'!$Y$63:$Y$79</c:f>
              <c:numCache>
                <c:formatCode>#,##0</c:formatCode>
                <c:ptCount val="17"/>
                <c:pt idx="0">
                  <c:v>0</c:v>
                </c:pt>
                <c:pt idx="1">
                  <c:v>42</c:v>
                </c:pt>
                <c:pt idx="2">
                  <c:v>177</c:v>
                </c:pt>
                <c:pt idx="3">
                  <c:v>205</c:v>
                </c:pt>
                <c:pt idx="4">
                  <c:v>231</c:v>
                </c:pt>
                <c:pt idx="5">
                  <c:v>187</c:v>
                </c:pt>
                <c:pt idx="6">
                  <c:v>157</c:v>
                </c:pt>
                <c:pt idx="7">
                  <c:v>169</c:v>
                </c:pt>
                <c:pt idx="8">
                  <c:v>244</c:v>
                </c:pt>
                <c:pt idx="9">
                  <c:v>232</c:v>
                </c:pt>
                <c:pt idx="10">
                  <c:v>257</c:v>
                </c:pt>
                <c:pt idx="11">
                  <c:v>223</c:v>
                </c:pt>
                <c:pt idx="12">
                  <c:v>98</c:v>
                </c:pt>
                <c:pt idx="13">
                  <c:v>72</c:v>
                </c:pt>
                <c:pt idx="14">
                  <c:v>28</c:v>
                </c:pt>
                <c:pt idx="15">
                  <c:v>24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86-4F66-A025-C86C3DF0F0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8.11'!$S$83:$S$90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8.11'!$Y$83:$Y$90</c:f>
              <c:numCache>
                <c:formatCode>#,##0</c:formatCode>
                <c:ptCount val="8"/>
                <c:pt idx="0">
                  <c:v>192</c:v>
                </c:pt>
                <c:pt idx="1">
                  <c:v>118</c:v>
                </c:pt>
                <c:pt idx="2">
                  <c:v>227</c:v>
                </c:pt>
                <c:pt idx="3">
                  <c:v>43</c:v>
                </c:pt>
                <c:pt idx="4">
                  <c:v>32</c:v>
                </c:pt>
                <c:pt idx="5">
                  <c:v>37</c:v>
                </c:pt>
                <c:pt idx="6">
                  <c:v>208</c:v>
                </c:pt>
                <c:pt idx="7">
                  <c:v>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69-4E53-AC96-278BB38F8F7F}"/>
            </c:ext>
          </c:extLst>
        </c:ser>
        <c:ser>
          <c:idx val="1"/>
          <c:order val="1"/>
          <c:tx>
            <c:strRef>
              <c:f>'Table 8.11'!$S$92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8.11'!$S$83:$S$90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8.11'!$Y$93:$Y$100</c:f>
              <c:numCache>
                <c:formatCode>#,##0</c:formatCode>
                <c:ptCount val="8"/>
                <c:pt idx="0">
                  <c:v>109</c:v>
                </c:pt>
                <c:pt idx="1">
                  <c:v>327</c:v>
                </c:pt>
                <c:pt idx="2">
                  <c:v>29</c:v>
                </c:pt>
                <c:pt idx="3">
                  <c:v>204</c:v>
                </c:pt>
                <c:pt idx="4">
                  <c:v>183</c:v>
                </c:pt>
                <c:pt idx="5">
                  <c:v>115</c:v>
                </c:pt>
                <c:pt idx="6">
                  <c:v>32</c:v>
                </c:pt>
                <c:pt idx="7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69-4E53-AC96-278BB38F8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8.11'!$S$1</c:f>
              <c:strCache>
                <c:ptCount val="1"/>
                <c:pt idx="0">
                  <c:v>Buloke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8.11'!$U$8:$Y$8</c:f>
              <c:numCache>
                <c:formatCode>#,##0</c:formatCode>
                <c:ptCount val="5"/>
                <c:pt idx="1">
                  <c:v>27004.54</c:v>
                </c:pt>
                <c:pt idx="2">
                  <c:v>29997.759999999998</c:v>
                </c:pt>
                <c:pt idx="3">
                  <c:v>31400</c:v>
                </c:pt>
                <c:pt idx="4">
                  <c:v>30455.06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E5-4A6B-80DB-ACDCF1058FA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E5-4A6B-80DB-ACDCF1058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8.11'!$S$4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8.11'!$V$4:$Z$4</c:f>
              <c:numCache>
                <c:formatCode>#,##0</c:formatCode>
                <c:ptCount val="5"/>
                <c:pt idx="0">
                  <c:v>4597</c:v>
                </c:pt>
                <c:pt idx="1">
                  <c:v>4950</c:v>
                </c:pt>
                <c:pt idx="2">
                  <c:v>4600</c:v>
                </c:pt>
                <c:pt idx="3">
                  <c:v>5033</c:v>
                </c:pt>
                <c:pt idx="4">
                  <c:v>5178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46-4D07-BB95-F4F02A19D712}"/>
            </c:ext>
          </c:extLst>
        </c:ser>
        <c:ser>
          <c:idx val="1"/>
          <c:order val="1"/>
          <c:tx>
            <c:strRef>
              <c:f>'Table 8.11'!$S$7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8.11'!$V$7:$Z$7</c:f>
              <c:numCache>
                <c:formatCode>#,##0</c:formatCode>
                <c:ptCount val="5"/>
                <c:pt idx="0">
                  <c:v>3133</c:v>
                </c:pt>
                <c:pt idx="1">
                  <c:v>3420</c:v>
                </c:pt>
                <c:pt idx="2">
                  <c:v>3138</c:v>
                </c:pt>
                <c:pt idx="3">
                  <c:v>3418</c:v>
                </c:pt>
                <c:pt idx="4">
                  <c:v>3481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46-4D07-BB95-F4F02A19D712}"/>
            </c:ext>
          </c:extLst>
        </c:ser>
        <c:ser>
          <c:idx val="2"/>
          <c:order val="2"/>
          <c:tx>
            <c:strRef>
              <c:f>'Table 8.11'!$S$11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8.11'!$V$11:$Z$11</c:f>
              <c:numCache>
                <c:formatCode>#,##0</c:formatCode>
                <c:ptCount val="5"/>
                <c:pt idx="0">
                  <c:v>3548</c:v>
                </c:pt>
                <c:pt idx="1">
                  <c:v>3700</c:v>
                </c:pt>
                <c:pt idx="2">
                  <c:v>3512</c:v>
                </c:pt>
                <c:pt idx="3">
                  <c:v>3819</c:v>
                </c:pt>
                <c:pt idx="4">
                  <c:v>3957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46-4D07-BB95-F4F02A19D712}"/>
            </c:ext>
          </c:extLst>
        </c:ser>
        <c:ser>
          <c:idx val="3"/>
          <c:order val="3"/>
          <c:tx>
            <c:strRef>
              <c:f>'Table 8.11'!$S$12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8.11'!$V$12:$Z$12</c:f>
              <c:numCache>
                <c:formatCode>#,##0</c:formatCode>
                <c:ptCount val="5"/>
                <c:pt idx="0">
                  <c:v>1056</c:v>
                </c:pt>
                <c:pt idx="1">
                  <c:v>1247</c:v>
                </c:pt>
                <c:pt idx="2">
                  <c:v>1091</c:v>
                </c:pt>
                <c:pt idx="3">
                  <c:v>1213</c:v>
                </c:pt>
                <c:pt idx="4">
                  <c:v>1221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246-4D07-BB95-F4F02A19D7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8.11'!$S$1</c:f>
              <c:strCache>
                <c:ptCount val="1"/>
                <c:pt idx="0">
                  <c:v>Buloke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8.11'!$AB$15:$AB$33</c:f>
              <c:numCache>
                <c:formatCode>0.0%</c:formatCode>
                <c:ptCount val="19"/>
                <c:pt idx="0">
                  <c:v>0.16203167246040942</c:v>
                </c:pt>
                <c:pt idx="1">
                  <c:v>3.8624951718810351E-4</c:v>
                </c:pt>
                <c:pt idx="2">
                  <c:v>5.3881807647740441E-2</c:v>
                </c:pt>
                <c:pt idx="3">
                  <c:v>3.4762456546929316E-3</c:v>
                </c:pt>
                <c:pt idx="4">
                  <c:v>4.4611819235225954E-2</c:v>
                </c:pt>
                <c:pt idx="5">
                  <c:v>4.0556199304750871E-2</c:v>
                </c:pt>
                <c:pt idx="6">
                  <c:v>5.7744302819621472E-2</c:v>
                </c:pt>
                <c:pt idx="7">
                  <c:v>4.577056778679027E-2</c:v>
                </c:pt>
                <c:pt idx="8">
                  <c:v>4.7122441096948631E-2</c:v>
                </c:pt>
                <c:pt idx="9">
                  <c:v>1.1587485515643105E-3</c:v>
                </c:pt>
                <c:pt idx="10">
                  <c:v>1.7960602549246814E-2</c:v>
                </c:pt>
                <c:pt idx="11">
                  <c:v>9.6562379297025873E-3</c:v>
                </c:pt>
                <c:pt idx="12">
                  <c:v>2.4333719582850522E-2</c:v>
                </c:pt>
                <c:pt idx="13">
                  <c:v>5.1757435303205868E-2</c:v>
                </c:pt>
                <c:pt idx="14">
                  <c:v>5.5813055233680957E-2</c:v>
                </c:pt>
                <c:pt idx="15">
                  <c:v>7.3580533024333719E-2</c:v>
                </c:pt>
                <c:pt idx="16">
                  <c:v>0.12765546543066822</c:v>
                </c:pt>
                <c:pt idx="17">
                  <c:v>1.7960602549246814E-2</c:v>
                </c:pt>
                <c:pt idx="18">
                  <c:v>2.3754345307068367E-2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E1-40E4-9144-B7E9FB164D1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E1-40E4-9144-B7E9FB164D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8.11'!$S$63:$S$79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8.11'!$Z$44:$Z$60</c:f>
              <c:numCache>
                <c:formatCode>#,##0</c:formatCode>
                <c:ptCount val="17"/>
                <c:pt idx="0">
                  <c:v>8</c:v>
                </c:pt>
                <c:pt idx="1">
                  <c:v>88</c:v>
                </c:pt>
                <c:pt idx="2">
                  <c:v>208</c:v>
                </c:pt>
                <c:pt idx="3">
                  <c:v>228</c:v>
                </c:pt>
                <c:pt idx="4">
                  <c:v>293</c:v>
                </c:pt>
                <c:pt idx="5">
                  <c:v>214</c:v>
                </c:pt>
                <c:pt idx="6">
                  <c:v>169</c:v>
                </c:pt>
                <c:pt idx="7">
                  <c:v>149</c:v>
                </c:pt>
                <c:pt idx="8">
                  <c:v>189</c:v>
                </c:pt>
                <c:pt idx="9">
                  <c:v>243</c:v>
                </c:pt>
                <c:pt idx="10">
                  <c:v>257</c:v>
                </c:pt>
                <c:pt idx="11">
                  <c:v>248</c:v>
                </c:pt>
                <c:pt idx="12">
                  <c:v>183</c:v>
                </c:pt>
                <c:pt idx="13">
                  <c:v>117</c:v>
                </c:pt>
                <c:pt idx="14">
                  <c:v>46</c:v>
                </c:pt>
                <c:pt idx="15">
                  <c:v>39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73-4BC0-8083-9CFBD12B1997}"/>
            </c:ext>
          </c:extLst>
        </c:ser>
        <c:ser>
          <c:idx val="1"/>
          <c:order val="1"/>
          <c:tx>
            <c:strRef>
              <c:f>'Table 8.11'!$S$62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8.11'!$S$63:$S$79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8.11'!$Z$63:$Z$79</c:f>
              <c:numCache>
                <c:formatCode>#,##0</c:formatCode>
                <c:ptCount val="17"/>
                <c:pt idx="0">
                  <c:v>9</c:v>
                </c:pt>
                <c:pt idx="1">
                  <c:v>51</c:v>
                </c:pt>
                <c:pt idx="2">
                  <c:v>168</c:v>
                </c:pt>
                <c:pt idx="3">
                  <c:v>242</c:v>
                </c:pt>
                <c:pt idx="4">
                  <c:v>257</c:v>
                </c:pt>
                <c:pt idx="5">
                  <c:v>210</c:v>
                </c:pt>
                <c:pt idx="6">
                  <c:v>128</c:v>
                </c:pt>
                <c:pt idx="7">
                  <c:v>169</c:v>
                </c:pt>
                <c:pt idx="8">
                  <c:v>221</c:v>
                </c:pt>
                <c:pt idx="9">
                  <c:v>257</c:v>
                </c:pt>
                <c:pt idx="10">
                  <c:v>266</c:v>
                </c:pt>
                <c:pt idx="11">
                  <c:v>230</c:v>
                </c:pt>
                <c:pt idx="12">
                  <c:v>117</c:v>
                </c:pt>
                <c:pt idx="13">
                  <c:v>77</c:v>
                </c:pt>
                <c:pt idx="14">
                  <c:v>33</c:v>
                </c:pt>
                <c:pt idx="15">
                  <c:v>23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73-4BC0-8083-9CFBD12B1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8.11'!$Z$83:$Z$90</c:f>
              <c:numCache>
                <c:formatCode>#,##0</c:formatCode>
                <c:ptCount val="8"/>
                <c:pt idx="0">
                  <c:v>209</c:v>
                </c:pt>
                <c:pt idx="1">
                  <c:v>118</c:v>
                </c:pt>
                <c:pt idx="2">
                  <c:v>233</c:v>
                </c:pt>
                <c:pt idx="3">
                  <c:v>46</c:v>
                </c:pt>
                <c:pt idx="4">
                  <c:v>32</c:v>
                </c:pt>
                <c:pt idx="5">
                  <c:v>47</c:v>
                </c:pt>
                <c:pt idx="6">
                  <c:v>212</c:v>
                </c:pt>
                <c:pt idx="7">
                  <c:v>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0B-46BE-9215-680573007360}"/>
            </c:ext>
          </c:extLst>
        </c:ser>
        <c:ser>
          <c:idx val="1"/>
          <c:order val="1"/>
          <c:tx>
            <c:strRef>
              <c:f>'Table 8.11'!$S$92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8.11'!$S$83:$S$90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8.11'!$Z$93:$Z$100</c:f>
              <c:numCache>
                <c:formatCode>#,##0</c:formatCode>
                <c:ptCount val="8"/>
                <c:pt idx="0">
                  <c:v>127</c:v>
                </c:pt>
                <c:pt idx="1">
                  <c:v>327</c:v>
                </c:pt>
                <c:pt idx="2">
                  <c:v>27</c:v>
                </c:pt>
                <c:pt idx="3">
                  <c:v>222</c:v>
                </c:pt>
                <c:pt idx="4">
                  <c:v>188</c:v>
                </c:pt>
                <c:pt idx="5">
                  <c:v>111</c:v>
                </c:pt>
                <c:pt idx="6">
                  <c:v>28</c:v>
                </c:pt>
                <c:pt idx="7">
                  <c:v>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0B-46BE-9215-6805730073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8.2'!$U$4:$Y$4</c:f>
              <c:numCache>
                <c:formatCode>#,##0</c:formatCode>
                <c:ptCount val="5"/>
                <c:pt idx="1">
                  <c:v>8316</c:v>
                </c:pt>
                <c:pt idx="2">
                  <c:v>8846</c:v>
                </c:pt>
                <c:pt idx="3">
                  <c:v>8755</c:v>
                </c:pt>
                <c:pt idx="4">
                  <c:v>8879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FA-4A2F-BA59-40B5B7493A94}"/>
            </c:ext>
          </c:extLst>
        </c:ser>
        <c:ser>
          <c:idx val="1"/>
          <c:order val="1"/>
          <c:tx>
            <c:strRef>
              <c:f>'Table 8.2'!$S$7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8.2'!$U$7:$Y$7</c:f>
              <c:numCache>
                <c:formatCode>#,##0</c:formatCode>
                <c:ptCount val="5"/>
                <c:pt idx="1">
                  <c:v>5747</c:v>
                </c:pt>
                <c:pt idx="2">
                  <c:v>6086</c:v>
                </c:pt>
                <c:pt idx="3">
                  <c:v>5970</c:v>
                </c:pt>
                <c:pt idx="4">
                  <c:v>6092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FA-4A2F-BA59-40B5B7493A94}"/>
            </c:ext>
          </c:extLst>
        </c:ser>
        <c:ser>
          <c:idx val="2"/>
          <c:order val="2"/>
          <c:tx>
            <c:strRef>
              <c:f>'Table 8.2'!$S$11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8.2'!$U$11:$Y$11</c:f>
              <c:numCache>
                <c:formatCode>#,##0</c:formatCode>
                <c:ptCount val="5"/>
                <c:pt idx="1">
                  <c:v>7138</c:v>
                </c:pt>
                <c:pt idx="2">
                  <c:v>7577</c:v>
                </c:pt>
                <c:pt idx="3">
                  <c:v>7511</c:v>
                </c:pt>
                <c:pt idx="4">
                  <c:v>7588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FA-4A2F-BA59-40B5B7493A94}"/>
            </c:ext>
          </c:extLst>
        </c:ser>
        <c:ser>
          <c:idx val="3"/>
          <c:order val="3"/>
          <c:tx>
            <c:strRef>
              <c:f>'Table 8.2'!$S$12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8.2'!$U$12:$Y$12</c:f>
              <c:numCache>
                <c:formatCode>#,##0</c:formatCode>
                <c:ptCount val="5"/>
                <c:pt idx="1">
                  <c:v>1175</c:v>
                </c:pt>
                <c:pt idx="2">
                  <c:v>1269</c:v>
                </c:pt>
                <c:pt idx="3">
                  <c:v>1253</c:v>
                </c:pt>
                <c:pt idx="4">
                  <c:v>1288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FA-4A2F-BA59-40B5B7493A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8.11'!$S$1</c:f>
              <c:strCache>
                <c:ptCount val="1"/>
                <c:pt idx="0">
                  <c:v>Buloke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8.11'!$V$8:$Z$8</c:f>
              <c:numCache>
                <c:formatCode>#,##0</c:formatCode>
                <c:ptCount val="5"/>
                <c:pt idx="0">
                  <c:v>27004.54</c:v>
                </c:pt>
                <c:pt idx="1">
                  <c:v>29997.759999999998</c:v>
                </c:pt>
                <c:pt idx="2">
                  <c:v>31400</c:v>
                </c:pt>
                <c:pt idx="3">
                  <c:v>30455.06</c:v>
                </c:pt>
                <c:pt idx="4">
                  <c:v>34000.67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D9-4892-ABD0-10BE9658191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42133.59</c:v>
                </c:pt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D9-4892-ABD0-10BE965819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8.12'!$S$4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8.12'!$U$2:$Y$2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8.12'!$U$4:$Y$4</c:f>
              <c:numCache>
                <c:formatCode>#,##0</c:formatCode>
                <c:ptCount val="5"/>
                <c:pt idx="1">
                  <c:v>28915</c:v>
                </c:pt>
                <c:pt idx="2">
                  <c:v>30231</c:v>
                </c:pt>
                <c:pt idx="3">
                  <c:v>30054</c:v>
                </c:pt>
                <c:pt idx="4">
                  <c:v>30127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58-485E-9B43-7C9725C5B521}"/>
            </c:ext>
          </c:extLst>
        </c:ser>
        <c:ser>
          <c:idx val="1"/>
          <c:order val="1"/>
          <c:tx>
            <c:strRef>
              <c:f>'Table 8.12'!$S$7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8.12'!$U$2:$Y$2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8.12'!$U$7:$Y$7</c:f>
              <c:numCache>
                <c:formatCode>#,##0</c:formatCode>
                <c:ptCount val="5"/>
                <c:pt idx="1">
                  <c:v>20035</c:v>
                </c:pt>
                <c:pt idx="2">
                  <c:v>20983</c:v>
                </c:pt>
                <c:pt idx="3">
                  <c:v>20905</c:v>
                </c:pt>
                <c:pt idx="4">
                  <c:v>21296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58-485E-9B43-7C9725C5B521}"/>
            </c:ext>
          </c:extLst>
        </c:ser>
        <c:ser>
          <c:idx val="2"/>
          <c:order val="2"/>
          <c:tx>
            <c:strRef>
              <c:f>'Table 8.12'!$S$11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8.12'!$U$2:$Y$2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8.12'!$U$11:$Y$11</c:f>
              <c:numCache>
                <c:formatCode>#,##0</c:formatCode>
                <c:ptCount val="5"/>
                <c:pt idx="1">
                  <c:v>24602</c:v>
                </c:pt>
                <c:pt idx="2">
                  <c:v>25651</c:v>
                </c:pt>
                <c:pt idx="3">
                  <c:v>25797</c:v>
                </c:pt>
                <c:pt idx="4">
                  <c:v>25666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58-485E-9B43-7C9725C5B521}"/>
            </c:ext>
          </c:extLst>
        </c:ser>
        <c:ser>
          <c:idx val="3"/>
          <c:order val="3"/>
          <c:tx>
            <c:strRef>
              <c:f>'Table 8.12'!$S$12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8.12'!$U$2:$Y$2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8.12'!$U$12:$Y$12</c:f>
              <c:numCache>
                <c:formatCode>#,##0</c:formatCode>
                <c:ptCount val="5"/>
                <c:pt idx="1">
                  <c:v>4312</c:v>
                </c:pt>
                <c:pt idx="2">
                  <c:v>4577</c:v>
                </c:pt>
                <c:pt idx="3">
                  <c:v>4250</c:v>
                </c:pt>
                <c:pt idx="4">
                  <c:v>4463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58-485E-9B43-7C9725C5B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8.12'!$S$1</c:f>
              <c:strCache>
                <c:ptCount val="1"/>
                <c:pt idx="0">
                  <c:v>Campaspe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8.12'!$AB$15:$AB$33</c:f>
              <c:numCache>
                <c:formatCode>0.0%</c:formatCode>
                <c:ptCount val="19"/>
                <c:pt idx="0">
                  <c:v>8.6356831140700155E-2</c:v>
                </c:pt>
                <c:pt idx="1">
                  <c:v>3.0261523269518682E-3</c:v>
                </c:pt>
                <c:pt idx="2">
                  <c:v>8.5305641385022141E-2</c:v>
                </c:pt>
                <c:pt idx="3">
                  <c:v>9.4925620361227033E-3</c:v>
                </c:pt>
                <c:pt idx="4">
                  <c:v>7.3105469372153023E-2</c:v>
                </c:pt>
                <c:pt idx="5">
                  <c:v>2.7235370942566815E-2</c:v>
                </c:pt>
                <c:pt idx="6">
                  <c:v>0.10002229796451438</c:v>
                </c:pt>
                <c:pt idx="7">
                  <c:v>8.1960946707864815E-2</c:v>
                </c:pt>
                <c:pt idx="8">
                  <c:v>3.4307011117128021E-2</c:v>
                </c:pt>
                <c:pt idx="9">
                  <c:v>3.790653967444972E-3</c:v>
                </c:pt>
                <c:pt idx="10">
                  <c:v>2.7649475997833912E-2</c:v>
                </c:pt>
                <c:pt idx="11">
                  <c:v>1.7073869971012647E-2</c:v>
                </c:pt>
                <c:pt idx="12">
                  <c:v>3.433886535214857E-2</c:v>
                </c:pt>
                <c:pt idx="13">
                  <c:v>6.0841588889242827E-2</c:v>
                </c:pt>
                <c:pt idx="14">
                  <c:v>3.7078329563915526E-2</c:v>
                </c:pt>
                <c:pt idx="15">
                  <c:v>5.9153314433153886E-2</c:v>
                </c:pt>
                <c:pt idx="16">
                  <c:v>0.13942598668492975</c:v>
                </c:pt>
                <c:pt idx="17">
                  <c:v>1.3028382123403306E-2</c:v>
                </c:pt>
                <c:pt idx="18">
                  <c:v>3.1026024910011787E-2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2F-4AAB-AAB6-18A971A8FC1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2F-4AAB-AAB6-18A971A8F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8.12'!$S$63:$S$79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8.12'!$Y$44:$Y$60</c:f>
              <c:numCache>
                <c:formatCode>#,##0</c:formatCode>
                <c:ptCount val="17"/>
                <c:pt idx="0">
                  <c:v>19</c:v>
                </c:pt>
                <c:pt idx="1">
                  <c:v>411</c:v>
                </c:pt>
                <c:pt idx="2">
                  <c:v>968</c:v>
                </c:pt>
                <c:pt idx="3">
                  <c:v>1481</c:v>
                </c:pt>
                <c:pt idx="4">
                  <c:v>1764</c:v>
                </c:pt>
                <c:pt idx="5">
                  <c:v>1313</c:v>
                </c:pt>
                <c:pt idx="6">
                  <c:v>1206</c:v>
                </c:pt>
                <c:pt idx="7">
                  <c:v>1087</c:v>
                </c:pt>
                <c:pt idx="8">
                  <c:v>1371</c:v>
                </c:pt>
                <c:pt idx="9">
                  <c:v>1388</c:v>
                </c:pt>
                <c:pt idx="10">
                  <c:v>1461</c:v>
                </c:pt>
                <c:pt idx="11">
                  <c:v>1370</c:v>
                </c:pt>
                <c:pt idx="12">
                  <c:v>749</c:v>
                </c:pt>
                <c:pt idx="13">
                  <c:v>336</c:v>
                </c:pt>
                <c:pt idx="14">
                  <c:v>177</c:v>
                </c:pt>
                <c:pt idx="15">
                  <c:v>79</c:v>
                </c:pt>
                <c:pt idx="16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B9-4B40-892F-7DE6A6096DB1}"/>
            </c:ext>
          </c:extLst>
        </c:ser>
        <c:ser>
          <c:idx val="1"/>
          <c:order val="1"/>
          <c:tx>
            <c:strRef>
              <c:f>'Table 8.12'!$S$62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8.12'!$S$63:$S$79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8.12'!$Y$63:$Y$79</c:f>
              <c:numCache>
                <c:formatCode>#,##0</c:formatCode>
                <c:ptCount val="17"/>
                <c:pt idx="0">
                  <c:v>18</c:v>
                </c:pt>
                <c:pt idx="1">
                  <c:v>393</c:v>
                </c:pt>
                <c:pt idx="2">
                  <c:v>1001</c:v>
                </c:pt>
                <c:pt idx="3">
                  <c:v>1424</c:v>
                </c:pt>
                <c:pt idx="4">
                  <c:v>1515</c:v>
                </c:pt>
                <c:pt idx="5">
                  <c:v>1308</c:v>
                </c:pt>
                <c:pt idx="6">
                  <c:v>1207</c:v>
                </c:pt>
                <c:pt idx="7">
                  <c:v>1240</c:v>
                </c:pt>
                <c:pt idx="8">
                  <c:v>1516</c:v>
                </c:pt>
                <c:pt idx="9">
                  <c:v>1581</c:v>
                </c:pt>
                <c:pt idx="10">
                  <c:v>1507</c:v>
                </c:pt>
                <c:pt idx="11">
                  <c:v>1143</c:v>
                </c:pt>
                <c:pt idx="12">
                  <c:v>621</c:v>
                </c:pt>
                <c:pt idx="13">
                  <c:v>218</c:v>
                </c:pt>
                <c:pt idx="14">
                  <c:v>104</c:v>
                </c:pt>
                <c:pt idx="15">
                  <c:v>81</c:v>
                </c:pt>
                <c:pt idx="1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B9-4B40-892F-7DE6A6096D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8.12'!$S$83:$S$90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8.12'!$Y$83:$Y$90</c:f>
              <c:numCache>
                <c:formatCode>#,##0</c:formatCode>
                <c:ptCount val="8"/>
                <c:pt idx="0">
                  <c:v>1203</c:v>
                </c:pt>
                <c:pt idx="1">
                  <c:v>748</c:v>
                </c:pt>
                <c:pt idx="2">
                  <c:v>2068</c:v>
                </c:pt>
                <c:pt idx="3">
                  <c:v>492</c:v>
                </c:pt>
                <c:pt idx="4">
                  <c:v>286</c:v>
                </c:pt>
                <c:pt idx="5">
                  <c:v>522</c:v>
                </c:pt>
                <c:pt idx="6">
                  <c:v>1144</c:v>
                </c:pt>
                <c:pt idx="7">
                  <c:v>1915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EA-43E5-930B-8F5586AA8E18}"/>
            </c:ext>
          </c:extLst>
        </c:ser>
        <c:ser>
          <c:idx val="1"/>
          <c:order val="1"/>
          <c:tx>
            <c:strRef>
              <c:f>'Table 8.12'!$S$92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8.12'!$S$83:$S$90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8.12'!$Y$93:$Y$100</c:f>
              <c:numCache>
                <c:formatCode>#,##0</c:formatCode>
                <c:ptCount val="8"/>
                <c:pt idx="0">
                  <c:v>768</c:v>
                </c:pt>
                <c:pt idx="1">
                  <c:v>1806</c:v>
                </c:pt>
                <c:pt idx="2">
                  <c:v>413</c:v>
                </c:pt>
                <c:pt idx="3">
                  <c:v>1713</c:v>
                </c:pt>
                <c:pt idx="4">
                  <c:v>1444</c:v>
                </c:pt>
                <c:pt idx="5">
                  <c:v>1068</c:v>
                </c:pt>
                <c:pt idx="6">
                  <c:v>79</c:v>
                </c:pt>
                <c:pt idx="7">
                  <c:v>1068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EA-43E5-930B-8F5586AA8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8.12'!$S$1</c:f>
              <c:strCache>
                <c:ptCount val="1"/>
                <c:pt idx="0">
                  <c:v>Campaspe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8.12'!$U$8:$Y$8</c:f>
              <c:numCache>
                <c:formatCode>#,##0</c:formatCode>
                <c:ptCount val="5"/>
                <c:pt idx="1">
                  <c:v>35795.360000000001</c:v>
                </c:pt>
                <c:pt idx="2">
                  <c:v>37244.089999999997</c:v>
                </c:pt>
                <c:pt idx="3">
                  <c:v>37830.93</c:v>
                </c:pt>
                <c:pt idx="4">
                  <c:v>39303.21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A1-4F67-A104-F9C2812E235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A1-4F67-A104-F9C2812E2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8.12'!$S$4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8.12'!$V$4:$Z$4</c:f>
              <c:numCache>
                <c:formatCode>#,##0</c:formatCode>
                <c:ptCount val="5"/>
                <c:pt idx="0">
                  <c:v>28915</c:v>
                </c:pt>
                <c:pt idx="1">
                  <c:v>30231</c:v>
                </c:pt>
                <c:pt idx="2">
                  <c:v>30054</c:v>
                </c:pt>
                <c:pt idx="3">
                  <c:v>30127</c:v>
                </c:pt>
                <c:pt idx="4">
                  <c:v>31393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19-403C-88D9-26282D77FF51}"/>
            </c:ext>
          </c:extLst>
        </c:ser>
        <c:ser>
          <c:idx val="1"/>
          <c:order val="1"/>
          <c:tx>
            <c:strRef>
              <c:f>'Table 8.12'!$S$7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8.12'!$V$7:$Z$7</c:f>
              <c:numCache>
                <c:formatCode>#,##0</c:formatCode>
                <c:ptCount val="5"/>
                <c:pt idx="0">
                  <c:v>20035</c:v>
                </c:pt>
                <c:pt idx="1">
                  <c:v>20983</c:v>
                </c:pt>
                <c:pt idx="2">
                  <c:v>20905</c:v>
                </c:pt>
                <c:pt idx="3">
                  <c:v>21296</c:v>
                </c:pt>
                <c:pt idx="4">
                  <c:v>21370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19-403C-88D9-26282D77FF51}"/>
            </c:ext>
          </c:extLst>
        </c:ser>
        <c:ser>
          <c:idx val="2"/>
          <c:order val="2"/>
          <c:tx>
            <c:strRef>
              <c:f>'Table 8.12'!$S$11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8.12'!$V$11:$Z$11</c:f>
              <c:numCache>
                <c:formatCode>#,##0</c:formatCode>
                <c:ptCount val="5"/>
                <c:pt idx="0">
                  <c:v>24602</c:v>
                </c:pt>
                <c:pt idx="1">
                  <c:v>25651</c:v>
                </c:pt>
                <c:pt idx="2">
                  <c:v>25797</c:v>
                </c:pt>
                <c:pt idx="3">
                  <c:v>25666</c:v>
                </c:pt>
                <c:pt idx="4">
                  <c:v>26870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19-403C-88D9-26282D77FF51}"/>
            </c:ext>
          </c:extLst>
        </c:ser>
        <c:ser>
          <c:idx val="3"/>
          <c:order val="3"/>
          <c:tx>
            <c:strRef>
              <c:f>'Table 8.12'!$S$12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8.12'!$V$12:$Z$12</c:f>
              <c:numCache>
                <c:formatCode>#,##0</c:formatCode>
                <c:ptCount val="5"/>
                <c:pt idx="0">
                  <c:v>4312</c:v>
                </c:pt>
                <c:pt idx="1">
                  <c:v>4577</c:v>
                </c:pt>
                <c:pt idx="2">
                  <c:v>4250</c:v>
                </c:pt>
                <c:pt idx="3">
                  <c:v>4463</c:v>
                </c:pt>
                <c:pt idx="4">
                  <c:v>4523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E19-403C-88D9-26282D77F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8.12'!$S$1</c:f>
              <c:strCache>
                <c:ptCount val="1"/>
                <c:pt idx="0">
                  <c:v>Campaspe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8.12'!$AB$15:$AB$33</c:f>
              <c:numCache>
                <c:formatCode>0.0%</c:formatCode>
                <c:ptCount val="19"/>
                <c:pt idx="0">
                  <c:v>8.6356831140700155E-2</c:v>
                </c:pt>
                <c:pt idx="1">
                  <c:v>3.0261523269518682E-3</c:v>
                </c:pt>
                <c:pt idx="2">
                  <c:v>8.5305641385022141E-2</c:v>
                </c:pt>
                <c:pt idx="3">
                  <c:v>9.4925620361227033E-3</c:v>
                </c:pt>
                <c:pt idx="4">
                  <c:v>7.3105469372153023E-2</c:v>
                </c:pt>
                <c:pt idx="5">
                  <c:v>2.7235370942566815E-2</c:v>
                </c:pt>
                <c:pt idx="6">
                  <c:v>0.10002229796451438</c:v>
                </c:pt>
                <c:pt idx="7">
                  <c:v>8.1960946707864815E-2</c:v>
                </c:pt>
                <c:pt idx="8">
                  <c:v>3.4307011117128021E-2</c:v>
                </c:pt>
                <c:pt idx="9">
                  <c:v>3.790653967444972E-3</c:v>
                </c:pt>
                <c:pt idx="10">
                  <c:v>2.7649475997833912E-2</c:v>
                </c:pt>
                <c:pt idx="11">
                  <c:v>1.7073869971012647E-2</c:v>
                </c:pt>
                <c:pt idx="12">
                  <c:v>3.433886535214857E-2</c:v>
                </c:pt>
                <c:pt idx="13">
                  <c:v>6.0841588889242827E-2</c:v>
                </c:pt>
                <c:pt idx="14">
                  <c:v>3.7078329563915526E-2</c:v>
                </c:pt>
                <c:pt idx="15">
                  <c:v>5.9153314433153886E-2</c:v>
                </c:pt>
                <c:pt idx="16">
                  <c:v>0.13942598668492975</c:v>
                </c:pt>
                <c:pt idx="17">
                  <c:v>1.3028382123403306E-2</c:v>
                </c:pt>
                <c:pt idx="18">
                  <c:v>3.1026024910011787E-2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9B-449A-A7A5-2BEB7EC7771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9B-449A-A7A5-2BEB7EC77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8.12'!$S$63:$S$79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8.12'!$Z$44:$Z$60</c:f>
              <c:numCache>
                <c:formatCode>#,##0</c:formatCode>
                <c:ptCount val="17"/>
                <c:pt idx="0">
                  <c:v>16</c:v>
                </c:pt>
                <c:pt idx="1">
                  <c:v>480</c:v>
                </c:pt>
                <c:pt idx="2">
                  <c:v>934</c:v>
                </c:pt>
                <c:pt idx="3">
                  <c:v>1457</c:v>
                </c:pt>
                <c:pt idx="4">
                  <c:v>1762</c:v>
                </c:pt>
                <c:pt idx="5">
                  <c:v>1421</c:v>
                </c:pt>
                <c:pt idx="6">
                  <c:v>1337</c:v>
                </c:pt>
                <c:pt idx="7">
                  <c:v>1128</c:v>
                </c:pt>
                <c:pt idx="8">
                  <c:v>1391</c:v>
                </c:pt>
                <c:pt idx="9">
                  <c:v>1386</c:v>
                </c:pt>
                <c:pt idx="10">
                  <c:v>1417</c:v>
                </c:pt>
                <c:pt idx="11">
                  <c:v>1439</c:v>
                </c:pt>
                <c:pt idx="12">
                  <c:v>726</c:v>
                </c:pt>
                <c:pt idx="13">
                  <c:v>397</c:v>
                </c:pt>
                <c:pt idx="14">
                  <c:v>164</c:v>
                </c:pt>
                <c:pt idx="15">
                  <c:v>81</c:v>
                </c:pt>
                <c:pt idx="16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4B-415C-B2E7-E09CDC0FCB33}"/>
            </c:ext>
          </c:extLst>
        </c:ser>
        <c:ser>
          <c:idx val="1"/>
          <c:order val="1"/>
          <c:tx>
            <c:strRef>
              <c:f>'Table 8.12'!$S$62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8.12'!$S$63:$S$79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8.12'!$Z$63:$Z$79</c:f>
              <c:numCache>
                <c:formatCode>#,##0</c:formatCode>
                <c:ptCount val="17"/>
                <c:pt idx="0">
                  <c:v>20</c:v>
                </c:pt>
                <c:pt idx="1">
                  <c:v>495</c:v>
                </c:pt>
                <c:pt idx="2">
                  <c:v>1037</c:v>
                </c:pt>
                <c:pt idx="3">
                  <c:v>1471</c:v>
                </c:pt>
                <c:pt idx="4">
                  <c:v>1648</c:v>
                </c:pt>
                <c:pt idx="5">
                  <c:v>1484</c:v>
                </c:pt>
                <c:pt idx="6">
                  <c:v>1261</c:v>
                </c:pt>
                <c:pt idx="7">
                  <c:v>1331</c:v>
                </c:pt>
                <c:pt idx="8">
                  <c:v>1557</c:v>
                </c:pt>
                <c:pt idx="9">
                  <c:v>1650</c:v>
                </c:pt>
                <c:pt idx="10">
                  <c:v>1570</c:v>
                </c:pt>
                <c:pt idx="11">
                  <c:v>1175</c:v>
                </c:pt>
                <c:pt idx="12">
                  <c:v>656</c:v>
                </c:pt>
                <c:pt idx="13">
                  <c:v>228</c:v>
                </c:pt>
                <c:pt idx="14">
                  <c:v>98</c:v>
                </c:pt>
                <c:pt idx="15">
                  <c:v>76</c:v>
                </c:pt>
                <c:pt idx="16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4B-415C-B2E7-E09CDC0FC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8.12'!$Z$83:$Z$90</c:f>
              <c:numCache>
                <c:formatCode>#,##0</c:formatCode>
                <c:ptCount val="8"/>
                <c:pt idx="0">
                  <c:v>1224</c:v>
                </c:pt>
                <c:pt idx="1">
                  <c:v>759</c:v>
                </c:pt>
                <c:pt idx="2">
                  <c:v>2062</c:v>
                </c:pt>
                <c:pt idx="3">
                  <c:v>512</c:v>
                </c:pt>
                <c:pt idx="4">
                  <c:v>272</c:v>
                </c:pt>
                <c:pt idx="5">
                  <c:v>509</c:v>
                </c:pt>
                <c:pt idx="6">
                  <c:v>1196</c:v>
                </c:pt>
                <c:pt idx="7">
                  <c:v>1896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FC-45D6-ABF6-0FB9AAA3B3B4}"/>
            </c:ext>
          </c:extLst>
        </c:ser>
        <c:ser>
          <c:idx val="1"/>
          <c:order val="1"/>
          <c:tx>
            <c:strRef>
              <c:f>'Table 8.12'!$S$92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8.12'!$S$83:$S$90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8.12'!$Z$93:$Z$100</c:f>
              <c:numCache>
                <c:formatCode>#,##0</c:formatCode>
                <c:ptCount val="8"/>
                <c:pt idx="0">
                  <c:v>817</c:v>
                </c:pt>
                <c:pt idx="1">
                  <c:v>1856</c:v>
                </c:pt>
                <c:pt idx="2">
                  <c:v>432</c:v>
                </c:pt>
                <c:pt idx="3">
                  <c:v>1761</c:v>
                </c:pt>
                <c:pt idx="4">
                  <c:v>1424</c:v>
                </c:pt>
                <c:pt idx="5">
                  <c:v>1068</c:v>
                </c:pt>
                <c:pt idx="6">
                  <c:v>85</c:v>
                </c:pt>
                <c:pt idx="7">
                  <c:v>1095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FC-45D6-ABF6-0FB9AAA3B3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8.2'!$S$1</c:f>
              <c:strCache>
                <c:ptCount val="1"/>
                <c:pt idx="0">
                  <c:v>Ararat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8.2'!$AB$15:$AB$33</c:f>
              <c:numCache>
                <c:formatCode>0.0%</c:formatCode>
                <c:ptCount val="19"/>
                <c:pt idx="0">
                  <c:v>0.13340145322434152</c:v>
                </c:pt>
                <c:pt idx="1">
                  <c:v>1.0899182561307902E-2</c:v>
                </c:pt>
                <c:pt idx="2">
                  <c:v>8.0267938237965492E-2</c:v>
                </c:pt>
                <c:pt idx="3">
                  <c:v>4.5413260672116261E-3</c:v>
                </c:pt>
                <c:pt idx="4">
                  <c:v>4.4050862851952768E-2</c:v>
                </c:pt>
                <c:pt idx="5">
                  <c:v>4.7343324250681197E-2</c:v>
                </c:pt>
                <c:pt idx="6">
                  <c:v>6.8687556766575841E-2</c:v>
                </c:pt>
                <c:pt idx="7">
                  <c:v>6.1080835603996367E-2</c:v>
                </c:pt>
                <c:pt idx="8">
                  <c:v>2.9405086285195278E-2</c:v>
                </c:pt>
                <c:pt idx="9">
                  <c:v>4.3142597638510449E-3</c:v>
                </c:pt>
                <c:pt idx="10">
                  <c:v>1.8505903723887374E-2</c:v>
                </c:pt>
                <c:pt idx="11">
                  <c:v>1.5440508628519528E-2</c:v>
                </c:pt>
                <c:pt idx="12">
                  <c:v>2.7475022706630336E-2</c:v>
                </c:pt>
                <c:pt idx="13">
                  <c:v>4.7002724795640327E-2</c:v>
                </c:pt>
                <c:pt idx="14">
                  <c:v>8.9123524069028154E-2</c:v>
                </c:pt>
                <c:pt idx="15">
                  <c:v>5.5177111716621256E-2</c:v>
                </c:pt>
                <c:pt idx="16">
                  <c:v>0.14532243415077203</c:v>
                </c:pt>
                <c:pt idx="17">
                  <c:v>1.5554041780199819E-2</c:v>
                </c:pt>
                <c:pt idx="18">
                  <c:v>2.2593097184377839E-2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E5-40A4-B759-B0A4F40BE84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E5-40A4-B759-B0A4F40BE8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8.12'!$S$1</c:f>
              <c:strCache>
                <c:ptCount val="1"/>
                <c:pt idx="0">
                  <c:v>Campaspe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8.12'!$V$8:$Z$8</c:f>
              <c:numCache>
                <c:formatCode>#,##0</c:formatCode>
                <c:ptCount val="5"/>
                <c:pt idx="0">
                  <c:v>35795.360000000001</c:v>
                </c:pt>
                <c:pt idx="1">
                  <c:v>37244.089999999997</c:v>
                </c:pt>
                <c:pt idx="2">
                  <c:v>37830.93</c:v>
                </c:pt>
                <c:pt idx="3">
                  <c:v>39303.21</c:v>
                </c:pt>
                <c:pt idx="4">
                  <c:v>41499.69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BA-4D59-BD5F-40E9465879E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42133.59</c:v>
                </c:pt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BA-4D59-BD5F-40E946587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8.13'!$S$4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8.13'!$U$2:$Y$2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8.13'!$U$4:$Y$4</c:f>
              <c:numCache>
                <c:formatCode>#,##0</c:formatCode>
                <c:ptCount val="5"/>
                <c:pt idx="1">
                  <c:v>77847</c:v>
                </c:pt>
                <c:pt idx="2">
                  <c:v>83096</c:v>
                </c:pt>
                <c:pt idx="3">
                  <c:v>87477</c:v>
                </c:pt>
                <c:pt idx="4">
                  <c:v>90098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70-48A5-BAB1-501ABE695369}"/>
            </c:ext>
          </c:extLst>
        </c:ser>
        <c:ser>
          <c:idx val="1"/>
          <c:order val="1"/>
          <c:tx>
            <c:strRef>
              <c:f>'Table 8.13'!$S$7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8.13'!$U$2:$Y$2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8.13'!$U$7:$Y$7</c:f>
              <c:numCache>
                <c:formatCode>#,##0</c:formatCode>
                <c:ptCount val="5"/>
                <c:pt idx="1">
                  <c:v>55807</c:v>
                </c:pt>
                <c:pt idx="2">
                  <c:v>59420</c:v>
                </c:pt>
                <c:pt idx="3">
                  <c:v>62055</c:v>
                </c:pt>
                <c:pt idx="4">
                  <c:v>65266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70-48A5-BAB1-501ABE695369}"/>
            </c:ext>
          </c:extLst>
        </c:ser>
        <c:ser>
          <c:idx val="2"/>
          <c:order val="2"/>
          <c:tx>
            <c:strRef>
              <c:f>'Table 8.13'!$S$11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8.13'!$U$2:$Y$2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8.13'!$U$11:$Y$11</c:f>
              <c:numCache>
                <c:formatCode>#,##0</c:formatCode>
                <c:ptCount val="5"/>
                <c:pt idx="1">
                  <c:v>69661</c:v>
                </c:pt>
                <c:pt idx="2">
                  <c:v>74376</c:v>
                </c:pt>
                <c:pt idx="3">
                  <c:v>78568</c:v>
                </c:pt>
                <c:pt idx="4">
                  <c:v>80719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70-48A5-BAB1-501ABE695369}"/>
            </c:ext>
          </c:extLst>
        </c:ser>
        <c:ser>
          <c:idx val="3"/>
          <c:order val="3"/>
          <c:tx>
            <c:strRef>
              <c:f>'Table 8.13'!$S$12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8.13'!$U$2:$Y$2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8.13'!$U$12:$Y$12</c:f>
              <c:numCache>
                <c:formatCode>#,##0</c:formatCode>
                <c:ptCount val="5"/>
                <c:pt idx="1">
                  <c:v>8187</c:v>
                </c:pt>
                <c:pt idx="2">
                  <c:v>8717</c:v>
                </c:pt>
                <c:pt idx="3">
                  <c:v>8910</c:v>
                </c:pt>
                <c:pt idx="4">
                  <c:v>9374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F70-48A5-BAB1-501ABE6953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8.13'!$S$1</c:f>
              <c:strCache>
                <c:ptCount val="1"/>
                <c:pt idx="0">
                  <c:v>Cardinia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8.13'!$AB$15:$AB$33</c:f>
              <c:numCache>
                <c:formatCode>0.0%</c:formatCode>
                <c:ptCount val="19"/>
                <c:pt idx="0">
                  <c:v>1.8058168746124009E-2</c:v>
                </c:pt>
                <c:pt idx="1">
                  <c:v>1.8289414213187298E-3</c:v>
                </c:pt>
                <c:pt idx="2">
                  <c:v>8.3290412773158712E-2</c:v>
                </c:pt>
                <c:pt idx="3">
                  <c:v>7.3998549460252061E-3</c:v>
                </c:pt>
                <c:pt idx="4">
                  <c:v>0.10392381512976025</c:v>
                </c:pt>
                <c:pt idx="5">
                  <c:v>5.036946718942157E-2</c:v>
                </c:pt>
                <c:pt idx="6">
                  <c:v>9.9666796304276994E-2</c:v>
                </c:pt>
                <c:pt idx="7">
                  <c:v>6.014484375164237E-2</c:v>
                </c:pt>
                <c:pt idx="8">
                  <c:v>4.3148301922490723E-2</c:v>
                </c:pt>
                <c:pt idx="9">
                  <c:v>1.0879048109568306E-2</c:v>
                </c:pt>
                <c:pt idx="10">
                  <c:v>3.2637144328704917E-2</c:v>
                </c:pt>
                <c:pt idx="11">
                  <c:v>1.7522099708840933E-2</c:v>
                </c:pt>
                <c:pt idx="12">
                  <c:v>5.6823317952006056E-2</c:v>
                </c:pt>
                <c:pt idx="13">
                  <c:v>9.4789619180760371E-2</c:v>
                </c:pt>
                <c:pt idx="14">
                  <c:v>3.7976812386348112E-2</c:v>
                </c:pt>
                <c:pt idx="15">
                  <c:v>6.2678032731744743E-2</c:v>
                </c:pt>
                <c:pt idx="16">
                  <c:v>0.12723756267277717</c:v>
                </c:pt>
                <c:pt idx="17">
                  <c:v>2.1905252425449613E-2</c:v>
                </c:pt>
                <c:pt idx="18">
                  <c:v>4.0930447670201917E-2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DB-414A-9F54-DDE0147DF03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DB-414A-9F54-DDE0147DF0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8.13'!$S$63:$S$79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8.13'!$Y$44:$Y$60</c:f>
              <c:numCache>
                <c:formatCode>#,##0</c:formatCode>
                <c:ptCount val="17"/>
                <c:pt idx="0">
                  <c:v>16</c:v>
                </c:pt>
                <c:pt idx="1">
                  <c:v>1030</c:v>
                </c:pt>
                <c:pt idx="2">
                  <c:v>2427</c:v>
                </c:pt>
                <c:pt idx="3">
                  <c:v>4231</c:v>
                </c:pt>
                <c:pt idx="4">
                  <c:v>6220</c:v>
                </c:pt>
                <c:pt idx="5">
                  <c:v>6400</c:v>
                </c:pt>
                <c:pt idx="6">
                  <c:v>5904</c:v>
                </c:pt>
                <c:pt idx="7">
                  <c:v>4631</c:v>
                </c:pt>
                <c:pt idx="8">
                  <c:v>4465</c:v>
                </c:pt>
                <c:pt idx="9">
                  <c:v>3688</c:v>
                </c:pt>
                <c:pt idx="10">
                  <c:v>3196</c:v>
                </c:pt>
                <c:pt idx="11">
                  <c:v>2275</c:v>
                </c:pt>
                <c:pt idx="12">
                  <c:v>1208</c:v>
                </c:pt>
                <c:pt idx="13">
                  <c:v>473</c:v>
                </c:pt>
                <c:pt idx="14">
                  <c:v>213</c:v>
                </c:pt>
                <c:pt idx="15">
                  <c:v>93</c:v>
                </c:pt>
                <c:pt idx="16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AA-408D-81A1-0D24A299BAE3}"/>
            </c:ext>
          </c:extLst>
        </c:ser>
        <c:ser>
          <c:idx val="1"/>
          <c:order val="1"/>
          <c:tx>
            <c:strRef>
              <c:f>'Table 8.13'!$S$62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8.13'!$S$63:$S$79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8.13'!$Y$63:$Y$79</c:f>
              <c:numCache>
                <c:formatCode>#,##0</c:formatCode>
                <c:ptCount val="17"/>
                <c:pt idx="0">
                  <c:v>17</c:v>
                </c:pt>
                <c:pt idx="1">
                  <c:v>1069</c:v>
                </c:pt>
                <c:pt idx="2">
                  <c:v>2606</c:v>
                </c:pt>
                <c:pt idx="3">
                  <c:v>4232</c:v>
                </c:pt>
                <c:pt idx="4">
                  <c:v>5839</c:v>
                </c:pt>
                <c:pt idx="5">
                  <c:v>5760</c:v>
                </c:pt>
                <c:pt idx="6">
                  <c:v>5066</c:v>
                </c:pt>
                <c:pt idx="7">
                  <c:v>4245</c:v>
                </c:pt>
                <c:pt idx="8">
                  <c:v>4393</c:v>
                </c:pt>
                <c:pt idx="9">
                  <c:v>3708</c:v>
                </c:pt>
                <c:pt idx="10">
                  <c:v>3183</c:v>
                </c:pt>
                <c:pt idx="11">
                  <c:v>1970</c:v>
                </c:pt>
                <c:pt idx="12">
                  <c:v>868</c:v>
                </c:pt>
                <c:pt idx="13">
                  <c:v>325</c:v>
                </c:pt>
                <c:pt idx="14">
                  <c:v>160</c:v>
                </c:pt>
                <c:pt idx="15">
                  <c:v>78</c:v>
                </c:pt>
                <c:pt idx="16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AA-408D-81A1-0D24A299B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8.13'!$S$83:$S$90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8.13'!$Y$83:$Y$90</c:f>
              <c:numCache>
                <c:formatCode>#,##0</c:formatCode>
                <c:ptCount val="8"/>
                <c:pt idx="0">
                  <c:v>4249</c:v>
                </c:pt>
                <c:pt idx="1">
                  <c:v>3487</c:v>
                </c:pt>
                <c:pt idx="2">
                  <c:v>7684</c:v>
                </c:pt>
                <c:pt idx="3">
                  <c:v>1459</c:v>
                </c:pt>
                <c:pt idx="4">
                  <c:v>1449</c:v>
                </c:pt>
                <c:pt idx="5">
                  <c:v>1740</c:v>
                </c:pt>
                <c:pt idx="6">
                  <c:v>3569</c:v>
                </c:pt>
                <c:pt idx="7">
                  <c:v>4300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05-450A-9DC9-9208473FA81F}"/>
            </c:ext>
          </c:extLst>
        </c:ser>
        <c:ser>
          <c:idx val="1"/>
          <c:order val="1"/>
          <c:tx>
            <c:strRef>
              <c:f>'Table 8.13'!$S$92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8.13'!$S$83:$S$90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8.13'!$Y$93:$Y$100</c:f>
              <c:numCache>
                <c:formatCode>#,##0</c:formatCode>
                <c:ptCount val="8"/>
                <c:pt idx="0">
                  <c:v>2839</c:v>
                </c:pt>
                <c:pt idx="1">
                  <c:v>5444</c:v>
                </c:pt>
                <c:pt idx="2">
                  <c:v>1291</c:v>
                </c:pt>
                <c:pt idx="3">
                  <c:v>5240</c:v>
                </c:pt>
                <c:pt idx="4">
                  <c:v>5821</c:v>
                </c:pt>
                <c:pt idx="5">
                  <c:v>3415</c:v>
                </c:pt>
                <c:pt idx="6">
                  <c:v>509</c:v>
                </c:pt>
                <c:pt idx="7">
                  <c:v>2201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05-450A-9DC9-9208473FA8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8.13'!$S$1</c:f>
              <c:strCache>
                <c:ptCount val="1"/>
                <c:pt idx="0">
                  <c:v>Cardinia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8.13'!$U$8:$Y$8</c:f>
              <c:numCache>
                <c:formatCode>#,##0</c:formatCode>
                <c:ptCount val="5"/>
                <c:pt idx="1">
                  <c:v>42867.24</c:v>
                </c:pt>
                <c:pt idx="2">
                  <c:v>44439.11</c:v>
                </c:pt>
                <c:pt idx="3">
                  <c:v>45492.639999999999</c:v>
                </c:pt>
                <c:pt idx="4">
                  <c:v>45941.74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34-4A65-8B23-1D50749A020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34-4A65-8B23-1D50749A0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8.13'!$S$4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8.13'!$V$4:$Z$4</c:f>
              <c:numCache>
                <c:formatCode>#,##0</c:formatCode>
                <c:ptCount val="5"/>
                <c:pt idx="0">
                  <c:v>77847</c:v>
                </c:pt>
                <c:pt idx="1">
                  <c:v>83096</c:v>
                </c:pt>
                <c:pt idx="2">
                  <c:v>87477</c:v>
                </c:pt>
                <c:pt idx="3">
                  <c:v>90098</c:v>
                </c:pt>
                <c:pt idx="4">
                  <c:v>95137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A4-4A4D-AE0B-BA81F1E10F2B}"/>
            </c:ext>
          </c:extLst>
        </c:ser>
        <c:ser>
          <c:idx val="1"/>
          <c:order val="1"/>
          <c:tx>
            <c:strRef>
              <c:f>'Table 8.13'!$S$7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8.13'!$V$7:$Z$7</c:f>
              <c:numCache>
                <c:formatCode>#,##0</c:formatCode>
                <c:ptCount val="5"/>
                <c:pt idx="0">
                  <c:v>55807</c:v>
                </c:pt>
                <c:pt idx="1">
                  <c:v>59420</c:v>
                </c:pt>
                <c:pt idx="2">
                  <c:v>62055</c:v>
                </c:pt>
                <c:pt idx="3">
                  <c:v>65266</c:v>
                </c:pt>
                <c:pt idx="4">
                  <c:v>67106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A4-4A4D-AE0B-BA81F1E10F2B}"/>
            </c:ext>
          </c:extLst>
        </c:ser>
        <c:ser>
          <c:idx val="2"/>
          <c:order val="2"/>
          <c:tx>
            <c:strRef>
              <c:f>'Table 8.13'!$S$11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8.13'!$V$11:$Z$11</c:f>
              <c:numCache>
                <c:formatCode>#,##0</c:formatCode>
                <c:ptCount val="5"/>
                <c:pt idx="0">
                  <c:v>69661</c:v>
                </c:pt>
                <c:pt idx="1">
                  <c:v>74376</c:v>
                </c:pt>
                <c:pt idx="2">
                  <c:v>78568</c:v>
                </c:pt>
                <c:pt idx="3">
                  <c:v>80719</c:v>
                </c:pt>
                <c:pt idx="4">
                  <c:v>85147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A4-4A4D-AE0B-BA81F1E10F2B}"/>
            </c:ext>
          </c:extLst>
        </c:ser>
        <c:ser>
          <c:idx val="3"/>
          <c:order val="3"/>
          <c:tx>
            <c:strRef>
              <c:f>'Table 8.13'!$S$12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8.13'!$V$12:$Z$12</c:f>
              <c:numCache>
                <c:formatCode>#,##0</c:formatCode>
                <c:ptCount val="5"/>
                <c:pt idx="0">
                  <c:v>8187</c:v>
                </c:pt>
                <c:pt idx="1">
                  <c:v>8717</c:v>
                </c:pt>
                <c:pt idx="2">
                  <c:v>8910</c:v>
                </c:pt>
                <c:pt idx="3">
                  <c:v>9374</c:v>
                </c:pt>
                <c:pt idx="4">
                  <c:v>9990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4A4-4A4D-AE0B-BA81F1E10F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8.13'!$S$1</c:f>
              <c:strCache>
                <c:ptCount val="1"/>
                <c:pt idx="0">
                  <c:v>Cardinia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8.13'!$AB$15:$AB$33</c:f>
              <c:numCache>
                <c:formatCode>0.0%</c:formatCode>
                <c:ptCount val="19"/>
                <c:pt idx="0">
                  <c:v>1.8058168746124009E-2</c:v>
                </c:pt>
                <c:pt idx="1">
                  <c:v>1.8289414213187298E-3</c:v>
                </c:pt>
                <c:pt idx="2">
                  <c:v>8.3290412773158712E-2</c:v>
                </c:pt>
                <c:pt idx="3">
                  <c:v>7.3998549460252061E-3</c:v>
                </c:pt>
                <c:pt idx="4">
                  <c:v>0.10392381512976025</c:v>
                </c:pt>
                <c:pt idx="5">
                  <c:v>5.036946718942157E-2</c:v>
                </c:pt>
                <c:pt idx="6">
                  <c:v>9.9666796304276994E-2</c:v>
                </c:pt>
                <c:pt idx="7">
                  <c:v>6.014484375164237E-2</c:v>
                </c:pt>
                <c:pt idx="8">
                  <c:v>4.3148301922490723E-2</c:v>
                </c:pt>
                <c:pt idx="9">
                  <c:v>1.0879048109568306E-2</c:v>
                </c:pt>
                <c:pt idx="10">
                  <c:v>3.2637144328704917E-2</c:v>
                </c:pt>
                <c:pt idx="11">
                  <c:v>1.7522099708840933E-2</c:v>
                </c:pt>
                <c:pt idx="12">
                  <c:v>5.6823317952006056E-2</c:v>
                </c:pt>
                <c:pt idx="13">
                  <c:v>9.4789619180760371E-2</c:v>
                </c:pt>
                <c:pt idx="14">
                  <c:v>3.7976812386348112E-2</c:v>
                </c:pt>
                <c:pt idx="15">
                  <c:v>6.2678032731744743E-2</c:v>
                </c:pt>
                <c:pt idx="16">
                  <c:v>0.12723756267277717</c:v>
                </c:pt>
                <c:pt idx="17">
                  <c:v>2.1905252425449613E-2</c:v>
                </c:pt>
                <c:pt idx="18">
                  <c:v>4.0930447670201917E-2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21-45C8-A8D0-53C2DE64A9C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21-45C8-A8D0-53C2DE64A9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8.13'!$S$63:$S$79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8.13'!$Z$44:$Z$60</c:f>
              <c:numCache>
                <c:formatCode>#,##0</c:formatCode>
                <c:ptCount val="17"/>
                <c:pt idx="0">
                  <c:v>16</c:v>
                </c:pt>
                <c:pt idx="1">
                  <c:v>1175</c:v>
                </c:pt>
                <c:pt idx="2">
                  <c:v>2676</c:v>
                </c:pt>
                <c:pt idx="3">
                  <c:v>4334</c:v>
                </c:pt>
                <c:pt idx="4">
                  <c:v>6351</c:v>
                </c:pt>
                <c:pt idx="5">
                  <c:v>6781</c:v>
                </c:pt>
                <c:pt idx="6">
                  <c:v>6271</c:v>
                </c:pt>
                <c:pt idx="7">
                  <c:v>5081</c:v>
                </c:pt>
                <c:pt idx="8">
                  <c:v>4468</c:v>
                </c:pt>
                <c:pt idx="9">
                  <c:v>3986</c:v>
                </c:pt>
                <c:pt idx="10">
                  <c:v>3235</c:v>
                </c:pt>
                <c:pt idx="11">
                  <c:v>2380</c:v>
                </c:pt>
                <c:pt idx="12">
                  <c:v>1237</c:v>
                </c:pt>
                <c:pt idx="13">
                  <c:v>499</c:v>
                </c:pt>
                <c:pt idx="14">
                  <c:v>202</c:v>
                </c:pt>
                <c:pt idx="15">
                  <c:v>97</c:v>
                </c:pt>
                <c:pt idx="16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E9-4EA8-96D8-DC5E55846701}"/>
            </c:ext>
          </c:extLst>
        </c:ser>
        <c:ser>
          <c:idx val="1"/>
          <c:order val="1"/>
          <c:tx>
            <c:strRef>
              <c:f>'Table 8.13'!$S$62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8.13'!$S$63:$S$79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8.13'!$Z$63:$Z$79</c:f>
              <c:numCache>
                <c:formatCode>#,##0</c:formatCode>
                <c:ptCount val="17"/>
                <c:pt idx="0">
                  <c:v>28</c:v>
                </c:pt>
                <c:pt idx="1">
                  <c:v>1328</c:v>
                </c:pt>
                <c:pt idx="2">
                  <c:v>2848</c:v>
                </c:pt>
                <c:pt idx="3">
                  <c:v>4553</c:v>
                </c:pt>
                <c:pt idx="4">
                  <c:v>6146</c:v>
                </c:pt>
                <c:pt idx="5">
                  <c:v>6385</c:v>
                </c:pt>
                <c:pt idx="6">
                  <c:v>5481</c:v>
                </c:pt>
                <c:pt idx="7">
                  <c:v>4468</c:v>
                </c:pt>
                <c:pt idx="8">
                  <c:v>4353</c:v>
                </c:pt>
                <c:pt idx="9">
                  <c:v>3880</c:v>
                </c:pt>
                <c:pt idx="10">
                  <c:v>3166</c:v>
                </c:pt>
                <c:pt idx="11">
                  <c:v>2041</c:v>
                </c:pt>
                <c:pt idx="12">
                  <c:v>939</c:v>
                </c:pt>
                <c:pt idx="13">
                  <c:v>346</c:v>
                </c:pt>
                <c:pt idx="14">
                  <c:v>139</c:v>
                </c:pt>
                <c:pt idx="15">
                  <c:v>89</c:v>
                </c:pt>
                <c:pt idx="16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E9-4EA8-96D8-DC5E55846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8.13'!$Z$83:$Z$90</c:f>
              <c:numCache>
                <c:formatCode>#,##0</c:formatCode>
                <c:ptCount val="8"/>
                <c:pt idx="0">
                  <c:v>4410</c:v>
                </c:pt>
                <c:pt idx="1">
                  <c:v>3772</c:v>
                </c:pt>
                <c:pt idx="2">
                  <c:v>7919</c:v>
                </c:pt>
                <c:pt idx="3">
                  <c:v>1604</c:v>
                </c:pt>
                <c:pt idx="4">
                  <c:v>1480</c:v>
                </c:pt>
                <c:pt idx="5">
                  <c:v>1823</c:v>
                </c:pt>
                <c:pt idx="6">
                  <c:v>3652</c:v>
                </c:pt>
                <c:pt idx="7">
                  <c:v>4250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36-4636-BC75-E912AD778CCA}"/>
            </c:ext>
          </c:extLst>
        </c:ser>
        <c:ser>
          <c:idx val="1"/>
          <c:order val="1"/>
          <c:tx>
            <c:strRef>
              <c:f>'Table 8.13'!$S$92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8.13'!$S$83:$S$90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8.13'!$Z$93:$Z$100</c:f>
              <c:numCache>
                <c:formatCode>#,##0</c:formatCode>
                <c:ptCount val="8"/>
                <c:pt idx="0">
                  <c:v>2973</c:v>
                </c:pt>
                <c:pt idx="1">
                  <c:v>5852</c:v>
                </c:pt>
                <c:pt idx="2">
                  <c:v>1352</c:v>
                </c:pt>
                <c:pt idx="3">
                  <c:v>5459</c:v>
                </c:pt>
                <c:pt idx="4">
                  <c:v>5893</c:v>
                </c:pt>
                <c:pt idx="5">
                  <c:v>3449</c:v>
                </c:pt>
                <c:pt idx="6">
                  <c:v>516</c:v>
                </c:pt>
                <c:pt idx="7">
                  <c:v>2329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36-4636-BC75-E912AD778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8.2'!$Y$44:$Y$60</c:f>
              <c:numCache>
                <c:formatCode>#,##0</c:formatCode>
                <c:ptCount val="17"/>
                <c:pt idx="0">
                  <c:v>0</c:v>
                </c:pt>
                <c:pt idx="1">
                  <c:v>124</c:v>
                </c:pt>
                <c:pt idx="2">
                  <c:v>279</c:v>
                </c:pt>
                <c:pt idx="3">
                  <c:v>431</c:v>
                </c:pt>
                <c:pt idx="4">
                  <c:v>469</c:v>
                </c:pt>
                <c:pt idx="5">
                  <c:v>460</c:v>
                </c:pt>
                <c:pt idx="6">
                  <c:v>363</c:v>
                </c:pt>
                <c:pt idx="7">
                  <c:v>381</c:v>
                </c:pt>
                <c:pt idx="8">
                  <c:v>343</c:v>
                </c:pt>
                <c:pt idx="9">
                  <c:v>466</c:v>
                </c:pt>
                <c:pt idx="10">
                  <c:v>419</c:v>
                </c:pt>
                <c:pt idx="11">
                  <c:v>386</c:v>
                </c:pt>
                <c:pt idx="12">
                  <c:v>210</c:v>
                </c:pt>
                <c:pt idx="13">
                  <c:v>126</c:v>
                </c:pt>
                <c:pt idx="14">
                  <c:v>47</c:v>
                </c:pt>
                <c:pt idx="15">
                  <c:v>28</c:v>
                </c:pt>
                <c:pt idx="1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75-4138-B6C8-58E8E91AB340}"/>
            </c:ext>
          </c:extLst>
        </c:ser>
        <c:ser>
          <c:idx val="1"/>
          <c:order val="1"/>
          <c:tx>
            <c:strRef>
              <c:f>'Table 8.2'!$S$62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8.2'!$Y$63:$Y$79</c:f>
              <c:numCache>
                <c:formatCode>#,##0</c:formatCode>
                <c:ptCount val="17"/>
                <c:pt idx="0">
                  <c:v>3</c:v>
                </c:pt>
                <c:pt idx="1">
                  <c:v>140</c:v>
                </c:pt>
                <c:pt idx="2">
                  <c:v>268</c:v>
                </c:pt>
                <c:pt idx="3">
                  <c:v>370</c:v>
                </c:pt>
                <c:pt idx="4">
                  <c:v>448</c:v>
                </c:pt>
                <c:pt idx="5">
                  <c:v>420</c:v>
                </c:pt>
                <c:pt idx="6">
                  <c:v>335</c:v>
                </c:pt>
                <c:pt idx="7">
                  <c:v>374</c:v>
                </c:pt>
                <c:pt idx="8">
                  <c:v>440</c:v>
                </c:pt>
                <c:pt idx="9">
                  <c:v>431</c:v>
                </c:pt>
                <c:pt idx="10">
                  <c:v>420</c:v>
                </c:pt>
                <c:pt idx="11">
                  <c:v>333</c:v>
                </c:pt>
                <c:pt idx="12">
                  <c:v>194</c:v>
                </c:pt>
                <c:pt idx="13">
                  <c:v>72</c:v>
                </c:pt>
                <c:pt idx="14">
                  <c:v>42</c:v>
                </c:pt>
                <c:pt idx="15">
                  <c:v>20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75-4138-B6C8-58E8E91AB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8.13'!$S$1</c:f>
              <c:strCache>
                <c:ptCount val="1"/>
                <c:pt idx="0">
                  <c:v>Cardinia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8.13'!$V$8:$Z$8</c:f>
              <c:numCache>
                <c:formatCode>#,##0</c:formatCode>
                <c:ptCount val="5"/>
                <c:pt idx="0">
                  <c:v>42867.24</c:v>
                </c:pt>
                <c:pt idx="1">
                  <c:v>44439.11</c:v>
                </c:pt>
                <c:pt idx="2">
                  <c:v>45492.639999999999</c:v>
                </c:pt>
                <c:pt idx="3">
                  <c:v>45941.74</c:v>
                </c:pt>
                <c:pt idx="4">
                  <c:v>47650.69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FF-45F5-A178-200EAB4DC95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42133.59</c:v>
                </c:pt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FF-45F5-A178-200EAB4DC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8.14'!$S$4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8.14'!$U$2:$Y$2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8.14'!$U$4:$Y$4</c:f>
              <c:numCache>
                <c:formatCode>#,##0</c:formatCode>
                <c:ptCount val="5"/>
                <c:pt idx="1">
                  <c:v>240313</c:v>
                </c:pt>
                <c:pt idx="2">
                  <c:v>255214</c:v>
                </c:pt>
                <c:pt idx="3">
                  <c:v>270524</c:v>
                </c:pt>
                <c:pt idx="4">
                  <c:v>276205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51-49D3-AA13-C6BE4D4C578F}"/>
            </c:ext>
          </c:extLst>
        </c:ser>
        <c:ser>
          <c:idx val="1"/>
          <c:order val="1"/>
          <c:tx>
            <c:strRef>
              <c:f>'Table 8.14'!$S$7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8.14'!$U$2:$Y$2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8.14'!$U$7:$Y$7</c:f>
              <c:numCache>
                <c:formatCode>#,##0</c:formatCode>
                <c:ptCount val="5"/>
                <c:pt idx="1">
                  <c:v>172460</c:v>
                </c:pt>
                <c:pt idx="2">
                  <c:v>181620</c:v>
                </c:pt>
                <c:pt idx="3">
                  <c:v>190509</c:v>
                </c:pt>
                <c:pt idx="4">
                  <c:v>197853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51-49D3-AA13-C6BE4D4C578F}"/>
            </c:ext>
          </c:extLst>
        </c:ser>
        <c:ser>
          <c:idx val="2"/>
          <c:order val="2"/>
          <c:tx>
            <c:strRef>
              <c:f>'Table 8.14'!$S$11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8.14'!$U$2:$Y$2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8.14'!$U$11:$Y$11</c:f>
              <c:numCache>
                <c:formatCode>#,##0</c:formatCode>
                <c:ptCount val="5"/>
                <c:pt idx="1">
                  <c:v>215879</c:v>
                </c:pt>
                <c:pt idx="2">
                  <c:v>229027</c:v>
                </c:pt>
                <c:pt idx="3">
                  <c:v>242451</c:v>
                </c:pt>
                <c:pt idx="4">
                  <c:v>246870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51-49D3-AA13-C6BE4D4C578F}"/>
            </c:ext>
          </c:extLst>
        </c:ser>
        <c:ser>
          <c:idx val="3"/>
          <c:order val="3"/>
          <c:tx>
            <c:strRef>
              <c:f>'Table 8.14'!$S$12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8.14'!$U$2:$Y$2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8.14'!$U$12:$Y$12</c:f>
              <c:numCache>
                <c:formatCode>#,##0</c:formatCode>
                <c:ptCount val="5"/>
                <c:pt idx="1">
                  <c:v>24437</c:v>
                </c:pt>
                <c:pt idx="2">
                  <c:v>26183</c:v>
                </c:pt>
                <c:pt idx="3">
                  <c:v>28070</c:v>
                </c:pt>
                <c:pt idx="4">
                  <c:v>29333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551-49D3-AA13-C6BE4D4C57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8.14'!$S$1</c:f>
              <c:strCache>
                <c:ptCount val="1"/>
                <c:pt idx="0">
                  <c:v>Casey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8.14'!$AB$15:$AB$33</c:f>
              <c:numCache>
                <c:formatCode>0.0%</c:formatCode>
                <c:ptCount val="19"/>
                <c:pt idx="0">
                  <c:v>5.8658594425689816E-3</c:v>
                </c:pt>
                <c:pt idx="1">
                  <c:v>1.0253048014954105E-3</c:v>
                </c:pt>
                <c:pt idx="2">
                  <c:v>9.3212063722344668E-2</c:v>
                </c:pt>
                <c:pt idx="3">
                  <c:v>7.8815947325837684E-3</c:v>
                </c:pt>
                <c:pt idx="4">
                  <c:v>8.4455123734062443E-2</c:v>
                </c:pt>
                <c:pt idx="5">
                  <c:v>5.3239126189214073E-2</c:v>
                </c:pt>
                <c:pt idx="6">
                  <c:v>0.10341280026783473</c:v>
                </c:pt>
                <c:pt idx="7">
                  <c:v>5.5457132494489858E-2</c:v>
                </c:pt>
                <c:pt idx="8">
                  <c:v>5.0389894819072065E-2</c:v>
                </c:pt>
                <c:pt idx="9">
                  <c:v>1.1773568060709203E-2</c:v>
                </c:pt>
                <c:pt idx="10">
                  <c:v>3.8044388025555896E-2</c:v>
                </c:pt>
                <c:pt idx="11">
                  <c:v>1.4378679240018972E-2</c:v>
                </c:pt>
                <c:pt idx="12">
                  <c:v>5.9251457746282397E-2</c:v>
                </c:pt>
                <c:pt idx="13">
                  <c:v>0.12023616884747371</c:v>
                </c:pt>
                <c:pt idx="14">
                  <c:v>3.3524677063861842E-2</c:v>
                </c:pt>
                <c:pt idx="15">
                  <c:v>5.0944396395391008E-2</c:v>
                </c:pt>
                <c:pt idx="16">
                  <c:v>0.13954956337360153</c:v>
                </c:pt>
                <c:pt idx="17">
                  <c:v>1.6328153335379292E-2</c:v>
                </c:pt>
                <c:pt idx="18">
                  <c:v>3.7796780403426052E-2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F1-4488-A878-ECE1B45922B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F1-4488-A878-ECE1B4592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8.14'!$S$63:$S$79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8.14'!$Y$44:$Y$60</c:f>
              <c:numCache>
                <c:formatCode>#,##0</c:formatCode>
                <c:ptCount val="17"/>
                <c:pt idx="0">
                  <c:v>38</c:v>
                </c:pt>
                <c:pt idx="1">
                  <c:v>2365</c:v>
                </c:pt>
                <c:pt idx="2">
                  <c:v>7939</c:v>
                </c:pt>
                <c:pt idx="3">
                  <c:v>14545</c:v>
                </c:pt>
                <c:pt idx="4">
                  <c:v>19859</c:v>
                </c:pt>
                <c:pt idx="5">
                  <c:v>19626</c:v>
                </c:pt>
                <c:pt idx="6">
                  <c:v>20149</c:v>
                </c:pt>
                <c:pt idx="7">
                  <c:v>16062</c:v>
                </c:pt>
                <c:pt idx="8">
                  <c:v>14009</c:v>
                </c:pt>
                <c:pt idx="9">
                  <c:v>11583</c:v>
                </c:pt>
                <c:pt idx="10">
                  <c:v>9931</c:v>
                </c:pt>
                <c:pt idx="11">
                  <c:v>6985</c:v>
                </c:pt>
                <c:pt idx="12">
                  <c:v>3123</c:v>
                </c:pt>
                <c:pt idx="13">
                  <c:v>1045</c:v>
                </c:pt>
                <c:pt idx="14">
                  <c:v>341</c:v>
                </c:pt>
                <c:pt idx="15">
                  <c:v>134</c:v>
                </c:pt>
                <c:pt idx="16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1D-41D3-8D1F-9025DB5C7399}"/>
            </c:ext>
          </c:extLst>
        </c:ser>
        <c:ser>
          <c:idx val="1"/>
          <c:order val="1"/>
          <c:tx>
            <c:strRef>
              <c:f>'Table 8.14'!$S$62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8.14'!$S$63:$S$79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8.14'!$Y$63:$Y$79</c:f>
              <c:numCache>
                <c:formatCode>#,##0</c:formatCode>
                <c:ptCount val="17"/>
                <c:pt idx="0">
                  <c:v>44</c:v>
                </c:pt>
                <c:pt idx="1">
                  <c:v>2763</c:v>
                </c:pt>
                <c:pt idx="2">
                  <c:v>7714</c:v>
                </c:pt>
                <c:pt idx="3">
                  <c:v>13124</c:v>
                </c:pt>
                <c:pt idx="4">
                  <c:v>17050</c:v>
                </c:pt>
                <c:pt idx="5">
                  <c:v>17464</c:v>
                </c:pt>
                <c:pt idx="6">
                  <c:v>16524</c:v>
                </c:pt>
                <c:pt idx="7">
                  <c:v>13565</c:v>
                </c:pt>
                <c:pt idx="8">
                  <c:v>12538</c:v>
                </c:pt>
                <c:pt idx="9">
                  <c:v>10564</c:v>
                </c:pt>
                <c:pt idx="10">
                  <c:v>8321</c:v>
                </c:pt>
                <c:pt idx="11">
                  <c:v>5421</c:v>
                </c:pt>
                <c:pt idx="12">
                  <c:v>2184</c:v>
                </c:pt>
                <c:pt idx="13">
                  <c:v>639</c:v>
                </c:pt>
                <c:pt idx="14">
                  <c:v>244</c:v>
                </c:pt>
                <c:pt idx="15">
                  <c:v>111</c:v>
                </c:pt>
                <c:pt idx="16">
                  <c:v>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1D-41D3-8D1F-9025DB5C7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8.14'!$S$83:$S$90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8.14'!$Y$83:$Y$90</c:f>
              <c:numCache>
                <c:formatCode>#,##0</c:formatCode>
                <c:ptCount val="8"/>
                <c:pt idx="0">
                  <c:v>12929</c:v>
                </c:pt>
                <c:pt idx="1">
                  <c:v>12524</c:v>
                </c:pt>
                <c:pt idx="2">
                  <c:v>20159</c:v>
                </c:pt>
                <c:pt idx="3">
                  <c:v>5140</c:v>
                </c:pt>
                <c:pt idx="4">
                  <c:v>5539</c:v>
                </c:pt>
                <c:pt idx="5">
                  <c:v>5934</c:v>
                </c:pt>
                <c:pt idx="6">
                  <c:v>11679</c:v>
                </c:pt>
                <c:pt idx="7">
                  <c:v>13460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4B-432F-80BA-2B49362BC8B7}"/>
            </c:ext>
          </c:extLst>
        </c:ser>
        <c:ser>
          <c:idx val="1"/>
          <c:order val="1"/>
          <c:tx>
            <c:strRef>
              <c:f>'Table 8.14'!$S$92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8.14'!$S$83:$S$90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8.14'!$Y$93:$Y$100</c:f>
              <c:numCache>
                <c:formatCode>#,##0</c:formatCode>
                <c:ptCount val="8"/>
                <c:pt idx="0">
                  <c:v>8345</c:v>
                </c:pt>
                <c:pt idx="1">
                  <c:v>16427</c:v>
                </c:pt>
                <c:pt idx="2">
                  <c:v>3437</c:v>
                </c:pt>
                <c:pt idx="3">
                  <c:v>15043</c:v>
                </c:pt>
                <c:pt idx="4">
                  <c:v>16443</c:v>
                </c:pt>
                <c:pt idx="5">
                  <c:v>9865</c:v>
                </c:pt>
                <c:pt idx="6">
                  <c:v>1974</c:v>
                </c:pt>
                <c:pt idx="7">
                  <c:v>8351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4B-432F-80BA-2B49362BC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8.14'!$S$1</c:f>
              <c:strCache>
                <c:ptCount val="1"/>
                <c:pt idx="0">
                  <c:v>Casey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8.14'!$U$8:$Y$8</c:f>
              <c:numCache>
                <c:formatCode>#,##0</c:formatCode>
                <c:ptCount val="5"/>
                <c:pt idx="1">
                  <c:v>43794.93</c:v>
                </c:pt>
                <c:pt idx="2">
                  <c:v>44743.31</c:v>
                </c:pt>
                <c:pt idx="3">
                  <c:v>45419.54</c:v>
                </c:pt>
                <c:pt idx="4">
                  <c:v>45569.51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81-4D4C-9A5E-95CB19692B0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81-4D4C-9A5E-95CB19692B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8.14'!$S$4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8.14'!$V$4:$Z$4</c:f>
              <c:numCache>
                <c:formatCode>#,##0</c:formatCode>
                <c:ptCount val="5"/>
                <c:pt idx="0">
                  <c:v>240313</c:v>
                </c:pt>
                <c:pt idx="1">
                  <c:v>255214</c:v>
                </c:pt>
                <c:pt idx="2">
                  <c:v>270524</c:v>
                </c:pt>
                <c:pt idx="3">
                  <c:v>276205</c:v>
                </c:pt>
                <c:pt idx="4">
                  <c:v>286744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85-485C-BDF2-924CB2CAF275}"/>
            </c:ext>
          </c:extLst>
        </c:ser>
        <c:ser>
          <c:idx val="1"/>
          <c:order val="1"/>
          <c:tx>
            <c:strRef>
              <c:f>'Table 8.14'!$S$7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8.14'!$V$7:$Z$7</c:f>
              <c:numCache>
                <c:formatCode>#,##0</c:formatCode>
                <c:ptCount val="5"/>
                <c:pt idx="0">
                  <c:v>172460</c:v>
                </c:pt>
                <c:pt idx="1">
                  <c:v>181620</c:v>
                </c:pt>
                <c:pt idx="2">
                  <c:v>190509</c:v>
                </c:pt>
                <c:pt idx="3">
                  <c:v>197853</c:v>
                </c:pt>
                <c:pt idx="4">
                  <c:v>202124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85-485C-BDF2-924CB2CAF275}"/>
            </c:ext>
          </c:extLst>
        </c:ser>
        <c:ser>
          <c:idx val="2"/>
          <c:order val="2"/>
          <c:tx>
            <c:strRef>
              <c:f>'Table 8.14'!$S$11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8.14'!$V$11:$Z$11</c:f>
              <c:numCache>
                <c:formatCode>#,##0</c:formatCode>
                <c:ptCount val="5"/>
                <c:pt idx="0">
                  <c:v>215879</c:v>
                </c:pt>
                <c:pt idx="1">
                  <c:v>229027</c:v>
                </c:pt>
                <c:pt idx="2">
                  <c:v>242451</c:v>
                </c:pt>
                <c:pt idx="3">
                  <c:v>246870</c:v>
                </c:pt>
                <c:pt idx="4">
                  <c:v>256048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85-485C-BDF2-924CB2CAF275}"/>
            </c:ext>
          </c:extLst>
        </c:ser>
        <c:ser>
          <c:idx val="3"/>
          <c:order val="3"/>
          <c:tx>
            <c:strRef>
              <c:f>'Table 8.14'!$S$12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8.14'!$V$12:$Z$12</c:f>
              <c:numCache>
                <c:formatCode>#,##0</c:formatCode>
                <c:ptCount val="5"/>
                <c:pt idx="0">
                  <c:v>24437</c:v>
                </c:pt>
                <c:pt idx="1">
                  <c:v>26183</c:v>
                </c:pt>
                <c:pt idx="2">
                  <c:v>28070</c:v>
                </c:pt>
                <c:pt idx="3">
                  <c:v>29333</c:v>
                </c:pt>
                <c:pt idx="4">
                  <c:v>30696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A85-485C-BDF2-924CB2CAF2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8.14'!$S$1</c:f>
              <c:strCache>
                <c:ptCount val="1"/>
                <c:pt idx="0">
                  <c:v>Casey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8.14'!$AB$15:$AB$33</c:f>
              <c:numCache>
                <c:formatCode>0.0%</c:formatCode>
                <c:ptCount val="19"/>
                <c:pt idx="0">
                  <c:v>5.8658594425689816E-3</c:v>
                </c:pt>
                <c:pt idx="1">
                  <c:v>1.0253048014954105E-3</c:v>
                </c:pt>
                <c:pt idx="2">
                  <c:v>9.3212063722344668E-2</c:v>
                </c:pt>
                <c:pt idx="3">
                  <c:v>7.8815947325837684E-3</c:v>
                </c:pt>
                <c:pt idx="4">
                  <c:v>8.4455123734062443E-2</c:v>
                </c:pt>
                <c:pt idx="5">
                  <c:v>5.3239126189214073E-2</c:v>
                </c:pt>
                <c:pt idx="6">
                  <c:v>0.10341280026783473</c:v>
                </c:pt>
                <c:pt idx="7">
                  <c:v>5.5457132494489858E-2</c:v>
                </c:pt>
                <c:pt idx="8">
                  <c:v>5.0389894819072065E-2</c:v>
                </c:pt>
                <c:pt idx="9">
                  <c:v>1.1773568060709203E-2</c:v>
                </c:pt>
                <c:pt idx="10">
                  <c:v>3.8044388025555896E-2</c:v>
                </c:pt>
                <c:pt idx="11">
                  <c:v>1.4378679240018972E-2</c:v>
                </c:pt>
                <c:pt idx="12">
                  <c:v>5.9251457746282397E-2</c:v>
                </c:pt>
                <c:pt idx="13">
                  <c:v>0.12023616884747371</c:v>
                </c:pt>
                <c:pt idx="14">
                  <c:v>3.3524677063861842E-2</c:v>
                </c:pt>
                <c:pt idx="15">
                  <c:v>5.0944396395391008E-2</c:v>
                </c:pt>
                <c:pt idx="16">
                  <c:v>0.13954956337360153</c:v>
                </c:pt>
                <c:pt idx="17">
                  <c:v>1.6328153335379292E-2</c:v>
                </c:pt>
                <c:pt idx="18">
                  <c:v>3.7796780403426052E-2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4D-44E1-ADB1-D91D3A2E463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4D-44E1-ADB1-D91D3A2E4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8.14'!$S$63:$S$79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8.14'!$Z$44:$Z$60</c:f>
              <c:numCache>
                <c:formatCode>#,##0</c:formatCode>
                <c:ptCount val="17"/>
                <c:pt idx="0">
                  <c:v>51</c:v>
                </c:pt>
                <c:pt idx="1">
                  <c:v>2467</c:v>
                </c:pt>
                <c:pt idx="2">
                  <c:v>8270</c:v>
                </c:pt>
                <c:pt idx="3">
                  <c:v>15075</c:v>
                </c:pt>
                <c:pt idx="4">
                  <c:v>20306</c:v>
                </c:pt>
                <c:pt idx="5">
                  <c:v>20023</c:v>
                </c:pt>
                <c:pt idx="6">
                  <c:v>20847</c:v>
                </c:pt>
                <c:pt idx="7">
                  <c:v>16964</c:v>
                </c:pt>
                <c:pt idx="8">
                  <c:v>14022</c:v>
                </c:pt>
                <c:pt idx="9">
                  <c:v>12093</c:v>
                </c:pt>
                <c:pt idx="10">
                  <c:v>10096</c:v>
                </c:pt>
                <c:pt idx="11">
                  <c:v>7126</c:v>
                </c:pt>
                <c:pt idx="12">
                  <c:v>3325</c:v>
                </c:pt>
                <c:pt idx="13">
                  <c:v>1082</c:v>
                </c:pt>
                <c:pt idx="14">
                  <c:v>355</c:v>
                </c:pt>
                <c:pt idx="15">
                  <c:v>134</c:v>
                </c:pt>
                <c:pt idx="16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9D-4EA1-A213-0BDBF9936DA1}"/>
            </c:ext>
          </c:extLst>
        </c:ser>
        <c:ser>
          <c:idx val="1"/>
          <c:order val="1"/>
          <c:tx>
            <c:strRef>
              <c:f>'Table 8.14'!$S$62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8.14'!$S$63:$S$79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8.14'!$Z$63:$Z$79</c:f>
              <c:numCache>
                <c:formatCode>#,##0</c:formatCode>
                <c:ptCount val="17"/>
                <c:pt idx="0">
                  <c:v>50</c:v>
                </c:pt>
                <c:pt idx="1">
                  <c:v>2988</c:v>
                </c:pt>
                <c:pt idx="2">
                  <c:v>8295</c:v>
                </c:pt>
                <c:pt idx="3">
                  <c:v>14425</c:v>
                </c:pt>
                <c:pt idx="4">
                  <c:v>17623</c:v>
                </c:pt>
                <c:pt idx="5">
                  <c:v>17929</c:v>
                </c:pt>
                <c:pt idx="6">
                  <c:v>17651</c:v>
                </c:pt>
                <c:pt idx="7">
                  <c:v>14040</c:v>
                </c:pt>
                <c:pt idx="8">
                  <c:v>12588</c:v>
                </c:pt>
                <c:pt idx="9">
                  <c:v>11042</c:v>
                </c:pt>
                <c:pt idx="10">
                  <c:v>8532</c:v>
                </c:pt>
                <c:pt idx="11">
                  <c:v>5644</c:v>
                </c:pt>
                <c:pt idx="12">
                  <c:v>2375</c:v>
                </c:pt>
                <c:pt idx="13">
                  <c:v>640</c:v>
                </c:pt>
                <c:pt idx="14">
                  <c:v>228</c:v>
                </c:pt>
                <c:pt idx="15">
                  <c:v>112</c:v>
                </c:pt>
                <c:pt idx="16">
                  <c:v>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9D-4EA1-A213-0BDBF9936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8.14'!$Z$83:$Z$90</c:f>
              <c:numCache>
                <c:formatCode>#,##0</c:formatCode>
                <c:ptCount val="8"/>
                <c:pt idx="0">
                  <c:v>13189</c:v>
                </c:pt>
                <c:pt idx="1">
                  <c:v>13104</c:v>
                </c:pt>
                <c:pt idx="2">
                  <c:v>20387</c:v>
                </c:pt>
                <c:pt idx="3">
                  <c:v>5397</c:v>
                </c:pt>
                <c:pt idx="4">
                  <c:v>5653</c:v>
                </c:pt>
                <c:pt idx="5">
                  <c:v>6090</c:v>
                </c:pt>
                <c:pt idx="6">
                  <c:v>11839</c:v>
                </c:pt>
                <c:pt idx="7">
                  <c:v>13638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C5-4E8B-8732-BE3DA13D8671}"/>
            </c:ext>
          </c:extLst>
        </c:ser>
        <c:ser>
          <c:idx val="1"/>
          <c:order val="1"/>
          <c:tx>
            <c:strRef>
              <c:f>'Table 8.14'!$S$92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8.14'!$S$83:$S$90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8.14'!$Z$93:$Z$100</c:f>
              <c:numCache>
                <c:formatCode>#,##0</c:formatCode>
                <c:ptCount val="8"/>
                <c:pt idx="0">
                  <c:v>8574</c:v>
                </c:pt>
                <c:pt idx="1">
                  <c:v>17386</c:v>
                </c:pt>
                <c:pt idx="2">
                  <c:v>3634</c:v>
                </c:pt>
                <c:pt idx="3">
                  <c:v>15809</c:v>
                </c:pt>
                <c:pt idx="4">
                  <c:v>16425</c:v>
                </c:pt>
                <c:pt idx="5">
                  <c:v>10047</c:v>
                </c:pt>
                <c:pt idx="6">
                  <c:v>2124</c:v>
                </c:pt>
                <c:pt idx="7">
                  <c:v>8601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C5-4E8B-8732-BE3DA13D8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8.2'!$Y$83:$Y$90</c:f>
              <c:numCache>
                <c:formatCode>#,##0</c:formatCode>
                <c:ptCount val="8"/>
                <c:pt idx="0">
                  <c:v>275</c:v>
                </c:pt>
                <c:pt idx="1">
                  <c:v>235</c:v>
                </c:pt>
                <c:pt idx="2">
                  <c:v>441</c:v>
                </c:pt>
                <c:pt idx="3">
                  <c:v>349</c:v>
                </c:pt>
                <c:pt idx="4">
                  <c:v>71</c:v>
                </c:pt>
                <c:pt idx="5">
                  <c:v>115</c:v>
                </c:pt>
                <c:pt idx="6">
                  <c:v>219</c:v>
                </c:pt>
                <c:pt idx="7">
                  <c:v>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3D-4C5A-BBDE-6C1566AE76C1}"/>
            </c:ext>
          </c:extLst>
        </c:ser>
        <c:ser>
          <c:idx val="1"/>
          <c:order val="1"/>
          <c:tx>
            <c:strRef>
              <c:f>'Table 8.2'!$S$92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8.2'!$Y$93:$Y$100</c:f>
              <c:numCache>
                <c:formatCode>#,##0</c:formatCode>
                <c:ptCount val="8"/>
                <c:pt idx="0">
                  <c:v>196</c:v>
                </c:pt>
                <c:pt idx="1">
                  <c:v>495</c:v>
                </c:pt>
                <c:pt idx="2">
                  <c:v>90</c:v>
                </c:pt>
                <c:pt idx="3">
                  <c:v>513</c:v>
                </c:pt>
                <c:pt idx="4">
                  <c:v>352</c:v>
                </c:pt>
                <c:pt idx="5">
                  <c:v>248</c:v>
                </c:pt>
                <c:pt idx="6">
                  <c:v>25</c:v>
                </c:pt>
                <c:pt idx="7">
                  <c:v>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3D-4C5A-BBDE-6C1566AE7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8.14'!$S$1</c:f>
              <c:strCache>
                <c:ptCount val="1"/>
                <c:pt idx="0">
                  <c:v>Casey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8.14'!$V$8:$Z$8</c:f>
              <c:numCache>
                <c:formatCode>#,##0</c:formatCode>
                <c:ptCount val="5"/>
                <c:pt idx="0">
                  <c:v>43794.93</c:v>
                </c:pt>
                <c:pt idx="1">
                  <c:v>44743.31</c:v>
                </c:pt>
                <c:pt idx="2">
                  <c:v>45419.54</c:v>
                </c:pt>
                <c:pt idx="3">
                  <c:v>45569.51</c:v>
                </c:pt>
                <c:pt idx="4">
                  <c:v>47434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87-493D-BEFF-C5618B4270C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42133.59</c:v>
                </c:pt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87-493D-BEFF-C5618B427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8.15'!$S$4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8.15'!$U$2:$Y$2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8.15'!$U$4:$Y$4</c:f>
              <c:numCache>
                <c:formatCode>#,##0</c:formatCode>
                <c:ptCount val="5"/>
                <c:pt idx="1">
                  <c:v>7431</c:v>
                </c:pt>
                <c:pt idx="2">
                  <c:v>7966</c:v>
                </c:pt>
                <c:pt idx="3">
                  <c:v>7830</c:v>
                </c:pt>
                <c:pt idx="4">
                  <c:v>7770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07-43C9-A685-7094FA13854E}"/>
            </c:ext>
          </c:extLst>
        </c:ser>
        <c:ser>
          <c:idx val="1"/>
          <c:order val="1"/>
          <c:tx>
            <c:strRef>
              <c:f>'Table 8.15'!$S$7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8.15'!$U$2:$Y$2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8.15'!$U$7:$Y$7</c:f>
              <c:numCache>
                <c:formatCode>#,##0</c:formatCode>
                <c:ptCount val="5"/>
                <c:pt idx="1">
                  <c:v>5453</c:v>
                </c:pt>
                <c:pt idx="2">
                  <c:v>5720</c:v>
                </c:pt>
                <c:pt idx="3">
                  <c:v>5707</c:v>
                </c:pt>
                <c:pt idx="4">
                  <c:v>5747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07-43C9-A685-7094FA13854E}"/>
            </c:ext>
          </c:extLst>
        </c:ser>
        <c:ser>
          <c:idx val="2"/>
          <c:order val="2"/>
          <c:tx>
            <c:strRef>
              <c:f>'Table 8.15'!$S$11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8.15'!$U$2:$Y$2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8.15'!$U$11:$Y$11</c:f>
              <c:numCache>
                <c:formatCode>#,##0</c:formatCode>
                <c:ptCount val="5"/>
                <c:pt idx="1">
                  <c:v>6467</c:v>
                </c:pt>
                <c:pt idx="2">
                  <c:v>6884</c:v>
                </c:pt>
                <c:pt idx="3">
                  <c:v>6828</c:v>
                </c:pt>
                <c:pt idx="4">
                  <c:v>6725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07-43C9-A685-7094FA13854E}"/>
            </c:ext>
          </c:extLst>
        </c:ser>
        <c:ser>
          <c:idx val="3"/>
          <c:order val="3"/>
          <c:tx>
            <c:strRef>
              <c:f>'Table 8.15'!$S$12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8.15'!$U$2:$Y$2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8.15'!$U$12:$Y$12</c:f>
              <c:numCache>
                <c:formatCode>#,##0</c:formatCode>
                <c:ptCount val="5"/>
                <c:pt idx="1">
                  <c:v>969</c:v>
                </c:pt>
                <c:pt idx="2">
                  <c:v>1080</c:v>
                </c:pt>
                <c:pt idx="3">
                  <c:v>1004</c:v>
                </c:pt>
                <c:pt idx="4">
                  <c:v>1053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507-43C9-A685-7094FA138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8.15'!$S$1</c:f>
              <c:strCache>
                <c:ptCount val="1"/>
                <c:pt idx="0">
                  <c:v>Central Goldfields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8.15'!$AB$15:$AB$33</c:f>
              <c:numCache>
                <c:formatCode>0.0%</c:formatCode>
                <c:ptCount val="19"/>
                <c:pt idx="0">
                  <c:v>6.6301096709870389E-2</c:v>
                </c:pt>
                <c:pt idx="1">
                  <c:v>6.979062811565304E-3</c:v>
                </c:pt>
                <c:pt idx="2">
                  <c:v>0.12213359920239282</c:v>
                </c:pt>
                <c:pt idx="3">
                  <c:v>8.3499501495513453E-3</c:v>
                </c:pt>
                <c:pt idx="4">
                  <c:v>5.496011964107677E-2</c:v>
                </c:pt>
                <c:pt idx="5">
                  <c:v>2.8913260219341975E-2</c:v>
                </c:pt>
                <c:pt idx="6">
                  <c:v>0.10892323030907278</c:v>
                </c:pt>
                <c:pt idx="7">
                  <c:v>6.6176470588235295E-2</c:v>
                </c:pt>
                <c:pt idx="8">
                  <c:v>3.8758723828514453E-2</c:v>
                </c:pt>
                <c:pt idx="9">
                  <c:v>8.1006979062811565E-3</c:v>
                </c:pt>
                <c:pt idx="10">
                  <c:v>2.6545363908275176E-2</c:v>
                </c:pt>
                <c:pt idx="11">
                  <c:v>1.109172482552343E-2</c:v>
                </c:pt>
                <c:pt idx="12">
                  <c:v>2.7542372881355932E-2</c:v>
                </c:pt>
                <c:pt idx="13">
                  <c:v>5.2966101694915252E-2</c:v>
                </c:pt>
                <c:pt idx="14">
                  <c:v>5.8325024925224324E-2</c:v>
                </c:pt>
                <c:pt idx="15">
                  <c:v>7.6395812562313065E-2</c:v>
                </c:pt>
                <c:pt idx="16">
                  <c:v>0.12599700897308075</c:v>
                </c:pt>
                <c:pt idx="17">
                  <c:v>2.1934197407776669E-2</c:v>
                </c:pt>
                <c:pt idx="18">
                  <c:v>3.0284147557328014E-2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A2-4719-987A-97D26E3E181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A2-4719-987A-97D26E3E18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8.15'!$S$63:$S$79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8.15'!$Y$44:$Y$60</c:f>
              <c:numCache>
                <c:formatCode>#,##0</c:formatCode>
                <c:ptCount val="17"/>
                <c:pt idx="0">
                  <c:v>4</c:v>
                </c:pt>
                <c:pt idx="1">
                  <c:v>84</c:v>
                </c:pt>
                <c:pt idx="2">
                  <c:v>222</c:v>
                </c:pt>
                <c:pt idx="3">
                  <c:v>380</c:v>
                </c:pt>
                <c:pt idx="4">
                  <c:v>410</c:v>
                </c:pt>
                <c:pt idx="5">
                  <c:v>370</c:v>
                </c:pt>
                <c:pt idx="6">
                  <c:v>309</c:v>
                </c:pt>
                <c:pt idx="7">
                  <c:v>307</c:v>
                </c:pt>
                <c:pt idx="8">
                  <c:v>352</c:v>
                </c:pt>
                <c:pt idx="9">
                  <c:v>415</c:v>
                </c:pt>
                <c:pt idx="10">
                  <c:v>458</c:v>
                </c:pt>
                <c:pt idx="11">
                  <c:v>383</c:v>
                </c:pt>
                <c:pt idx="12">
                  <c:v>202</c:v>
                </c:pt>
                <c:pt idx="13">
                  <c:v>85</c:v>
                </c:pt>
                <c:pt idx="14">
                  <c:v>36</c:v>
                </c:pt>
                <c:pt idx="15">
                  <c:v>15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E4-4848-A8E3-F9F6F8066009}"/>
            </c:ext>
          </c:extLst>
        </c:ser>
        <c:ser>
          <c:idx val="1"/>
          <c:order val="1"/>
          <c:tx>
            <c:strRef>
              <c:f>'Table 8.15'!$S$62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8.15'!$S$63:$S$79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8.15'!$Y$63:$Y$79</c:f>
              <c:numCache>
                <c:formatCode>#,##0</c:formatCode>
                <c:ptCount val="17"/>
                <c:pt idx="0">
                  <c:v>0</c:v>
                </c:pt>
                <c:pt idx="1">
                  <c:v>112</c:v>
                </c:pt>
                <c:pt idx="2">
                  <c:v>208</c:v>
                </c:pt>
                <c:pt idx="3">
                  <c:v>358</c:v>
                </c:pt>
                <c:pt idx="4">
                  <c:v>325</c:v>
                </c:pt>
                <c:pt idx="5">
                  <c:v>316</c:v>
                </c:pt>
                <c:pt idx="6">
                  <c:v>280</c:v>
                </c:pt>
                <c:pt idx="7">
                  <c:v>259</c:v>
                </c:pt>
                <c:pt idx="8">
                  <c:v>429</c:v>
                </c:pt>
                <c:pt idx="9">
                  <c:v>383</c:v>
                </c:pt>
                <c:pt idx="10">
                  <c:v>445</c:v>
                </c:pt>
                <c:pt idx="11">
                  <c:v>331</c:v>
                </c:pt>
                <c:pt idx="12">
                  <c:v>167</c:v>
                </c:pt>
                <c:pt idx="13">
                  <c:v>64</c:v>
                </c:pt>
                <c:pt idx="14">
                  <c:v>27</c:v>
                </c:pt>
                <c:pt idx="15">
                  <c:v>17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E4-4848-A8E3-F9F6F8066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8.15'!$S$83:$S$90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8.15'!$Y$83:$Y$90</c:f>
              <c:numCache>
                <c:formatCode>#,##0</c:formatCode>
                <c:ptCount val="8"/>
                <c:pt idx="0">
                  <c:v>232</c:v>
                </c:pt>
                <c:pt idx="1">
                  <c:v>198</c:v>
                </c:pt>
                <c:pt idx="2">
                  <c:v>538</c:v>
                </c:pt>
                <c:pt idx="3">
                  <c:v>189</c:v>
                </c:pt>
                <c:pt idx="4">
                  <c:v>93</c:v>
                </c:pt>
                <c:pt idx="5">
                  <c:v>157</c:v>
                </c:pt>
                <c:pt idx="6">
                  <c:v>330</c:v>
                </c:pt>
                <c:pt idx="7">
                  <c:v>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FB-4D86-ABDF-259BC154B161}"/>
            </c:ext>
          </c:extLst>
        </c:ser>
        <c:ser>
          <c:idx val="1"/>
          <c:order val="1"/>
          <c:tx>
            <c:strRef>
              <c:f>'Table 8.15'!$S$92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8.15'!$S$83:$S$90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8.15'!$Y$93:$Y$100</c:f>
              <c:numCache>
                <c:formatCode>#,##0</c:formatCode>
                <c:ptCount val="8"/>
                <c:pt idx="0">
                  <c:v>151</c:v>
                </c:pt>
                <c:pt idx="1">
                  <c:v>449</c:v>
                </c:pt>
                <c:pt idx="2">
                  <c:v>121</c:v>
                </c:pt>
                <c:pt idx="3">
                  <c:v>517</c:v>
                </c:pt>
                <c:pt idx="4">
                  <c:v>345</c:v>
                </c:pt>
                <c:pt idx="5">
                  <c:v>307</c:v>
                </c:pt>
                <c:pt idx="6">
                  <c:v>33</c:v>
                </c:pt>
                <c:pt idx="7">
                  <c:v>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FB-4D86-ABDF-259BC154B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8.15'!$S$1</c:f>
              <c:strCache>
                <c:ptCount val="1"/>
                <c:pt idx="0">
                  <c:v>Central Goldfields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8.15'!$U$8:$Y$8</c:f>
              <c:numCache>
                <c:formatCode>#,##0</c:formatCode>
                <c:ptCount val="5"/>
                <c:pt idx="1">
                  <c:v>33009.5</c:v>
                </c:pt>
                <c:pt idx="2">
                  <c:v>34420.25</c:v>
                </c:pt>
                <c:pt idx="3">
                  <c:v>35630</c:v>
                </c:pt>
                <c:pt idx="4">
                  <c:v>37501.54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9E-4439-A810-AB5FD64CE42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9E-4439-A810-AB5FD64CE4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8.15'!$S$4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8.15'!$V$4:$Z$4</c:f>
              <c:numCache>
                <c:formatCode>#,##0</c:formatCode>
                <c:ptCount val="5"/>
                <c:pt idx="0">
                  <c:v>7431</c:v>
                </c:pt>
                <c:pt idx="1">
                  <c:v>7966</c:v>
                </c:pt>
                <c:pt idx="2">
                  <c:v>7830</c:v>
                </c:pt>
                <c:pt idx="3">
                  <c:v>7770</c:v>
                </c:pt>
                <c:pt idx="4">
                  <c:v>8024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2F-4BC8-B903-AA8BDFDAC52C}"/>
            </c:ext>
          </c:extLst>
        </c:ser>
        <c:ser>
          <c:idx val="1"/>
          <c:order val="1"/>
          <c:tx>
            <c:strRef>
              <c:f>'Table 8.15'!$S$7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8.15'!$V$7:$Z$7</c:f>
              <c:numCache>
                <c:formatCode>#,##0</c:formatCode>
                <c:ptCount val="5"/>
                <c:pt idx="0">
                  <c:v>5453</c:v>
                </c:pt>
                <c:pt idx="1">
                  <c:v>5720</c:v>
                </c:pt>
                <c:pt idx="2">
                  <c:v>5707</c:v>
                </c:pt>
                <c:pt idx="3">
                  <c:v>5747</c:v>
                </c:pt>
                <c:pt idx="4">
                  <c:v>5863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2F-4BC8-B903-AA8BDFDAC52C}"/>
            </c:ext>
          </c:extLst>
        </c:ser>
        <c:ser>
          <c:idx val="2"/>
          <c:order val="2"/>
          <c:tx>
            <c:strRef>
              <c:f>'Table 8.15'!$S$11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8.15'!$V$11:$Z$11</c:f>
              <c:numCache>
                <c:formatCode>#,##0</c:formatCode>
                <c:ptCount val="5"/>
                <c:pt idx="0">
                  <c:v>6467</c:v>
                </c:pt>
                <c:pt idx="1">
                  <c:v>6884</c:v>
                </c:pt>
                <c:pt idx="2">
                  <c:v>6828</c:v>
                </c:pt>
                <c:pt idx="3">
                  <c:v>6725</c:v>
                </c:pt>
                <c:pt idx="4">
                  <c:v>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2F-4BC8-B903-AA8BDFDAC52C}"/>
            </c:ext>
          </c:extLst>
        </c:ser>
        <c:ser>
          <c:idx val="3"/>
          <c:order val="3"/>
          <c:tx>
            <c:strRef>
              <c:f>'Table 8.15'!$S$12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8.15'!$V$12:$Z$12</c:f>
              <c:numCache>
                <c:formatCode>#,##0</c:formatCode>
                <c:ptCount val="5"/>
                <c:pt idx="0">
                  <c:v>969</c:v>
                </c:pt>
                <c:pt idx="1">
                  <c:v>1080</c:v>
                </c:pt>
                <c:pt idx="2">
                  <c:v>1004</c:v>
                </c:pt>
                <c:pt idx="3">
                  <c:v>1053</c:v>
                </c:pt>
                <c:pt idx="4">
                  <c:v>1053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32F-4BC8-B903-AA8BDFDAC5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8.15'!$S$1</c:f>
              <c:strCache>
                <c:ptCount val="1"/>
                <c:pt idx="0">
                  <c:v>Central Goldfields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8.15'!$AB$15:$AB$33</c:f>
              <c:numCache>
                <c:formatCode>0.0%</c:formatCode>
                <c:ptCount val="19"/>
                <c:pt idx="0">
                  <c:v>6.6301096709870389E-2</c:v>
                </c:pt>
                <c:pt idx="1">
                  <c:v>6.979062811565304E-3</c:v>
                </c:pt>
                <c:pt idx="2">
                  <c:v>0.12213359920239282</c:v>
                </c:pt>
                <c:pt idx="3">
                  <c:v>8.3499501495513453E-3</c:v>
                </c:pt>
                <c:pt idx="4">
                  <c:v>5.496011964107677E-2</c:v>
                </c:pt>
                <c:pt idx="5">
                  <c:v>2.8913260219341975E-2</c:v>
                </c:pt>
                <c:pt idx="6">
                  <c:v>0.10892323030907278</c:v>
                </c:pt>
                <c:pt idx="7">
                  <c:v>6.6176470588235295E-2</c:v>
                </c:pt>
                <c:pt idx="8">
                  <c:v>3.8758723828514453E-2</c:v>
                </c:pt>
                <c:pt idx="9">
                  <c:v>8.1006979062811565E-3</c:v>
                </c:pt>
                <c:pt idx="10">
                  <c:v>2.6545363908275176E-2</c:v>
                </c:pt>
                <c:pt idx="11">
                  <c:v>1.109172482552343E-2</c:v>
                </c:pt>
                <c:pt idx="12">
                  <c:v>2.7542372881355932E-2</c:v>
                </c:pt>
                <c:pt idx="13">
                  <c:v>5.2966101694915252E-2</c:v>
                </c:pt>
                <c:pt idx="14">
                  <c:v>5.8325024925224324E-2</c:v>
                </c:pt>
                <c:pt idx="15">
                  <c:v>7.6395812562313065E-2</c:v>
                </c:pt>
                <c:pt idx="16">
                  <c:v>0.12599700897308075</c:v>
                </c:pt>
                <c:pt idx="17">
                  <c:v>2.1934197407776669E-2</c:v>
                </c:pt>
                <c:pt idx="18">
                  <c:v>3.0284147557328014E-2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11-4D44-B2E2-CD4064CB83E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11-4D44-B2E2-CD4064CB83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8.15'!$S$63:$S$79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8.15'!$Z$44:$Z$60</c:f>
              <c:numCache>
                <c:formatCode>#,##0</c:formatCode>
                <c:ptCount val="17"/>
                <c:pt idx="0">
                  <c:v>3</c:v>
                </c:pt>
                <c:pt idx="1">
                  <c:v>104</c:v>
                </c:pt>
                <c:pt idx="2">
                  <c:v>243</c:v>
                </c:pt>
                <c:pt idx="3">
                  <c:v>375</c:v>
                </c:pt>
                <c:pt idx="4">
                  <c:v>422</c:v>
                </c:pt>
                <c:pt idx="5">
                  <c:v>381</c:v>
                </c:pt>
                <c:pt idx="6">
                  <c:v>284</c:v>
                </c:pt>
                <c:pt idx="7">
                  <c:v>297</c:v>
                </c:pt>
                <c:pt idx="8">
                  <c:v>377</c:v>
                </c:pt>
                <c:pt idx="9">
                  <c:v>400</c:v>
                </c:pt>
                <c:pt idx="10">
                  <c:v>408</c:v>
                </c:pt>
                <c:pt idx="11">
                  <c:v>379</c:v>
                </c:pt>
                <c:pt idx="12">
                  <c:v>233</c:v>
                </c:pt>
                <c:pt idx="13">
                  <c:v>69</c:v>
                </c:pt>
                <c:pt idx="14">
                  <c:v>39</c:v>
                </c:pt>
                <c:pt idx="15">
                  <c:v>21</c:v>
                </c:pt>
                <c:pt idx="1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C9-4652-8868-4970481E562E}"/>
            </c:ext>
          </c:extLst>
        </c:ser>
        <c:ser>
          <c:idx val="1"/>
          <c:order val="1"/>
          <c:tx>
            <c:strRef>
              <c:f>'Table 8.15'!$S$62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8.15'!$S$63:$S$79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8.15'!$Z$63:$Z$79</c:f>
              <c:numCache>
                <c:formatCode>#,##0</c:formatCode>
                <c:ptCount val="17"/>
                <c:pt idx="0">
                  <c:v>5</c:v>
                </c:pt>
                <c:pt idx="1">
                  <c:v>113</c:v>
                </c:pt>
                <c:pt idx="2">
                  <c:v>294</c:v>
                </c:pt>
                <c:pt idx="3">
                  <c:v>339</c:v>
                </c:pt>
                <c:pt idx="4">
                  <c:v>346</c:v>
                </c:pt>
                <c:pt idx="5">
                  <c:v>309</c:v>
                </c:pt>
                <c:pt idx="6">
                  <c:v>282</c:v>
                </c:pt>
                <c:pt idx="7">
                  <c:v>305</c:v>
                </c:pt>
                <c:pt idx="8">
                  <c:v>410</c:v>
                </c:pt>
                <c:pt idx="9">
                  <c:v>445</c:v>
                </c:pt>
                <c:pt idx="10">
                  <c:v>443</c:v>
                </c:pt>
                <c:pt idx="11">
                  <c:v>346</c:v>
                </c:pt>
                <c:pt idx="12">
                  <c:v>195</c:v>
                </c:pt>
                <c:pt idx="13">
                  <c:v>77</c:v>
                </c:pt>
                <c:pt idx="14">
                  <c:v>27</c:v>
                </c:pt>
                <c:pt idx="15">
                  <c:v>17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C9-4652-8868-4970481E5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8.15'!$Z$83:$Z$90</c:f>
              <c:numCache>
                <c:formatCode>#,##0</c:formatCode>
                <c:ptCount val="8"/>
                <c:pt idx="0">
                  <c:v>237</c:v>
                </c:pt>
                <c:pt idx="1">
                  <c:v>185</c:v>
                </c:pt>
                <c:pt idx="2">
                  <c:v>555</c:v>
                </c:pt>
                <c:pt idx="3">
                  <c:v>200</c:v>
                </c:pt>
                <c:pt idx="4">
                  <c:v>83</c:v>
                </c:pt>
                <c:pt idx="5">
                  <c:v>157</c:v>
                </c:pt>
                <c:pt idx="6">
                  <c:v>334</c:v>
                </c:pt>
                <c:pt idx="7">
                  <c:v>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DB-40AC-926F-66FD6DBB862B}"/>
            </c:ext>
          </c:extLst>
        </c:ser>
        <c:ser>
          <c:idx val="1"/>
          <c:order val="1"/>
          <c:tx>
            <c:strRef>
              <c:f>'Table 8.15'!$S$92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8.15'!$S$83:$S$90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8.15'!$Z$93:$Z$100</c:f>
              <c:numCache>
                <c:formatCode>#,##0</c:formatCode>
                <c:ptCount val="8"/>
                <c:pt idx="0">
                  <c:v>166</c:v>
                </c:pt>
                <c:pt idx="1">
                  <c:v>467</c:v>
                </c:pt>
                <c:pt idx="2">
                  <c:v>114</c:v>
                </c:pt>
                <c:pt idx="3">
                  <c:v>527</c:v>
                </c:pt>
                <c:pt idx="4">
                  <c:v>353</c:v>
                </c:pt>
                <c:pt idx="5">
                  <c:v>331</c:v>
                </c:pt>
                <c:pt idx="6">
                  <c:v>31</c:v>
                </c:pt>
                <c:pt idx="7">
                  <c:v>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DB-40AC-926F-66FD6DBB86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8.2'!$S$1</c:f>
              <c:strCache>
                <c:ptCount val="1"/>
                <c:pt idx="0">
                  <c:v>Ararat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8.2'!$U$8:$Y$8</c:f>
              <c:numCache>
                <c:formatCode>#,##0</c:formatCode>
                <c:ptCount val="5"/>
                <c:pt idx="1">
                  <c:v>35979.5</c:v>
                </c:pt>
                <c:pt idx="2">
                  <c:v>37150.71</c:v>
                </c:pt>
                <c:pt idx="3">
                  <c:v>39837.08</c:v>
                </c:pt>
                <c:pt idx="4">
                  <c:v>36482.050000000003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42-480B-8488-3043823C71D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42-480B-8488-3043823C71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8.15'!$S$1</c:f>
              <c:strCache>
                <c:ptCount val="1"/>
                <c:pt idx="0">
                  <c:v>Central Goldfields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8.15'!$V$8:$Z$8</c:f>
              <c:numCache>
                <c:formatCode>#,##0</c:formatCode>
                <c:ptCount val="5"/>
                <c:pt idx="0">
                  <c:v>33009.5</c:v>
                </c:pt>
                <c:pt idx="1">
                  <c:v>34420.25</c:v>
                </c:pt>
                <c:pt idx="2">
                  <c:v>35630</c:v>
                </c:pt>
                <c:pt idx="3">
                  <c:v>37501.54</c:v>
                </c:pt>
                <c:pt idx="4">
                  <c:v>39668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58-4905-892B-64624DB16A0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42133.59</c:v>
                </c:pt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58-4905-892B-64624DB16A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8.16'!$S$4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8.16'!$U$2:$Y$2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8.16'!$U$4:$Y$4</c:f>
              <c:numCache>
                <c:formatCode>#,##0</c:formatCode>
                <c:ptCount val="5"/>
                <c:pt idx="1">
                  <c:v>17213</c:v>
                </c:pt>
                <c:pt idx="2">
                  <c:v>17674</c:v>
                </c:pt>
                <c:pt idx="3">
                  <c:v>18652</c:v>
                </c:pt>
                <c:pt idx="4">
                  <c:v>18298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74-4021-A68D-11832A880E1D}"/>
            </c:ext>
          </c:extLst>
        </c:ser>
        <c:ser>
          <c:idx val="1"/>
          <c:order val="1"/>
          <c:tx>
            <c:strRef>
              <c:f>'Table 8.16'!$S$7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8.16'!$U$2:$Y$2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8.16'!$U$7:$Y$7</c:f>
              <c:numCache>
                <c:formatCode>#,##0</c:formatCode>
                <c:ptCount val="5"/>
                <c:pt idx="1">
                  <c:v>12158</c:v>
                </c:pt>
                <c:pt idx="2">
                  <c:v>12671</c:v>
                </c:pt>
                <c:pt idx="3">
                  <c:v>12947</c:v>
                </c:pt>
                <c:pt idx="4">
                  <c:v>13027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74-4021-A68D-11832A880E1D}"/>
            </c:ext>
          </c:extLst>
        </c:ser>
        <c:ser>
          <c:idx val="2"/>
          <c:order val="2"/>
          <c:tx>
            <c:strRef>
              <c:f>'Table 8.16'!$S$11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8.16'!$U$2:$Y$2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8.16'!$U$11:$Y$11</c:f>
              <c:numCache>
                <c:formatCode>#,##0</c:formatCode>
                <c:ptCount val="5"/>
                <c:pt idx="1">
                  <c:v>14500</c:v>
                </c:pt>
                <c:pt idx="2">
                  <c:v>14853</c:v>
                </c:pt>
                <c:pt idx="3">
                  <c:v>15887</c:v>
                </c:pt>
                <c:pt idx="4">
                  <c:v>15399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74-4021-A68D-11832A880E1D}"/>
            </c:ext>
          </c:extLst>
        </c:ser>
        <c:ser>
          <c:idx val="3"/>
          <c:order val="3"/>
          <c:tx>
            <c:strRef>
              <c:f>'Table 8.16'!$S$12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8.16'!$U$2:$Y$2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8.16'!$U$12:$Y$12</c:f>
              <c:numCache>
                <c:formatCode>#,##0</c:formatCode>
                <c:ptCount val="5"/>
                <c:pt idx="1">
                  <c:v>2707</c:v>
                </c:pt>
                <c:pt idx="2">
                  <c:v>2823</c:v>
                </c:pt>
                <c:pt idx="3">
                  <c:v>2763</c:v>
                </c:pt>
                <c:pt idx="4">
                  <c:v>2900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B74-4021-A68D-11832A880E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8.16'!$S$1</c:f>
              <c:strCache>
                <c:ptCount val="1"/>
                <c:pt idx="0">
                  <c:v>Colac-Otway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8.16'!$AB$15:$AB$33</c:f>
              <c:numCache>
                <c:formatCode>0.0%</c:formatCode>
                <c:ptCount val="19"/>
                <c:pt idx="0">
                  <c:v>6.6934551659602576E-2</c:v>
                </c:pt>
                <c:pt idx="1">
                  <c:v>4.0182748940386414E-3</c:v>
                </c:pt>
                <c:pt idx="2">
                  <c:v>0.13056641162547475</c:v>
                </c:pt>
                <c:pt idx="3">
                  <c:v>6.6604282490229537E-3</c:v>
                </c:pt>
                <c:pt idx="4">
                  <c:v>6.4622667473991299E-2</c:v>
                </c:pt>
                <c:pt idx="5">
                  <c:v>2.3999559641107504E-2</c:v>
                </c:pt>
                <c:pt idx="6">
                  <c:v>8.2842516651070619E-2</c:v>
                </c:pt>
                <c:pt idx="7">
                  <c:v>9.6768866626300437E-2</c:v>
                </c:pt>
                <c:pt idx="8">
                  <c:v>3.3907634722298671E-2</c:v>
                </c:pt>
                <c:pt idx="9">
                  <c:v>6.5503385258986069E-3</c:v>
                </c:pt>
                <c:pt idx="10">
                  <c:v>2.4219739087356196E-2</c:v>
                </c:pt>
                <c:pt idx="11">
                  <c:v>1.2054824682115925E-2</c:v>
                </c:pt>
                <c:pt idx="12">
                  <c:v>3.8256178785710353E-2</c:v>
                </c:pt>
                <c:pt idx="13">
                  <c:v>7.3319755600814662E-2</c:v>
                </c:pt>
                <c:pt idx="14">
                  <c:v>3.9357076016953818E-2</c:v>
                </c:pt>
                <c:pt idx="15">
                  <c:v>5.2182528760940164E-2</c:v>
                </c:pt>
                <c:pt idx="16">
                  <c:v>0.12489679088457092</c:v>
                </c:pt>
                <c:pt idx="17">
                  <c:v>1.7118951945835858E-2</c:v>
                </c:pt>
                <c:pt idx="18">
                  <c:v>2.9999449551384377E-2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C4-406E-8B83-9A94FB7639B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C4-406E-8B83-9A94FB763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8.16'!$S$63:$S$79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8.16'!$Y$44:$Y$60</c:f>
              <c:numCache>
                <c:formatCode>#,##0</c:formatCode>
                <c:ptCount val="17"/>
                <c:pt idx="0">
                  <c:v>8</c:v>
                </c:pt>
                <c:pt idx="1">
                  <c:v>276</c:v>
                </c:pt>
                <c:pt idx="2">
                  <c:v>531</c:v>
                </c:pt>
                <c:pt idx="3">
                  <c:v>801</c:v>
                </c:pt>
                <c:pt idx="4">
                  <c:v>1221</c:v>
                </c:pt>
                <c:pt idx="5">
                  <c:v>1017</c:v>
                </c:pt>
                <c:pt idx="6">
                  <c:v>747</c:v>
                </c:pt>
                <c:pt idx="7">
                  <c:v>693</c:v>
                </c:pt>
                <c:pt idx="8">
                  <c:v>785</c:v>
                </c:pt>
                <c:pt idx="9">
                  <c:v>737</c:v>
                </c:pt>
                <c:pt idx="10">
                  <c:v>806</c:v>
                </c:pt>
                <c:pt idx="11">
                  <c:v>771</c:v>
                </c:pt>
                <c:pt idx="12">
                  <c:v>496</c:v>
                </c:pt>
                <c:pt idx="13">
                  <c:v>245</c:v>
                </c:pt>
                <c:pt idx="14">
                  <c:v>93</c:v>
                </c:pt>
                <c:pt idx="15">
                  <c:v>50</c:v>
                </c:pt>
                <c:pt idx="16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31-4FCD-A9D2-C56F6D740239}"/>
            </c:ext>
          </c:extLst>
        </c:ser>
        <c:ser>
          <c:idx val="1"/>
          <c:order val="1"/>
          <c:tx>
            <c:strRef>
              <c:f>'Table 8.16'!$S$62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8.16'!$S$63:$S$79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8.16'!$Y$63:$Y$79</c:f>
              <c:numCache>
                <c:formatCode>#,##0</c:formatCode>
                <c:ptCount val="17"/>
                <c:pt idx="0">
                  <c:v>7</c:v>
                </c:pt>
                <c:pt idx="1">
                  <c:v>278</c:v>
                </c:pt>
                <c:pt idx="2">
                  <c:v>558</c:v>
                </c:pt>
                <c:pt idx="3">
                  <c:v>762</c:v>
                </c:pt>
                <c:pt idx="4">
                  <c:v>1081</c:v>
                </c:pt>
                <c:pt idx="5">
                  <c:v>849</c:v>
                </c:pt>
                <c:pt idx="6">
                  <c:v>784</c:v>
                </c:pt>
                <c:pt idx="7">
                  <c:v>687</c:v>
                </c:pt>
                <c:pt idx="8">
                  <c:v>833</c:v>
                </c:pt>
                <c:pt idx="9">
                  <c:v>904</c:v>
                </c:pt>
                <c:pt idx="10">
                  <c:v>833</c:v>
                </c:pt>
                <c:pt idx="11">
                  <c:v>696</c:v>
                </c:pt>
                <c:pt idx="12">
                  <c:v>383</c:v>
                </c:pt>
                <c:pt idx="13">
                  <c:v>198</c:v>
                </c:pt>
                <c:pt idx="14">
                  <c:v>60</c:v>
                </c:pt>
                <c:pt idx="15">
                  <c:v>31</c:v>
                </c:pt>
                <c:pt idx="16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31-4FCD-A9D2-C56F6D7402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8.16'!$S$83:$S$90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8.16'!$Y$83:$Y$90</c:f>
              <c:numCache>
                <c:formatCode>#,##0</c:formatCode>
                <c:ptCount val="8"/>
                <c:pt idx="0">
                  <c:v>599</c:v>
                </c:pt>
                <c:pt idx="1">
                  <c:v>453</c:v>
                </c:pt>
                <c:pt idx="2">
                  <c:v>1114</c:v>
                </c:pt>
                <c:pt idx="3">
                  <c:v>299</c:v>
                </c:pt>
                <c:pt idx="4">
                  <c:v>156</c:v>
                </c:pt>
                <c:pt idx="5">
                  <c:v>259</c:v>
                </c:pt>
                <c:pt idx="6">
                  <c:v>699</c:v>
                </c:pt>
                <c:pt idx="7">
                  <c:v>1532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23-42A1-AA16-439F6FC72A47}"/>
            </c:ext>
          </c:extLst>
        </c:ser>
        <c:ser>
          <c:idx val="1"/>
          <c:order val="1"/>
          <c:tx>
            <c:strRef>
              <c:f>'Table 8.16'!$S$92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8.16'!$S$83:$S$90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8.16'!$Y$93:$Y$100</c:f>
              <c:numCache>
                <c:formatCode>#,##0</c:formatCode>
                <c:ptCount val="8"/>
                <c:pt idx="0">
                  <c:v>432</c:v>
                </c:pt>
                <c:pt idx="1">
                  <c:v>1004</c:v>
                </c:pt>
                <c:pt idx="2">
                  <c:v>222</c:v>
                </c:pt>
                <c:pt idx="3">
                  <c:v>1025</c:v>
                </c:pt>
                <c:pt idx="4">
                  <c:v>750</c:v>
                </c:pt>
                <c:pt idx="5">
                  <c:v>594</c:v>
                </c:pt>
                <c:pt idx="6">
                  <c:v>41</c:v>
                </c:pt>
                <c:pt idx="7">
                  <c:v>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23-42A1-AA16-439F6FC72A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8.16'!$S$1</c:f>
              <c:strCache>
                <c:ptCount val="1"/>
                <c:pt idx="0">
                  <c:v>Colac-Otway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8.16'!$U$8:$Y$8</c:f>
              <c:numCache>
                <c:formatCode>#,##0</c:formatCode>
                <c:ptCount val="5"/>
                <c:pt idx="1">
                  <c:v>35609</c:v>
                </c:pt>
                <c:pt idx="2">
                  <c:v>34375</c:v>
                </c:pt>
                <c:pt idx="3">
                  <c:v>37168</c:v>
                </c:pt>
                <c:pt idx="4">
                  <c:v>38945.339999999997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4C-4985-B3F2-163CA1AA38F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4C-4985-B3F2-163CA1AA3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8.16'!$S$4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8.16'!$V$4:$Z$4</c:f>
              <c:numCache>
                <c:formatCode>#,##0</c:formatCode>
                <c:ptCount val="5"/>
                <c:pt idx="0">
                  <c:v>17213</c:v>
                </c:pt>
                <c:pt idx="1">
                  <c:v>17674</c:v>
                </c:pt>
                <c:pt idx="2">
                  <c:v>18652</c:v>
                </c:pt>
                <c:pt idx="3">
                  <c:v>18298</c:v>
                </c:pt>
                <c:pt idx="4">
                  <c:v>18167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CF-4B06-B168-05771D732869}"/>
            </c:ext>
          </c:extLst>
        </c:ser>
        <c:ser>
          <c:idx val="1"/>
          <c:order val="1"/>
          <c:tx>
            <c:strRef>
              <c:f>'Table 8.16'!$S$7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8.16'!$V$7:$Z$7</c:f>
              <c:numCache>
                <c:formatCode>#,##0</c:formatCode>
                <c:ptCount val="5"/>
                <c:pt idx="0">
                  <c:v>12158</c:v>
                </c:pt>
                <c:pt idx="1">
                  <c:v>12671</c:v>
                </c:pt>
                <c:pt idx="2">
                  <c:v>12947</c:v>
                </c:pt>
                <c:pt idx="3">
                  <c:v>13027</c:v>
                </c:pt>
                <c:pt idx="4">
                  <c:v>12773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CF-4B06-B168-05771D732869}"/>
            </c:ext>
          </c:extLst>
        </c:ser>
        <c:ser>
          <c:idx val="2"/>
          <c:order val="2"/>
          <c:tx>
            <c:strRef>
              <c:f>'Table 8.16'!$S$11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8.16'!$V$11:$Z$11</c:f>
              <c:numCache>
                <c:formatCode>#,##0</c:formatCode>
                <c:ptCount val="5"/>
                <c:pt idx="0">
                  <c:v>14500</c:v>
                </c:pt>
                <c:pt idx="1">
                  <c:v>14853</c:v>
                </c:pt>
                <c:pt idx="2">
                  <c:v>15887</c:v>
                </c:pt>
                <c:pt idx="3">
                  <c:v>15399</c:v>
                </c:pt>
                <c:pt idx="4">
                  <c:v>15245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CF-4B06-B168-05771D732869}"/>
            </c:ext>
          </c:extLst>
        </c:ser>
        <c:ser>
          <c:idx val="3"/>
          <c:order val="3"/>
          <c:tx>
            <c:strRef>
              <c:f>'Table 8.16'!$S$12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8.16'!$V$12:$Z$12</c:f>
              <c:numCache>
                <c:formatCode>#,##0</c:formatCode>
                <c:ptCount val="5"/>
                <c:pt idx="0">
                  <c:v>2707</c:v>
                </c:pt>
                <c:pt idx="1">
                  <c:v>2823</c:v>
                </c:pt>
                <c:pt idx="2">
                  <c:v>2763</c:v>
                </c:pt>
                <c:pt idx="3">
                  <c:v>2900</c:v>
                </c:pt>
                <c:pt idx="4">
                  <c:v>2922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CF-4B06-B168-05771D732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8.16'!$S$1</c:f>
              <c:strCache>
                <c:ptCount val="1"/>
                <c:pt idx="0">
                  <c:v>Colac-Otway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8.16'!$AB$15:$AB$33</c:f>
              <c:numCache>
                <c:formatCode>0.0%</c:formatCode>
                <c:ptCount val="19"/>
                <c:pt idx="0">
                  <c:v>6.6934551659602576E-2</c:v>
                </c:pt>
                <c:pt idx="1">
                  <c:v>4.0182748940386414E-3</c:v>
                </c:pt>
                <c:pt idx="2">
                  <c:v>0.13056641162547475</c:v>
                </c:pt>
                <c:pt idx="3">
                  <c:v>6.6604282490229537E-3</c:v>
                </c:pt>
                <c:pt idx="4">
                  <c:v>6.4622667473991299E-2</c:v>
                </c:pt>
                <c:pt idx="5">
                  <c:v>2.3999559641107504E-2</c:v>
                </c:pt>
                <c:pt idx="6">
                  <c:v>8.2842516651070619E-2</c:v>
                </c:pt>
                <c:pt idx="7">
                  <c:v>9.6768866626300437E-2</c:v>
                </c:pt>
                <c:pt idx="8">
                  <c:v>3.3907634722298671E-2</c:v>
                </c:pt>
                <c:pt idx="9">
                  <c:v>6.5503385258986069E-3</c:v>
                </c:pt>
                <c:pt idx="10">
                  <c:v>2.4219739087356196E-2</c:v>
                </c:pt>
                <c:pt idx="11">
                  <c:v>1.2054824682115925E-2</c:v>
                </c:pt>
                <c:pt idx="12">
                  <c:v>3.8256178785710353E-2</c:v>
                </c:pt>
                <c:pt idx="13">
                  <c:v>7.3319755600814662E-2</c:v>
                </c:pt>
                <c:pt idx="14">
                  <c:v>3.9357076016953818E-2</c:v>
                </c:pt>
                <c:pt idx="15">
                  <c:v>5.2182528760940164E-2</c:v>
                </c:pt>
                <c:pt idx="16">
                  <c:v>0.12489679088457092</c:v>
                </c:pt>
                <c:pt idx="17">
                  <c:v>1.7118951945835858E-2</c:v>
                </c:pt>
                <c:pt idx="18">
                  <c:v>2.9999449551384377E-2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F8-4615-B564-0B68A2C2F7B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F8-4615-B564-0B68A2C2F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8.16'!$S$63:$S$79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8.16'!$Z$44:$Z$60</c:f>
              <c:numCache>
                <c:formatCode>#,##0</c:formatCode>
                <c:ptCount val="17"/>
                <c:pt idx="0">
                  <c:v>15</c:v>
                </c:pt>
                <c:pt idx="1">
                  <c:v>300</c:v>
                </c:pt>
                <c:pt idx="2">
                  <c:v>571</c:v>
                </c:pt>
                <c:pt idx="3">
                  <c:v>770</c:v>
                </c:pt>
                <c:pt idx="4">
                  <c:v>1103</c:v>
                </c:pt>
                <c:pt idx="5">
                  <c:v>985</c:v>
                </c:pt>
                <c:pt idx="6">
                  <c:v>808</c:v>
                </c:pt>
                <c:pt idx="7">
                  <c:v>693</c:v>
                </c:pt>
                <c:pt idx="8">
                  <c:v>782</c:v>
                </c:pt>
                <c:pt idx="9">
                  <c:v>770</c:v>
                </c:pt>
                <c:pt idx="10">
                  <c:v>764</c:v>
                </c:pt>
                <c:pt idx="11">
                  <c:v>734</c:v>
                </c:pt>
                <c:pt idx="12">
                  <c:v>486</c:v>
                </c:pt>
                <c:pt idx="13">
                  <c:v>255</c:v>
                </c:pt>
                <c:pt idx="14">
                  <c:v>99</c:v>
                </c:pt>
                <c:pt idx="15">
                  <c:v>47</c:v>
                </c:pt>
                <c:pt idx="16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04-4CD6-B9BA-FCADF670F154}"/>
            </c:ext>
          </c:extLst>
        </c:ser>
        <c:ser>
          <c:idx val="1"/>
          <c:order val="1"/>
          <c:tx>
            <c:strRef>
              <c:f>'Table 8.16'!$S$62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8.16'!$S$63:$S$79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8.16'!$Z$63:$Z$79</c:f>
              <c:numCache>
                <c:formatCode>#,##0</c:formatCode>
                <c:ptCount val="17"/>
                <c:pt idx="0">
                  <c:v>9</c:v>
                </c:pt>
                <c:pt idx="1">
                  <c:v>315</c:v>
                </c:pt>
                <c:pt idx="2">
                  <c:v>587</c:v>
                </c:pt>
                <c:pt idx="3">
                  <c:v>744</c:v>
                </c:pt>
                <c:pt idx="4">
                  <c:v>1000</c:v>
                </c:pt>
                <c:pt idx="5">
                  <c:v>859</c:v>
                </c:pt>
                <c:pt idx="6">
                  <c:v>799</c:v>
                </c:pt>
                <c:pt idx="7">
                  <c:v>730</c:v>
                </c:pt>
                <c:pt idx="8">
                  <c:v>780</c:v>
                </c:pt>
                <c:pt idx="9">
                  <c:v>909</c:v>
                </c:pt>
                <c:pt idx="10">
                  <c:v>819</c:v>
                </c:pt>
                <c:pt idx="11">
                  <c:v>680</c:v>
                </c:pt>
                <c:pt idx="12">
                  <c:v>395</c:v>
                </c:pt>
                <c:pt idx="13">
                  <c:v>200</c:v>
                </c:pt>
                <c:pt idx="14">
                  <c:v>52</c:v>
                </c:pt>
                <c:pt idx="15">
                  <c:v>27</c:v>
                </c:pt>
                <c:pt idx="16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04-4CD6-B9BA-FCADF670F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8.16'!$Z$83:$Z$90</c:f>
              <c:numCache>
                <c:formatCode>#,##0</c:formatCode>
                <c:ptCount val="8"/>
                <c:pt idx="0">
                  <c:v>598</c:v>
                </c:pt>
                <c:pt idx="1">
                  <c:v>457</c:v>
                </c:pt>
                <c:pt idx="2">
                  <c:v>1115</c:v>
                </c:pt>
                <c:pt idx="3">
                  <c:v>309</c:v>
                </c:pt>
                <c:pt idx="4">
                  <c:v>159</c:v>
                </c:pt>
                <c:pt idx="5">
                  <c:v>269</c:v>
                </c:pt>
                <c:pt idx="6">
                  <c:v>686</c:v>
                </c:pt>
                <c:pt idx="7">
                  <c:v>1466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9D-49BF-B7FB-19C2D8EBD889}"/>
            </c:ext>
          </c:extLst>
        </c:ser>
        <c:ser>
          <c:idx val="1"/>
          <c:order val="1"/>
          <c:tx>
            <c:strRef>
              <c:f>'Table 8.16'!$S$92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8.16'!$S$83:$S$90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8.16'!$Z$93:$Z$100</c:f>
              <c:numCache>
                <c:formatCode>#,##0</c:formatCode>
                <c:ptCount val="8"/>
                <c:pt idx="0">
                  <c:v>439</c:v>
                </c:pt>
                <c:pt idx="1">
                  <c:v>1005</c:v>
                </c:pt>
                <c:pt idx="2">
                  <c:v>219</c:v>
                </c:pt>
                <c:pt idx="3">
                  <c:v>1008</c:v>
                </c:pt>
                <c:pt idx="4">
                  <c:v>730</c:v>
                </c:pt>
                <c:pt idx="5">
                  <c:v>588</c:v>
                </c:pt>
                <c:pt idx="6">
                  <c:v>44</c:v>
                </c:pt>
                <c:pt idx="7">
                  <c:v>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9D-49BF-B7FB-19C2D8EBD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8.2'!$V$4:$Z$4</c:f>
              <c:numCache>
                <c:formatCode>#,##0</c:formatCode>
                <c:ptCount val="5"/>
                <c:pt idx="0">
                  <c:v>8316</c:v>
                </c:pt>
                <c:pt idx="1">
                  <c:v>8846</c:v>
                </c:pt>
                <c:pt idx="2">
                  <c:v>8755</c:v>
                </c:pt>
                <c:pt idx="3">
                  <c:v>8879</c:v>
                </c:pt>
                <c:pt idx="4">
                  <c:v>8808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2A-43F5-8D76-7D99042BB53F}"/>
            </c:ext>
          </c:extLst>
        </c:ser>
        <c:ser>
          <c:idx val="1"/>
          <c:order val="1"/>
          <c:tx>
            <c:strRef>
              <c:f>'Table 8.2'!$S$7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8.2'!$V$7:$Z$7</c:f>
              <c:numCache>
                <c:formatCode>#,##0</c:formatCode>
                <c:ptCount val="5"/>
                <c:pt idx="0">
                  <c:v>5747</c:v>
                </c:pt>
                <c:pt idx="1">
                  <c:v>6086</c:v>
                </c:pt>
                <c:pt idx="2">
                  <c:v>5970</c:v>
                </c:pt>
                <c:pt idx="3">
                  <c:v>6092</c:v>
                </c:pt>
                <c:pt idx="4">
                  <c:v>6034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2A-43F5-8D76-7D99042BB53F}"/>
            </c:ext>
          </c:extLst>
        </c:ser>
        <c:ser>
          <c:idx val="2"/>
          <c:order val="2"/>
          <c:tx>
            <c:strRef>
              <c:f>'Table 8.2'!$S$11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8.2'!$V$11:$Z$11</c:f>
              <c:numCache>
                <c:formatCode>#,##0</c:formatCode>
                <c:ptCount val="5"/>
                <c:pt idx="0">
                  <c:v>7138</c:v>
                </c:pt>
                <c:pt idx="1">
                  <c:v>7577</c:v>
                </c:pt>
                <c:pt idx="2">
                  <c:v>7511</c:v>
                </c:pt>
                <c:pt idx="3">
                  <c:v>7588</c:v>
                </c:pt>
                <c:pt idx="4">
                  <c:v>7511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2A-43F5-8D76-7D99042BB53F}"/>
            </c:ext>
          </c:extLst>
        </c:ser>
        <c:ser>
          <c:idx val="3"/>
          <c:order val="3"/>
          <c:tx>
            <c:strRef>
              <c:f>'Table 8.2'!$S$12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8.2'!$V$12:$Z$12</c:f>
              <c:numCache>
                <c:formatCode>#,##0</c:formatCode>
                <c:ptCount val="5"/>
                <c:pt idx="0">
                  <c:v>1175</c:v>
                </c:pt>
                <c:pt idx="1">
                  <c:v>1269</c:v>
                </c:pt>
                <c:pt idx="2">
                  <c:v>1253</c:v>
                </c:pt>
                <c:pt idx="3">
                  <c:v>1288</c:v>
                </c:pt>
                <c:pt idx="4">
                  <c:v>1297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02A-43F5-8D76-7D99042BB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8.16'!$S$1</c:f>
              <c:strCache>
                <c:ptCount val="1"/>
                <c:pt idx="0">
                  <c:v>Colac-Otway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8.16'!$V$8:$Z$8</c:f>
              <c:numCache>
                <c:formatCode>#,##0</c:formatCode>
                <c:ptCount val="5"/>
                <c:pt idx="0">
                  <c:v>35609</c:v>
                </c:pt>
                <c:pt idx="1">
                  <c:v>34375</c:v>
                </c:pt>
                <c:pt idx="2">
                  <c:v>37168</c:v>
                </c:pt>
                <c:pt idx="3">
                  <c:v>38945.339999999997</c:v>
                </c:pt>
                <c:pt idx="4">
                  <c:v>41524.57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1F-46E1-A9AE-2C01FA678DB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42133.59</c:v>
                </c:pt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1F-46E1-A9AE-2C01FA678D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8.17'!$S$4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8.17'!$U$2:$Y$2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8.17'!$U$4:$Y$4</c:f>
              <c:numCache>
                <c:formatCode>#,##0</c:formatCode>
                <c:ptCount val="5"/>
                <c:pt idx="1">
                  <c:v>12183</c:v>
                </c:pt>
                <c:pt idx="2">
                  <c:v>13520</c:v>
                </c:pt>
                <c:pt idx="3">
                  <c:v>13207</c:v>
                </c:pt>
                <c:pt idx="4">
                  <c:v>13632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DC-4EF0-9F07-7FDFE6D12F8C}"/>
            </c:ext>
          </c:extLst>
        </c:ser>
        <c:ser>
          <c:idx val="1"/>
          <c:order val="1"/>
          <c:tx>
            <c:strRef>
              <c:f>'Table 8.17'!$S$7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8.17'!$U$2:$Y$2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8.17'!$U$7:$Y$7</c:f>
              <c:numCache>
                <c:formatCode>#,##0</c:formatCode>
                <c:ptCount val="5"/>
                <c:pt idx="1">
                  <c:v>8371</c:v>
                </c:pt>
                <c:pt idx="2">
                  <c:v>9252</c:v>
                </c:pt>
                <c:pt idx="3">
                  <c:v>8818</c:v>
                </c:pt>
                <c:pt idx="4">
                  <c:v>9396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DC-4EF0-9F07-7FDFE6D12F8C}"/>
            </c:ext>
          </c:extLst>
        </c:ser>
        <c:ser>
          <c:idx val="2"/>
          <c:order val="2"/>
          <c:tx>
            <c:strRef>
              <c:f>'Table 8.17'!$S$11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8.17'!$U$2:$Y$2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8.17'!$U$11:$Y$11</c:f>
              <c:numCache>
                <c:formatCode>#,##0</c:formatCode>
                <c:ptCount val="5"/>
                <c:pt idx="1">
                  <c:v>9494</c:v>
                </c:pt>
                <c:pt idx="2">
                  <c:v>10458</c:v>
                </c:pt>
                <c:pt idx="3">
                  <c:v>10467</c:v>
                </c:pt>
                <c:pt idx="4">
                  <c:v>10606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DC-4EF0-9F07-7FDFE6D12F8C}"/>
            </c:ext>
          </c:extLst>
        </c:ser>
        <c:ser>
          <c:idx val="3"/>
          <c:order val="3"/>
          <c:tx>
            <c:strRef>
              <c:f>'Table 8.17'!$S$12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8.17'!$U$2:$Y$2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8.17'!$U$12:$Y$12</c:f>
              <c:numCache>
                <c:formatCode>#,##0</c:formatCode>
                <c:ptCount val="5"/>
                <c:pt idx="1">
                  <c:v>2689</c:v>
                </c:pt>
                <c:pt idx="2">
                  <c:v>3059</c:v>
                </c:pt>
                <c:pt idx="3">
                  <c:v>2743</c:v>
                </c:pt>
                <c:pt idx="4">
                  <c:v>3029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8DC-4EF0-9F07-7FDFE6D12F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8.17'!$S$1</c:f>
              <c:strCache>
                <c:ptCount val="1"/>
                <c:pt idx="0">
                  <c:v>Corangamite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8.17'!$AB$15:$AB$33</c:f>
              <c:numCache>
                <c:formatCode>0.0%</c:formatCode>
                <c:ptCount val="19"/>
                <c:pt idx="0">
                  <c:v>0.17870036101083034</c:v>
                </c:pt>
                <c:pt idx="1">
                  <c:v>7.6534296028880865E-3</c:v>
                </c:pt>
                <c:pt idx="2">
                  <c:v>6.5126353790613725E-2</c:v>
                </c:pt>
                <c:pt idx="3">
                  <c:v>6.5703971119133574E-3</c:v>
                </c:pt>
                <c:pt idx="4">
                  <c:v>5.3429602888086646E-2</c:v>
                </c:pt>
                <c:pt idx="5">
                  <c:v>2.4332129963898916E-2</c:v>
                </c:pt>
                <c:pt idx="6">
                  <c:v>7.8628158844765345E-2</c:v>
                </c:pt>
                <c:pt idx="7">
                  <c:v>5.9494584837545127E-2</c:v>
                </c:pt>
                <c:pt idx="8">
                  <c:v>3.1985559566787003E-2</c:v>
                </c:pt>
                <c:pt idx="9">
                  <c:v>2.5270758122743681E-3</c:v>
                </c:pt>
                <c:pt idx="10">
                  <c:v>1.9927797833935019E-2</c:v>
                </c:pt>
                <c:pt idx="11">
                  <c:v>1.3501805054151625E-2</c:v>
                </c:pt>
                <c:pt idx="12">
                  <c:v>3.3646209386281586E-2</c:v>
                </c:pt>
                <c:pt idx="13">
                  <c:v>5.2707581227436823E-2</c:v>
                </c:pt>
                <c:pt idx="14">
                  <c:v>3.8989169675090252E-2</c:v>
                </c:pt>
                <c:pt idx="15">
                  <c:v>5.8411552346570396E-2</c:v>
                </c:pt>
                <c:pt idx="16">
                  <c:v>0.11126353790613719</c:v>
                </c:pt>
                <c:pt idx="17">
                  <c:v>1.7256317689530686E-2</c:v>
                </c:pt>
                <c:pt idx="18">
                  <c:v>2.3971119133574009E-2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D7-49C1-A71A-CB003586A23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D7-49C1-A71A-CB003586A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8.17'!$S$63:$S$79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8.17'!$Y$44:$Y$60</c:f>
              <c:numCache>
                <c:formatCode>#,##0</c:formatCode>
                <c:ptCount val="17"/>
                <c:pt idx="0">
                  <c:v>7</c:v>
                </c:pt>
                <c:pt idx="1">
                  <c:v>179</c:v>
                </c:pt>
                <c:pt idx="2">
                  <c:v>456</c:v>
                </c:pt>
                <c:pt idx="3">
                  <c:v>672</c:v>
                </c:pt>
                <c:pt idx="4">
                  <c:v>722</c:v>
                </c:pt>
                <c:pt idx="5">
                  <c:v>538</c:v>
                </c:pt>
                <c:pt idx="6">
                  <c:v>443</c:v>
                </c:pt>
                <c:pt idx="7">
                  <c:v>504</c:v>
                </c:pt>
                <c:pt idx="8">
                  <c:v>580</c:v>
                </c:pt>
                <c:pt idx="9">
                  <c:v>656</c:v>
                </c:pt>
                <c:pt idx="10">
                  <c:v>726</c:v>
                </c:pt>
                <c:pt idx="11">
                  <c:v>599</c:v>
                </c:pt>
                <c:pt idx="12">
                  <c:v>354</c:v>
                </c:pt>
                <c:pt idx="13">
                  <c:v>214</c:v>
                </c:pt>
                <c:pt idx="14">
                  <c:v>94</c:v>
                </c:pt>
                <c:pt idx="15">
                  <c:v>56</c:v>
                </c:pt>
                <c:pt idx="16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D6-4582-9861-8C305165E9F7}"/>
            </c:ext>
          </c:extLst>
        </c:ser>
        <c:ser>
          <c:idx val="1"/>
          <c:order val="1"/>
          <c:tx>
            <c:strRef>
              <c:f>'Table 8.17'!$S$62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8.17'!$S$63:$S$79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8.17'!$Y$63:$Y$79</c:f>
              <c:numCache>
                <c:formatCode>#,##0</c:formatCode>
                <c:ptCount val="17"/>
                <c:pt idx="0">
                  <c:v>0</c:v>
                </c:pt>
                <c:pt idx="1">
                  <c:v>171</c:v>
                </c:pt>
                <c:pt idx="2">
                  <c:v>480</c:v>
                </c:pt>
                <c:pt idx="3">
                  <c:v>691</c:v>
                </c:pt>
                <c:pt idx="4">
                  <c:v>639</c:v>
                </c:pt>
                <c:pt idx="5">
                  <c:v>505</c:v>
                </c:pt>
                <c:pt idx="6">
                  <c:v>532</c:v>
                </c:pt>
                <c:pt idx="7">
                  <c:v>510</c:v>
                </c:pt>
                <c:pt idx="8">
                  <c:v>658</c:v>
                </c:pt>
                <c:pt idx="9">
                  <c:v>698</c:v>
                </c:pt>
                <c:pt idx="10">
                  <c:v>705</c:v>
                </c:pt>
                <c:pt idx="11">
                  <c:v>575</c:v>
                </c:pt>
                <c:pt idx="12">
                  <c:v>300</c:v>
                </c:pt>
                <c:pt idx="13">
                  <c:v>163</c:v>
                </c:pt>
                <c:pt idx="14">
                  <c:v>80</c:v>
                </c:pt>
                <c:pt idx="15">
                  <c:v>53</c:v>
                </c:pt>
                <c:pt idx="1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D6-4582-9861-8C305165E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8.17'!$S$83:$S$90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8.17'!$Y$83:$Y$90</c:f>
              <c:numCache>
                <c:formatCode>#,##0</c:formatCode>
                <c:ptCount val="8"/>
                <c:pt idx="0">
                  <c:v>448</c:v>
                </c:pt>
                <c:pt idx="1">
                  <c:v>293</c:v>
                </c:pt>
                <c:pt idx="2">
                  <c:v>662</c:v>
                </c:pt>
                <c:pt idx="3">
                  <c:v>145</c:v>
                </c:pt>
                <c:pt idx="4">
                  <c:v>105</c:v>
                </c:pt>
                <c:pt idx="5">
                  <c:v>177</c:v>
                </c:pt>
                <c:pt idx="6">
                  <c:v>568</c:v>
                </c:pt>
                <c:pt idx="7">
                  <c:v>900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21-4524-BB1E-3D4F3CA903FB}"/>
            </c:ext>
          </c:extLst>
        </c:ser>
        <c:ser>
          <c:idx val="1"/>
          <c:order val="1"/>
          <c:tx>
            <c:strRef>
              <c:f>'Table 8.17'!$S$92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8.17'!$S$83:$S$90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8.17'!$Y$93:$Y$100</c:f>
              <c:numCache>
                <c:formatCode>#,##0</c:formatCode>
                <c:ptCount val="8"/>
                <c:pt idx="0">
                  <c:v>265</c:v>
                </c:pt>
                <c:pt idx="1">
                  <c:v>785</c:v>
                </c:pt>
                <c:pt idx="2">
                  <c:v>158</c:v>
                </c:pt>
                <c:pt idx="3">
                  <c:v>636</c:v>
                </c:pt>
                <c:pt idx="4">
                  <c:v>476</c:v>
                </c:pt>
                <c:pt idx="5">
                  <c:v>387</c:v>
                </c:pt>
                <c:pt idx="6">
                  <c:v>42</c:v>
                </c:pt>
                <c:pt idx="7">
                  <c:v>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21-4524-BB1E-3D4F3CA903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8.17'!$S$1</c:f>
              <c:strCache>
                <c:ptCount val="1"/>
                <c:pt idx="0">
                  <c:v>Corangamite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8.17'!$U$8:$Y$8</c:f>
              <c:numCache>
                <c:formatCode>#,##0</c:formatCode>
                <c:ptCount val="5"/>
                <c:pt idx="1">
                  <c:v>30468</c:v>
                </c:pt>
                <c:pt idx="2">
                  <c:v>30851.67</c:v>
                </c:pt>
                <c:pt idx="3">
                  <c:v>33912.720000000001</c:v>
                </c:pt>
                <c:pt idx="4">
                  <c:v>33856.239999999998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28-42AB-AF3D-6385154B37C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28-42AB-AF3D-6385154B37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8.17'!$S$4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8.17'!$V$4:$Z$4</c:f>
              <c:numCache>
                <c:formatCode>#,##0</c:formatCode>
                <c:ptCount val="5"/>
                <c:pt idx="0">
                  <c:v>12183</c:v>
                </c:pt>
                <c:pt idx="1">
                  <c:v>13520</c:v>
                </c:pt>
                <c:pt idx="2">
                  <c:v>13207</c:v>
                </c:pt>
                <c:pt idx="3">
                  <c:v>13632</c:v>
                </c:pt>
                <c:pt idx="4">
                  <c:v>13850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21-4049-A947-E3743E607681}"/>
            </c:ext>
          </c:extLst>
        </c:ser>
        <c:ser>
          <c:idx val="1"/>
          <c:order val="1"/>
          <c:tx>
            <c:strRef>
              <c:f>'Table 8.17'!$S$7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8.17'!$V$7:$Z$7</c:f>
              <c:numCache>
                <c:formatCode>#,##0</c:formatCode>
                <c:ptCount val="5"/>
                <c:pt idx="0">
                  <c:v>8371</c:v>
                </c:pt>
                <c:pt idx="1">
                  <c:v>9252</c:v>
                </c:pt>
                <c:pt idx="2">
                  <c:v>8818</c:v>
                </c:pt>
                <c:pt idx="3">
                  <c:v>9396</c:v>
                </c:pt>
                <c:pt idx="4">
                  <c:v>9389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21-4049-A947-E3743E607681}"/>
            </c:ext>
          </c:extLst>
        </c:ser>
        <c:ser>
          <c:idx val="2"/>
          <c:order val="2"/>
          <c:tx>
            <c:strRef>
              <c:f>'Table 8.17'!$S$11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8.17'!$V$11:$Z$11</c:f>
              <c:numCache>
                <c:formatCode>#,##0</c:formatCode>
                <c:ptCount val="5"/>
                <c:pt idx="0">
                  <c:v>9494</c:v>
                </c:pt>
                <c:pt idx="1">
                  <c:v>10458</c:v>
                </c:pt>
                <c:pt idx="2">
                  <c:v>10467</c:v>
                </c:pt>
                <c:pt idx="3">
                  <c:v>10606</c:v>
                </c:pt>
                <c:pt idx="4">
                  <c:v>10841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21-4049-A947-E3743E607681}"/>
            </c:ext>
          </c:extLst>
        </c:ser>
        <c:ser>
          <c:idx val="3"/>
          <c:order val="3"/>
          <c:tx>
            <c:strRef>
              <c:f>'Table 8.17'!$S$12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8.17'!$V$12:$Z$12</c:f>
              <c:numCache>
                <c:formatCode>#,##0</c:formatCode>
                <c:ptCount val="5"/>
                <c:pt idx="0">
                  <c:v>2689</c:v>
                </c:pt>
                <c:pt idx="1">
                  <c:v>3059</c:v>
                </c:pt>
                <c:pt idx="2">
                  <c:v>2743</c:v>
                </c:pt>
                <c:pt idx="3">
                  <c:v>3029</c:v>
                </c:pt>
                <c:pt idx="4">
                  <c:v>3009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521-4049-A947-E3743E6076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8.17'!$S$1</c:f>
              <c:strCache>
                <c:ptCount val="1"/>
                <c:pt idx="0">
                  <c:v>Corangamite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8.17'!$AB$15:$AB$33</c:f>
              <c:numCache>
                <c:formatCode>0.0%</c:formatCode>
                <c:ptCount val="19"/>
                <c:pt idx="0">
                  <c:v>0.17870036101083034</c:v>
                </c:pt>
                <c:pt idx="1">
                  <c:v>7.6534296028880865E-3</c:v>
                </c:pt>
                <c:pt idx="2">
                  <c:v>6.5126353790613725E-2</c:v>
                </c:pt>
                <c:pt idx="3">
                  <c:v>6.5703971119133574E-3</c:v>
                </c:pt>
                <c:pt idx="4">
                  <c:v>5.3429602888086646E-2</c:v>
                </c:pt>
                <c:pt idx="5">
                  <c:v>2.4332129963898916E-2</c:v>
                </c:pt>
                <c:pt idx="6">
                  <c:v>7.8628158844765345E-2</c:v>
                </c:pt>
                <c:pt idx="7">
                  <c:v>5.9494584837545127E-2</c:v>
                </c:pt>
                <c:pt idx="8">
                  <c:v>3.1985559566787003E-2</c:v>
                </c:pt>
                <c:pt idx="9">
                  <c:v>2.5270758122743681E-3</c:v>
                </c:pt>
                <c:pt idx="10">
                  <c:v>1.9927797833935019E-2</c:v>
                </c:pt>
                <c:pt idx="11">
                  <c:v>1.3501805054151625E-2</c:v>
                </c:pt>
                <c:pt idx="12">
                  <c:v>3.3646209386281586E-2</c:v>
                </c:pt>
                <c:pt idx="13">
                  <c:v>5.2707581227436823E-2</c:v>
                </c:pt>
                <c:pt idx="14">
                  <c:v>3.8989169675090252E-2</c:v>
                </c:pt>
                <c:pt idx="15">
                  <c:v>5.8411552346570396E-2</c:v>
                </c:pt>
                <c:pt idx="16">
                  <c:v>0.11126353790613719</c:v>
                </c:pt>
                <c:pt idx="17">
                  <c:v>1.7256317689530686E-2</c:v>
                </c:pt>
                <c:pt idx="18">
                  <c:v>2.3971119133574009E-2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1B-48EA-84A6-CD512BF5F45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1B-48EA-84A6-CD512BF5F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8.17'!$S$63:$S$79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8.17'!$Z$44:$Z$60</c:f>
              <c:numCache>
                <c:formatCode>#,##0</c:formatCode>
                <c:ptCount val="17"/>
                <c:pt idx="0">
                  <c:v>8</c:v>
                </c:pt>
                <c:pt idx="1">
                  <c:v>200</c:v>
                </c:pt>
                <c:pt idx="2">
                  <c:v>453</c:v>
                </c:pt>
                <c:pt idx="3">
                  <c:v>650</c:v>
                </c:pt>
                <c:pt idx="4">
                  <c:v>756</c:v>
                </c:pt>
                <c:pt idx="5">
                  <c:v>590</c:v>
                </c:pt>
                <c:pt idx="6">
                  <c:v>507</c:v>
                </c:pt>
                <c:pt idx="7">
                  <c:v>505</c:v>
                </c:pt>
                <c:pt idx="8">
                  <c:v>545</c:v>
                </c:pt>
                <c:pt idx="9">
                  <c:v>681</c:v>
                </c:pt>
                <c:pt idx="10">
                  <c:v>703</c:v>
                </c:pt>
                <c:pt idx="11">
                  <c:v>608</c:v>
                </c:pt>
                <c:pt idx="12">
                  <c:v>361</c:v>
                </c:pt>
                <c:pt idx="13">
                  <c:v>209</c:v>
                </c:pt>
                <c:pt idx="14">
                  <c:v>116</c:v>
                </c:pt>
                <c:pt idx="15">
                  <c:v>57</c:v>
                </c:pt>
                <c:pt idx="16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68-44DF-BB4D-FACCDFF51F2F}"/>
            </c:ext>
          </c:extLst>
        </c:ser>
        <c:ser>
          <c:idx val="1"/>
          <c:order val="1"/>
          <c:tx>
            <c:strRef>
              <c:f>'Table 8.17'!$S$62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8.17'!$S$63:$S$79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8.17'!$Z$63:$Z$79</c:f>
              <c:numCache>
                <c:formatCode>#,##0</c:formatCode>
                <c:ptCount val="17"/>
                <c:pt idx="0">
                  <c:v>4</c:v>
                </c:pt>
                <c:pt idx="1">
                  <c:v>207</c:v>
                </c:pt>
                <c:pt idx="2">
                  <c:v>499</c:v>
                </c:pt>
                <c:pt idx="3">
                  <c:v>634</c:v>
                </c:pt>
                <c:pt idx="4">
                  <c:v>649</c:v>
                </c:pt>
                <c:pt idx="5">
                  <c:v>551</c:v>
                </c:pt>
                <c:pt idx="6">
                  <c:v>524</c:v>
                </c:pt>
                <c:pt idx="7">
                  <c:v>493</c:v>
                </c:pt>
                <c:pt idx="8">
                  <c:v>663</c:v>
                </c:pt>
                <c:pt idx="9">
                  <c:v>728</c:v>
                </c:pt>
                <c:pt idx="10">
                  <c:v>703</c:v>
                </c:pt>
                <c:pt idx="11">
                  <c:v>586</c:v>
                </c:pt>
                <c:pt idx="12">
                  <c:v>306</c:v>
                </c:pt>
                <c:pt idx="13">
                  <c:v>143</c:v>
                </c:pt>
                <c:pt idx="14">
                  <c:v>89</c:v>
                </c:pt>
                <c:pt idx="15">
                  <c:v>49</c:v>
                </c:pt>
                <c:pt idx="1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68-44DF-BB4D-FACCDFF51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8.17'!$Z$83:$Z$90</c:f>
              <c:numCache>
                <c:formatCode>#,##0</c:formatCode>
                <c:ptCount val="8"/>
                <c:pt idx="0">
                  <c:v>454</c:v>
                </c:pt>
                <c:pt idx="1">
                  <c:v>293</c:v>
                </c:pt>
                <c:pt idx="2">
                  <c:v>703</c:v>
                </c:pt>
                <c:pt idx="3">
                  <c:v>149</c:v>
                </c:pt>
                <c:pt idx="4">
                  <c:v>107</c:v>
                </c:pt>
                <c:pt idx="5">
                  <c:v>177</c:v>
                </c:pt>
                <c:pt idx="6">
                  <c:v>575</c:v>
                </c:pt>
                <c:pt idx="7">
                  <c:v>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FA-41A9-8EBE-6804F5C16229}"/>
            </c:ext>
          </c:extLst>
        </c:ser>
        <c:ser>
          <c:idx val="1"/>
          <c:order val="1"/>
          <c:tx>
            <c:strRef>
              <c:f>'Table 8.17'!$S$92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8.17'!$S$83:$S$90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8.17'!$Z$93:$Z$100</c:f>
              <c:numCache>
                <c:formatCode>#,##0</c:formatCode>
                <c:ptCount val="8"/>
                <c:pt idx="0">
                  <c:v>271</c:v>
                </c:pt>
                <c:pt idx="1">
                  <c:v>779</c:v>
                </c:pt>
                <c:pt idx="2">
                  <c:v>148</c:v>
                </c:pt>
                <c:pt idx="3">
                  <c:v>634</c:v>
                </c:pt>
                <c:pt idx="4">
                  <c:v>504</c:v>
                </c:pt>
                <c:pt idx="5">
                  <c:v>396</c:v>
                </c:pt>
                <c:pt idx="6">
                  <c:v>53</c:v>
                </c:pt>
                <c:pt idx="7">
                  <c:v>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FA-41A9-8EBE-6804F5C162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8.2'!$S$1</c:f>
              <c:strCache>
                <c:ptCount val="1"/>
                <c:pt idx="0">
                  <c:v>Ararat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8.2'!$AB$15:$AB$33</c:f>
              <c:numCache>
                <c:formatCode>0.0%</c:formatCode>
                <c:ptCount val="19"/>
                <c:pt idx="0">
                  <c:v>0.13340145322434152</c:v>
                </c:pt>
                <c:pt idx="1">
                  <c:v>1.0899182561307902E-2</c:v>
                </c:pt>
                <c:pt idx="2">
                  <c:v>8.0267938237965492E-2</c:v>
                </c:pt>
                <c:pt idx="3">
                  <c:v>4.5413260672116261E-3</c:v>
                </c:pt>
                <c:pt idx="4">
                  <c:v>4.4050862851952768E-2</c:v>
                </c:pt>
                <c:pt idx="5">
                  <c:v>4.7343324250681197E-2</c:v>
                </c:pt>
                <c:pt idx="6">
                  <c:v>6.8687556766575841E-2</c:v>
                </c:pt>
                <c:pt idx="7">
                  <c:v>6.1080835603996367E-2</c:v>
                </c:pt>
                <c:pt idx="8">
                  <c:v>2.9405086285195278E-2</c:v>
                </c:pt>
                <c:pt idx="9">
                  <c:v>4.3142597638510449E-3</c:v>
                </c:pt>
                <c:pt idx="10">
                  <c:v>1.8505903723887374E-2</c:v>
                </c:pt>
                <c:pt idx="11">
                  <c:v>1.5440508628519528E-2</c:v>
                </c:pt>
                <c:pt idx="12">
                  <c:v>2.7475022706630336E-2</c:v>
                </c:pt>
                <c:pt idx="13">
                  <c:v>4.7002724795640327E-2</c:v>
                </c:pt>
                <c:pt idx="14">
                  <c:v>8.9123524069028154E-2</c:v>
                </c:pt>
                <c:pt idx="15">
                  <c:v>5.5177111716621256E-2</c:v>
                </c:pt>
                <c:pt idx="16">
                  <c:v>0.14532243415077203</c:v>
                </c:pt>
                <c:pt idx="17">
                  <c:v>1.5554041780199819E-2</c:v>
                </c:pt>
                <c:pt idx="18">
                  <c:v>2.2593097184377839E-2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A1-4463-88E2-7849FC1671F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A1-4463-88E2-7849FC167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8.17'!$S$1</c:f>
              <c:strCache>
                <c:ptCount val="1"/>
                <c:pt idx="0">
                  <c:v>Corangamite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8.17'!$V$8:$Z$8</c:f>
              <c:numCache>
                <c:formatCode>#,##0</c:formatCode>
                <c:ptCount val="5"/>
                <c:pt idx="0">
                  <c:v>30468</c:v>
                </c:pt>
                <c:pt idx="1">
                  <c:v>30851.67</c:v>
                </c:pt>
                <c:pt idx="2">
                  <c:v>33912.720000000001</c:v>
                </c:pt>
                <c:pt idx="3">
                  <c:v>33856.239999999998</c:v>
                </c:pt>
                <c:pt idx="4">
                  <c:v>37273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46-43F7-9104-3EC5DDCC934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42133.59</c:v>
                </c:pt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46-43F7-9104-3EC5DDCC93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8.18'!$S$4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8.18'!$U$2:$Y$2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8.18'!$U$4:$Y$4</c:f>
              <c:numCache>
                <c:formatCode>#,##0</c:formatCode>
                <c:ptCount val="5"/>
                <c:pt idx="1">
                  <c:v>127508</c:v>
                </c:pt>
                <c:pt idx="2">
                  <c:v>132766</c:v>
                </c:pt>
                <c:pt idx="3">
                  <c:v>137907</c:v>
                </c:pt>
                <c:pt idx="4">
                  <c:v>134610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DE-40FC-BFBB-04FC86AC152B}"/>
            </c:ext>
          </c:extLst>
        </c:ser>
        <c:ser>
          <c:idx val="1"/>
          <c:order val="1"/>
          <c:tx>
            <c:strRef>
              <c:f>'Table 8.18'!$S$7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8.18'!$U$2:$Y$2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8.18'!$U$7:$Y$7</c:f>
              <c:numCache>
                <c:formatCode>#,##0</c:formatCode>
                <c:ptCount val="5"/>
                <c:pt idx="1">
                  <c:v>87113</c:v>
                </c:pt>
                <c:pt idx="2">
                  <c:v>90234</c:v>
                </c:pt>
                <c:pt idx="3">
                  <c:v>92728</c:v>
                </c:pt>
                <c:pt idx="4">
                  <c:v>92528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DE-40FC-BFBB-04FC86AC152B}"/>
            </c:ext>
          </c:extLst>
        </c:ser>
        <c:ser>
          <c:idx val="2"/>
          <c:order val="2"/>
          <c:tx>
            <c:strRef>
              <c:f>'Table 8.18'!$S$11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8.18'!$U$2:$Y$2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8.18'!$U$11:$Y$11</c:f>
              <c:numCache>
                <c:formatCode>#,##0</c:formatCode>
                <c:ptCount val="5"/>
                <c:pt idx="1">
                  <c:v>114150</c:v>
                </c:pt>
                <c:pt idx="2">
                  <c:v>118568</c:v>
                </c:pt>
                <c:pt idx="3">
                  <c:v>123078</c:v>
                </c:pt>
                <c:pt idx="4">
                  <c:v>119825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DE-40FC-BFBB-04FC86AC152B}"/>
            </c:ext>
          </c:extLst>
        </c:ser>
        <c:ser>
          <c:idx val="3"/>
          <c:order val="3"/>
          <c:tx>
            <c:strRef>
              <c:f>'Table 8.18'!$S$12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8.18'!$U$2:$Y$2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8.18'!$U$12:$Y$12</c:f>
              <c:numCache>
                <c:formatCode>#,##0</c:formatCode>
                <c:ptCount val="5"/>
                <c:pt idx="1">
                  <c:v>13357</c:v>
                </c:pt>
                <c:pt idx="2">
                  <c:v>14197</c:v>
                </c:pt>
                <c:pt idx="3">
                  <c:v>14833</c:v>
                </c:pt>
                <c:pt idx="4">
                  <c:v>14788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DE-40FC-BFBB-04FC86AC15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8.18'!$S$1</c:f>
              <c:strCache>
                <c:ptCount val="1"/>
                <c:pt idx="0">
                  <c:v>Darebin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8.18'!$AB$15:$AB$33</c:f>
              <c:numCache>
                <c:formatCode>0.0%</c:formatCode>
                <c:ptCount val="19"/>
                <c:pt idx="0">
                  <c:v>4.1340427461531489E-3</c:v>
                </c:pt>
                <c:pt idx="1">
                  <c:v>1.0958614226548565E-3</c:v>
                </c:pt>
                <c:pt idx="2">
                  <c:v>4.2768826143474714E-2</c:v>
                </c:pt>
                <c:pt idx="3">
                  <c:v>6.3333232564466886E-3</c:v>
                </c:pt>
                <c:pt idx="4">
                  <c:v>4.8610901175972672E-2</c:v>
                </c:pt>
                <c:pt idx="5">
                  <c:v>3.208984552132773E-2</c:v>
                </c:pt>
                <c:pt idx="6">
                  <c:v>8.4335983554521002E-2</c:v>
                </c:pt>
                <c:pt idx="7">
                  <c:v>7.7095740500015109E-2</c:v>
                </c:pt>
                <c:pt idx="8">
                  <c:v>3.2293902475891048E-2</c:v>
                </c:pt>
                <c:pt idx="9">
                  <c:v>2.7071555972066869E-2</c:v>
                </c:pt>
                <c:pt idx="10">
                  <c:v>4.4431512439916561E-2</c:v>
                </c:pt>
                <c:pt idx="11">
                  <c:v>1.363402763082318E-2</c:v>
                </c:pt>
                <c:pt idx="12">
                  <c:v>0.10694095952114635</c:v>
                </c:pt>
                <c:pt idx="13">
                  <c:v>9.4191178693430883E-2</c:v>
                </c:pt>
                <c:pt idx="14">
                  <c:v>5.8987575198766587E-2</c:v>
                </c:pt>
                <c:pt idx="15">
                  <c:v>9.9708274131624294E-2</c:v>
                </c:pt>
                <c:pt idx="16">
                  <c:v>0.13605308503884639</c:v>
                </c:pt>
                <c:pt idx="17">
                  <c:v>3.5641948063726232E-2</c:v>
                </c:pt>
                <c:pt idx="18">
                  <c:v>3.5740197708515976E-2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9B-4198-8489-77B4F694F05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9B-4198-8489-77B4F694F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8.18'!$S$63:$S$79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8.18'!$Y$44:$Y$60</c:f>
              <c:numCache>
                <c:formatCode>#,##0</c:formatCode>
                <c:ptCount val="17"/>
                <c:pt idx="0">
                  <c:v>8</c:v>
                </c:pt>
                <c:pt idx="1">
                  <c:v>553</c:v>
                </c:pt>
                <c:pt idx="2">
                  <c:v>2392</c:v>
                </c:pt>
                <c:pt idx="3">
                  <c:v>6370</c:v>
                </c:pt>
                <c:pt idx="4">
                  <c:v>11085</c:v>
                </c:pt>
                <c:pt idx="5">
                  <c:v>10804</c:v>
                </c:pt>
                <c:pt idx="6">
                  <c:v>8835</c:v>
                </c:pt>
                <c:pt idx="7">
                  <c:v>6619</c:v>
                </c:pt>
                <c:pt idx="8">
                  <c:v>6083</c:v>
                </c:pt>
                <c:pt idx="9">
                  <c:v>4908</c:v>
                </c:pt>
                <c:pt idx="10">
                  <c:v>3910</c:v>
                </c:pt>
                <c:pt idx="11">
                  <c:v>2753</c:v>
                </c:pt>
                <c:pt idx="12">
                  <c:v>1237</c:v>
                </c:pt>
                <c:pt idx="13">
                  <c:v>490</c:v>
                </c:pt>
                <c:pt idx="14">
                  <c:v>176</c:v>
                </c:pt>
                <c:pt idx="15">
                  <c:v>107</c:v>
                </c:pt>
                <c:pt idx="16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22-4F39-A207-0FCA099225B9}"/>
            </c:ext>
          </c:extLst>
        </c:ser>
        <c:ser>
          <c:idx val="1"/>
          <c:order val="1"/>
          <c:tx>
            <c:strRef>
              <c:f>'Table 8.18'!$S$62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8.18'!$S$63:$S$79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8.18'!$Y$63:$Y$79</c:f>
              <c:numCache>
                <c:formatCode>#,##0</c:formatCode>
                <c:ptCount val="17"/>
                <c:pt idx="0">
                  <c:v>14</c:v>
                </c:pt>
                <c:pt idx="1">
                  <c:v>780</c:v>
                </c:pt>
                <c:pt idx="2">
                  <c:v>2398</c:v>
                </c:pt>
                <c:pt idx="3">
                  <c:v>6361</c:v>
                </c:pt>
                <c:pt idx="4">
                  <c:v>11691</c:v>
                </c:pt>
                <c:pt idx="5">
                  <c:v>11006</c:v>
                </c:pt>
                <c:pt idx="6">
                  <c:v>8748</c:v>
                </c:pt>
                <c:pt idx="7">
                  <c:v>6835</c:v>
                </c:pt>
                <c:pt idx="8">
                  <c:v>6299</c:v>
                </c:pt>
                <c:pt idx="9">
                  <c:v>5523</c:v>
                </c:pt>
                <c:pt idx="10">
                  <c:v>4036</c:v>
                </c:pt>
                <c:pt idx="11">
                  <c:v>2678</c:v>
                </c:pt>
                <c:pt idx="12">
                  <c:v>1109</c:v>
                </c:pt>
                <c:pt idx="13">
                  <c:v>364</c:v>
                </c:pt>
                <c:pt idx="14">
                  <c:v>148</c:v>
                </c:pt>
                <c:pt idx="15">
                  <c:v>102</c:v>
                </c:pt>
                <c:pt idx="16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22-4F39-A207-0FCA09922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8.18'!$S$83:$S$90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8.18'!$Y$83:$Y$90</c:f>
              <c:numCache>
                <c:formatCode>#,##0</c:formatCode>
                <c:ptCount val="8"/>
                <c:pt idx="0">
                  <c:v>5785</c:v>
                </c:pt>
                <c:pt idx="1">
                  <c:v>10739</c:v>
                </c:pt>
                <c:pt idx="2">
                  <c:v>5874</c:v>
                </c:pt>
                <c:pt idx="3">
                  <c:v>3039</c:v>
                </c:pt>
                <c:pt idx="4">
                  <c:v>3092</c:v>
                </c:pt>
                <c:pt idx="5">
                  <c:v>2631</c:v>
                </c:pt>
                <c:pt idx="6">
                  <c:v>2271</c:v>
                </c:pt>
                <c:pt idx="7">
                  <c:v>4123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02-4DD7-840E-CD80E4BECA28}"/>
            </c:ext>
          </c:extLst>
        </c:ser>
        <c:ser>
          <c:idx val="1"/>
          <c:order val="1"/>
          <c:tx>
            <c:strRef>
              <c:f>'Table 8.18'!$S$92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8.18'!$S$83:$S$90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8.18'!$Y$93:$Y$100</c:f>
              <c:numCache>
                <c:formatCode>#,##0</c:formatCode>
                <c:ptCount val="8"/>
                <c:pt idx="0">
                  <c:v>4965</c:v>
                </c:pt>
                <c:pt idx="1">
                  <c:v>13757</c:v>
                </c:pt>
                <c:pt idx="2">
                  <c:v>1426</c:v>
                </c:pt>
                <c:pt idx="3">
                  <c:v>5466</c:v>
                </c:pt>
                <c:pt idx="4">
                  <c:v>7327</c:v>
                </c:pt>
                <c:pt idx="5">
                  <c:v>3708</c:v>
                </c:pt>
                <c:pt idx="6">
                  <c:v>364</c:v>
                </c:pt>
                <c:pt idx="7">
                  <c:v>2006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02-4DD7-840E-CD80E4BECA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8.18'!$S$1</c:f>
              <c:strCache>
                <c:ptCount val="1"/>
                <c:pt idx="0">
                  <c:v>Darebin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8.18'!$U$8:$Y$8</c:f>
              <c:numCache>
                <c:formatCode>#,##0</c:formatCode>
                <c:ptCount val="5"/>
                <c:pt idx="1">
                  <c:v>42640</c:v>
                </c:pt>
                <c:pt idx="2">
                  <c:v>44037.47</c:v>
                </c:pt>
                <c:pt idx="3">
                  <c:v>44892</c:v>
                </c:pt>
                <c:pt idx="4">
                  <c:v>46372.95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4F-4BF8-8779-B7AE923508A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4F-4BF8-8779-B7AE923508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8.18'!$S$4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8.18'!$V$4:$Z$4</c:f>
              <c:numCache>
                <c:formatCode>#,##0</c:formatCode>
                <c:ptCount val="5"/>
                <c:pt idx="0">
                  <c:v>127508</c:v>
                </c:pt>
                <c:pt idx="1">
                  <c:v>132766</c:v>
                </c:pt>
                <c:pt idx="2">
                  <c:v>137907</c:v>
                </c:pt>
                <c:pt idx="3">
                  <c:v>134610</c:v>
                </c:pt>
                <c:pt idx="4">
                  <c:v>132316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CC-4727-936C-20C29BDE4009}"/>
            </c:ext>
          </c:extLst>
        </c:ser>
        <c:ser>
          <c:idx val="1"/>
          <c:order val="1"/>
          <c:tx>
            <c:strRef>
              <c:f>'Table 8.18'!$S$7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8.18'!$V$7:$Z$7</c:f>
              <c:numCache>
                <c:formatCode>#,##0</c:formatCode>
                <c:ptCount val="5"/>
                <c:pt idx="0">
                  <c:v>87113</c:v>
                </c:pt>
                <c:pt idx="1">
                  <c:v>90234</c:v>
                </c:pt>
                <c:pt idx="2">
                  <c:v>92728</c:v>
                </c:pt>
                <c:pt idx="3">
                  <c:v>92528</c:v>
                </c:pt>
                <c:pt idx="4">
                  <c:v>89961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CC-4727-936C-20C29BDE4009}"/>
            </c:ext>
          </c:extLst>
        </c:ser>
        <c:ser>
          <c:idx val="2"/>
          <c:order val="2"/>
          <c:tx>
            <c:strRef>
              <c:f>'Table 8.18'!$S$11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8.18'!$V$11:$Z$11</c:f>
              <c:numCache>
                <c:formatCode>#,##0</c:formatCode>
                <c:ptCount val="5"/>
                <c:pt idx="0">
                  <c:v>114150</c:v>
                </c:pt>
                <c:pt idx="1">
                  <c:v>118568</c:v>
                </c:pt>
                <c:pt idx="2">
                  <c:v>123078</c:v>
                </c:pt>
                <c:pt idx="3">
                  <c:v>119825</c:v>
                </c:pt>
                <c:pt idx="4">
                  <c:v>117526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CC-4727-936C-20C29BDE4009}"/>
            </c:ext>
          </c:extLst>
        </c:ser>
        <c:ser>
          <c:idx val="3"/>
          <c:order val="3"/>
          <c:tx>
            <c:strRef>
              <c:f>'Table 8.18'!$S$12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8.18'!$V$12:$Z$12</c:f>
              <c:numCache>
                <c:formatCode>#,##0</c:formatCode>
                <c:ptCount val="5"/>
                <c:pt idx="0">
                  <c:v>13357</c:v>
                </c:pt>
                <c:pt idx="1">
                  <c:v>14197</c:v>
                </c:pt>
                <c:pt idx="2">
                  <c:v>14833</c:v>
                </c:pt>
                <c:pt idx="3">
                  <c:v>14788</c:v>
                </c:pt>
                <c:pt idx="4">
                  <c:v>14790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9CC-4727-936C-20C29BDE4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8.18'!$S$1</c:f>
              <c:strCache>
                <c:ptCount val="1"/>
                <c:pt idx="0">
                  <c:v>Darebin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8.18'!$AB$15:$AB$33</c:f>
              <c:numCache>
                <c:formatCode>0.0%</c:formatCode>
                <c:ptCount val="19"/>
                <c:pt idx="0">
                  <c:v>4.1340427461531489E-3</c:v>
                </c:pt>
                <c:pt idx="1">
                  <c:v>1.0958614226548565E-3</c:v>
                </c:pt>
                <c:pt idx="2">
                  <c:v>4.2768826143474714E-2</c:v>
                </c:pt>
                <c:pt idx="3">
                  <c:v>6.3333232564466886E-3</c:v>
                </c:pt>
                <c:pt idx="4">
                  <c:v>4.8610901175972672E-2</c:v>
                </c:pt>
                <c:pt idx="5">
                  <c:v>3.208984552132773E-2</c:v>
                </c:pt>
                <c:pt idx="6">
                  <c:v>8.4335983554521002E-2</c:v>
                </c:pt>
                <c:pt idx="7">
                  <c:v>7.7095740500015109E-2</c:v>
                </c:pt>
                <c:pt idx="8">
                  <c:v>3.2293902475891048E-2</c:v>
                </c:pt>
                <c:pt idx="9">
                  <c:v>2.7071555972066869E-2</c:v>
                </c:pt>
                <c:pt idx="10">
                  <c:v>4.4431512439916561E-2</c:v>
                </c:pt>
                <c:pt idx="11">
                  <c:v>1.363402763082318E-2</c:v>
                </c:pt>
                <c:pt idx="12">
                  <c:v>0.10694095952114635</c:v>
                </c:pt>
                <c:pt idx="13">
                  <c:v>9.4191178693430883E-2</c:v>
                </c:pt>
                <c:pt idx="14">
                  <c:v>5.8987575198766587E-2</c:v>
                </c:pt>
                <c:pt idx="15">
                  <c:v>9.9708274131624294E-2</c:v>
                </c:pt>
                <c:pt idx="16">
                  <c:v>0.13605308503884639</c:v>
                </c:pt>
                <c:pt idx="17">
                  <c:v>3.5641948063726232E-2</c:v>
                </c:pt>
                <c:pt idx="18">
                  <c:v>3.5740197708515976E-2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25-440F-8BC7-EF91A85AB51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25-440F-8BC7-EF91A85AB5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8.18'!$S$63:$S$79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8.18'!$Z$44:$Z$60</c:f>
              <c:numCache>
                <c:formatCode>#,##0</c:formatCode>
                <c:ptCount val="17"/>
                <c:pt idx="0">
                  <c:v>13</c:v>
                </c:pt>
                <c:pt idx="1">
                  <c:v>570</c:v>
                </c:pt>
                <c:pt idx="2">
                  <c:v>2205</c:v>
                </c:pt>
                <c:pt idx="3">
                  <c:v>5832</c:v>
                </c:pt>
                <c:pt idx="4">
                  <c:v>10597</c:v>
                </c:pt>
                <c:pt idx="5">
                  <c:v>10602</c:v>
                </c:pt>
                <c:pt idx="6">
                  <c:v>8836</c:v>
                </c:pt>
                <c:pt idx="7">
                  <c:v>6679</c:v>
                </c:pt>
                <c:pt idx="8">
                  <c:v>5851</c:v>
                </c:pt>
                <c:pt idx="9">
                  <c:v>5177</c:v>
                </c:pt>
                <c:pt idx="10">
                  <c:v>3784</c:v>
                </c:pt>
                <c:pt idx="11">
                  <c:v>2827</c:v>
                </c:pt>
                <c:pt idx="12">
                  <c:v>1307</c:v>
                </c:pt>
                <c:pt idx="13">
                  <c:v>476</c:v>
                </c:pt>
                <c:pt idx="14">
                  <c:v>170</c:v>
                </c:pt>
                <c:pt idx="15">
                  <c:v>91</c:v>
                </c:pt>
                <c:pt idx="16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2B-4EAF-991D-9C2B1D760E54}"/>
            </c:ext>
          </c:extLst>
        </c:ser>
        <c:ser>
          <c:idx val="1"/>
          <c:order val="1"/>
          <c:tx>
            <c:strRef>
              <c:f>'Table 8.18'!$S$62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8.18'!$S$63:$S$79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8.18'!$Z$63:$Z$79</c:f>
              <c:numCache>
                <c:formatCode>#,##0</c:formatCode>
                <c:ptCount val="17"/>
                <c:pt idx="0">
                  <c:v>15</c:v>
                </c:pt>
                <c:pt idx="1">
                  <c:v>817</c:v>
                </c:pt>
                <c:pt idx="2">
                  <c:v>2482</c:v>
                </c:pt>
                <c:pt idx="3">
                  <c:v>6176</c:v>
                </c:pt>
                <c:pt idx="4">
                  <c:v>10838</c:v>
                </c:pt>
                <c:pt idx="5">
                  <c:v>10994</c:v>
                </c:pt>
                <c:pt idx="6">
                  <c:v>8623</c:v>
                </c:pt>
                <c:pt idx="7">
                  <c:v>6811</c:v>
                </c:pt>
                <c:pt idx="8">
                  <c:v>6044</c:v>
                </c:pt>
                <c:pt idx="9">
                  <c:v>5632</c:v>
                </c:pt>
                <c:pt idx="10">
                  <c:v>4131</c:v>
                </c:pt>
                <c:pt idx="11">
                  <c:v>2704</c:v>
                </c:pt>
                <c:pt idx="12">
                  <c:v>1182</c:v>
                </c:pt>
                <c:pt idx="13">
                  <c:v>382</c:v>
                </c:pt>
                <c:pt idx="14">
                  <c:v>147</c:v>
                </c:pt>
                <c:pt idx="15">
                  <c:v>92</c:v>
                </c:pt>
                <c:pt idx="16">
                  <c:v>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2B-4EAF-991D-9C2B1D760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8.18'!$Z$83:$Z$90</c:f>
              <c:numCache>
                <c:formatCode>#,##0</c:formatCode>
                <c:ptCount val="8"/>
                <c:pt idx="0">
                  <c:v>5756</c:v>
                </c:pt>
                <c:pt idx="1">
                  <c:v>10689</c:v>
                </c:pt>
                <c:pt idx="2">
                  <c:v>5695</c:v>
                </c:pt>
                <c:pt idx="3">
                  <c:v>2921</c:v>
                </c:pt>
                <c:pt idx="4">
                  <c:v>3034</c:v>
                </c:pt>
                <c:pt idx="5">
                  <c:v>2523</c:v>
                </c:pt>
                <c:pt idx="6">
                  <c:v>2153</c:v>
                </c:pt>
                <c:pt idx="7">
                  <c:v>3748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6E-4368-BE28-D4F9AD7BE28D}"/>
            </c:ext>
          </c:extLst>
        </c:ser>
        <c:ser>
          <c:idx val="1"/>
          <c:order val="1"/>
          <c:tx>
            <c:strRef>
              <c:f>'Table 8.18'!$S$92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8.18'!$S$83:$S$90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8.18'!$Z$93:$Z$100</c:f>
              <c:numCache>
                <c:formatCode>#,##0</c:formatCode>
                <c:ptCount val="8"/>
                <c:pt idx="0">
                  <c:v>4937</c:v>
                </c:pt>
                <c:pt idx="1">
                  <c:v>13859</c:v>
                </c:pt>
                <c:pt idx="2">
                  <c:v>1428</c:v>
                </c:pt>
                <c:pt idx="3">
                  <c:v>5286</c:v>
                </c:pt>
                <c:pt idx="4">
                  <c:v>7191</c:v>
                </c:pt>
                <c:pt idx="5">
                  <c:v>3613</c:v>
                </c:pt>
                <c:pt idx="6">
                  <c:v>366</c:v>
                </c:pt>
                <c:pt idx="7">
                  <c:v>1804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6E-4368-BE28-D4F9AD7BE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8.2'!$Z$44:$Z$60</c:f>
              <c:numCache>
                <c:formatCode>#,##0</c:formatCode>
                <c:ptCount val="17"/>
                <c:pt idx="0">
                  <c:v>5</c:v>
                </c:pt>
                <c:pt idx="1">
                  <c:v>142</c:v>
                </c:pt>
                <c:pt idx="2">
                  <c:v>248</c:v>
                </c:pt>
                <c:pt idx="3">
                  <c:v>379</c:v>
                </c:pt>
                <c:pt idx="4">
                  <c:v>551</c:v>
                </c:pt>
                <c:pt idx="5">
                  <c:v>448</c:v>
                </c:pt>
                <c:pt idx="6">
                  <c:v>373</c:v>
                </c:pt>
                <c:pt idx="7">
                  <c:v>355</c:v>
                </c:pt>
                <c:pt idx="8">
                  <c:v>360</c:v>
                </c:pt>
                <c:pt idx="9">
                  <c:v>397</c:v>
                </c:pt>
                <c:pt idx="10">
                  <c:v>419</c:v>
                </c:pt>
                <c:pt idx="11">
                  <c:v>359</c:v>
                </c:pt>
                <c:pt idx="12">
                  <c:v>245</c:v>
                </c:pt>
                <c:pt idx="13">
                  <c:v>110</c:v>
                </c:pt>
                <c:pt idx="14">
                  <c:v>63</c:v>
                </c:pt>
                <c:pt idx="15">
                  <c:v>22</c:v>
                </c:pt>
                <c:pt idx="16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72-4A55-824F-F8DA8F19F957}"/>
            </c:ext>
          </c:extLst>
        </c:ser>
        <c:ser>
          <c:idx val="1"/>
          <c:order val="1"/>
          <c:tx>
            <c:strRef>
              <c:f>'Table 8.2'!$S$62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8.2'!$Z$63:$Z$79</c:f>
              <c:numCache>
                <c:formatCode>#,##0</c:formatCode>
                <c:ptCount val="17"/>
                <c:pt idx="0">
                  <c:v>3</c:v>
                </c:pt>
                <c:pt idx="1">
                  <c:v>129</c:v>
                </c:pt>
                <c:pt idx="2">
                  <c:v>292</c:v>
                </c:pt>
                <c:pt idx="3">
                  <c:v>373</c:v>
                </c:pt>
                <c:pt idx="4">
                  <c:v>453</c:v>
                </c:pt>
                <c:pt idx="5">
                  <c:v>430</c:v>
                </c:pt>
                <c:pt idx="6">
                  <c:v>316</c:v>
                </c:pt>
                <c:pt idx="7">
                  <c:v>381</c:v>
                </c:pt>
                <c:pt idx="8">
                  <c:v>391</c:v>
                </c:pt>
                <c:pt idx="9">
                  <c:v>469</c:v>
                </c:pt>
                <c:pt idx="10">
                  <c:v>395</c:v>
                </c:pt>
                <c:pt idx="11">
                  <c:v>321</c:v>
                </c:pt>
                <c:pt idx="12">
                  <c:v>194</c:v>
                </c:pt>
                <c:pt idx="13">
                  <c:v>85</c:v>
                </c:pt>
                <c:pt idx="14">
                  <c:v>36</c:v>
                </c:pt>
                <c:pt idx="15">
                  <c:v>18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72-4A55-824F-F8DA8F19F9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8.18'!$S$1</c:f>
              <c:strCache>
                <c:ptCount val="1"/>
                <c:pt idx="0">
                  <c:v>Darebin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8.18'!$V$8:$Z$8</c:f>
              <c:numCache>
                <c:formatCode>#,##0</c:formatCode>
                <c:ptCount val="5"/>
                <c:pt idx="0">
                  <c:v>42640</c:v>
                </c:pt>
                <c:pt idx="1">
                  <c:v>44037.47</c:v>
                </c:pt>
                <c:pt idx="2">
                  <c:v>44892</c:v>
                </c:pt>
                <c:pt idx="3">
                  <c:v>46372.95</c:v>
                </c:pt>
                <c:pt idx="4">
                  <c:v>49852.07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40-45FC-A047-6353153289B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42133.59</c:v>
                </c:pt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40-45FC-A047-635315328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8.19'!$S$4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8.19'!$U$2:$Y$2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8.19'!$U$4:$Y$4</c:f>
              <c:numCache>
                <c:formatCode>#,##0</c:formatCode>
                <c:ptCount val="5"/>
                <c:pt idx="1">
                  <c:v>30565</c:v>
                </c:pt>
                <c:pt idx="2">
                  <c:v>32201</c:v>
                </c:pt>
                <c:pt idx="3">
                  <c:v>32340</c:v>
                </c:pt>
                <c:pt idx="4">
                  <c:v>33725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98-47E7-905F-A7EF72C08830}"/>
            </c:ext>
          </c:extLst>
        </c:ser>
        <c:ser>
          <c:idx val="1"/>
          <c:order val="1"/>
          <c:tx>
            <c:strRef>
              <c:f>'Table 8.19'!$S$7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8.19'!$U$2:$Y$2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8.19'!$U$7:$Y$7</c:f>
              <c:numCache>
                <c:formatCode>#,##0</c:formatCode>
                <c:ptCount val="5"/>
                <c:pt idx="1">
                  <c:v>21856</c:v>
                </c:pt>
                <c:pt idx="2">
                  <c:v>23011</c:v>
                </c:pt>
                <c:pt idx="3">
                  <c:v>23080</c:v>
                </c:pt>
                <c:pt idx="4">
                  <c:v>24051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98-47E7-905F-A7EF72C08830}"/>
            </c:ext>
          </c:extLst>
        </c:ser>
        <c:ser>
          <c:idx val="2"/>
          <c:order val="2"/>
          <c:tx>
            <c:strRef>
              <c:f>'Table 8.19'!$S$11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8.19'!$U$2:$Y$2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8.19'!$U$11:$Y$11</c:f>
              <c:numCache>
                <c:formatCode>#,##0</c:formatCode>
                <c:ptCount val="5"/>
                <c:pt idx="1">
                  <c:v>25529</c:v>
                </c:pt>
                <c:pt idx="2">
                  <c:v>26849</c:v>
                </c:pt>
                <c:pt idx="3">
                  <c:v>27232</c:v>
                </c:pt>
                <c:pt idx="4">
                  <c:v>28358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98-47E7-905F-A7EF72C08830}"/>
            </c:ext>
          </c:extLst>
        </c:ser>
        <c:ser>
          <c:idx val="3"/>
          <c:order val="3"/>
          <c:tx>
            <c:strRef>
              <c:f>'Table 8.19'!$S$12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8.19'!$U$2:$Y$2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8.19'!$U$12:$Y$12</c:f>
              <c:numCache>
                <c:formatCode>#,##0</c:formatCode>
                <c:ptCount val="5"/>
                <c:pt idx="1">
                  <c:v>5039</c:v>
                </c:pt>
                <c:pt idx="2">
                  <c:v>5354</c:v>
                </c:pt>
                <c:pt idx="3">
                  <c:v>5109</c:v>
                </c:pt>
                <c:pt idx="4">
                  <c:v>5370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D98-47E7-905F-A7EF72C08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8.19'!$S$1</c:f>
              <c:strCache>
                <c:ptCount val="1"/>
                <c:pt idx="0">
                  <c:v>East Gippsland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8.19'!$AB$15:$AB$33</c:f>
              <c:numCache>
                <c:formatCode>0.0%</c:formatCode>
                <c:ptCount val="19"/>
                <c:pt idx="0">
                  <c:v>6.6339981659789091E-2</c:v>
                </c:pt>
                <c:pt idx="1">
                  <c:v>5.2728106373223296E-3</c:v>
                </c:pt>
                <c:pt idx="2">
                  <c:v>5.9978220999541497E-2</c:v>
                </c:pt>
                <c:pt idx="3">
                  <c:v>7.8805593764328281E-3</c:v>
                </c:pt>
                <c:pt idx="4">
                  <c:v>8.0410362219165518E-2</c:v>
                </c:pt>
                <c:pt idx="5">
                  <c:v>2.2552728106373224E-2</c:v>
                </c:pt>
                <c:pt idx="6">
                  <c:v>0.10107175607519486</c:v>
                </c:pt>
                <c:pt idx="7">
                  <c:v>8.4995414947271891E-2</c:v>
                </c:pt>
                <c:pt idx="8">
                  <c:v>3.1751490142136636E-2</c:v>
                </c:pt>
                <c:pt idx="9">
                  <c:v>4.6710224667583676E-3</c:v>
                </c:pt>
                <c:pt idx="10">
                  <c:v>2.4673314993122419E-2</c:v>
                </c:pt>
                <c:pt idx="11">
                  <c:v>1.8970655662540119E-2</c:v>
                </c:pt>
                <c:pt idx="12">
                  <c:v>3.8485786336542871E-2</c:v>
                </c:pt>
                <c:pt idx="13">
                  <c:v>6.1668959193030719E-2</c:v>
                </c:pt>
                <c:pt idx="14">
                  <c:v>5.4246905089408527E-2</c:v>
                </c:pt>
                <c:pt idx="15">
                  <c:v>7.2988308115543327E-2</c:v>
                </c:pt>
                <c:pt idx="16">
                  <c:v>0.14185006877579093</c:v>
                </c:pt>
                <c:pt idx="17">
                  <c:v>1.5933058230169647E-2</c:v>
                </c:pt>
                <c:pt idx="18">
                  <c:v>3.8199220541036222E-2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6-4DE6-8A70-47096802654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6-4DE6-8A70-470968026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8.19'!$S$63:$S$79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8.19'!$Y$44:$Y$60</c:f>
              <c:numCache>
                <c:formatCode>#,##0</c:formatCode>
                <c:ptCount val="17"/>
                <c:pt idx="0">
                  <c:v>11</c:v>
                </c:pt>
                <c:pt idx="1">
                  <c:v>490</c:v>
                </c:pt>
                <c:pt idx="2">
                  <c:v>955</c:v>
                </c:pt>
                <c:pt idx="3">
                  <c:v>1236</c:v>
                </c:pt>
                <c:pt idx="4">
                  <c:v>1637</c:v>
                </c:pt>
                <c:pt idx="5">
                  <c:v>1555</c:v>
                </c:pt>
                <c:pt idx="6">
                  <c:v>1375</c:v>
                </c:pt>
                <c:pt idx="7">
                  <c:v>1325</c:v>
                </c:pt>
                <c:pt idx="8">
                  <c:v>1488</c:v>
                </c:pt>
                <c:pt idx="9">
                  <c:v>1525</c:v>
                </c:pt>
                <c:pt idx="10">
                  <c:v>1773</c:v>
                </c:pt>
                <c:pt idx="11">
                  <c:v>1716</c:v>
                </c:pt>
                <c:pt idx="12">
                  <c:v>1045</c:v>
                </c:pt>
                <c:pt idx="13">
                  <c:v>517</c:v>
                </c:pt>
                <c:pt idx="14">
                  <c:v>230</c:v>
                </c:pt>
                <c:pt idx="15">
                  <c:v>102</c:v>
                </c:pt>
                <c:pt idx="16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94-432A-9D1D-45A33F111533}"/>
            </c:ext>
          </c:extLst>
        </c:ser>
        <c:ser>
          <c:idx val="1"/>
          <c:order val="1"/>
          <c:tx>
            <c:strRef>
              <c:f>'Table 8.19'!$S$62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8.19'!$S$63:$S$79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8.19'!$Y$63:$Y$79</c:f>
              <c:numCache>
                <c:formatCode>#,##0</c:formatCode>
                <c:ptCount val="17"/>
                <c:pt idx="0">
                  <c:v>15</c:v>
                </c:pt>
                <c:pt idx="1">
                  <c:v>477</c:v>
                </c:pt>
                <c:pt idx="2">
                  <c:v>912</c:v>
                </c:pt>
                <c:pt idx="3">
                  <c:v>1121</c:v>
                </c:pt>
                <c:pt idx="4">
                  <c:v>1589</c:v>
                </c:pt>
                <c:pt idx="5">
                  <c:v>1396</c:v>
                </c:pt>
                <c:pt idx="6">
                  <c:v>1416</c:v>
                </c:pt>
                <c:pt idx="7">
                  <c:v>1389</c:v>
                </c:pt>
                <c:pt idx="8">
                  <c:v>1696</c:v>
                </c:pt>
                <c:pt idx="9">
                  <c:v>1808</c:v>
                </c:pt>
                <c:pt idx="10">
                  <c:v>1828</c:v>
                </c:pt>
                <c:pt idx="11">
                  <c:v>1536</c:v>
                </c:pt>
                <c:pt idx="12">
                  <c:v>866</c:v>
                </c:pt>
                <c:pt idx="13">
                  <c:v>358</c:v>
                </c:pt>
                <c:pt idx="14">
                  <c:v>140</c:v>
                </c:pt>
                <c:pt idx="15">
                  <c:v>95</c:v>
                </c:pt>
                <c:pt idx="16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94-432A-9D1D-45A33F111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8.19'!$S$83:$S$90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8.19'!$Y$83:$Y$90</c:f>
              <c:numCache>
                <c:formatCode>#,##0</c:formatCode>
                <c:ptCount val="8"/>
                <c:pt idx="0">
                  <c:v>1211</c:v>
                </c:pt>
                <c:pt idx="1">
                  <c:v>1048</c:v>
                </c:pt>
                <c:pt idx="2">
                  <c:v>1928</c:v>
                </c:pt>
                <c:pt idx="3">
                  <c:v>797</c:v>
                </c:pt>
                <c:pt idx="4">
                  <c:v>328</c:v>
                </c:pt>
                <c:pt idx="5">
                  <c:v>685</c:v>
                </c:pt>
                <c:pt idx="6">
                  <c:v>1104</c:v>
                </c:pt>
                <c:pt idx="7">
                  <c:v>2001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D1-4B9B-A2D4-FA85FB1AD56F}"/>
            </c:ext>
          </c:extLst>
        </c:ser>
        <c:ser>
          <c:idx val="1"/>
          <c:order val="1"/>
          <c:tx>
            <c:strRef>
              <c:f>'Table 8.19'!$S$92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8.19'!$S$83:$S$90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8.19'!$Y$93:$Y$100</c:f>
              <c:numCache>
                <c:formatCode>#,##0</c:formatCode>
                <c:ptCount val="8"/>
                <c:pt idx="0">
                  <c:v>847</c:v>
                </c:pt>
                <c:pt idx="1">
                  <c:v>2058</c:v>
                </c:pt>
                <c:pt idx="2">
                  <c:v>378</c:v>
                </c:pt>
                <c:pt idx="3">
                  <c:v>2096</c:v>
                </c:pt>
                <c:pt idx="4">
                  <c:v>1612</c:v>
                </c:pt>
                <c:pt idx="5">
                  <c:v>1181</c:v>
                </c:pt>
                <c:pt idx="6">
                  <c:v>78</c:v>
                </c:pt>
                <c:pt idx="7">
                  <c:v>1154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D1-4B9B-A2D4-FA85FB1AD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8.19'!$S$1</c:f>
              <c:strCache>
                <c:ptCount val="1"/>
                <c:pt idx="0">
                  <c:v>East Gippsland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8.19'!$U$8:$Y$8</c:f>
              <c:numCache>
                <c:formatCode>#,##0</c:formatCode>
                <c:ptCount val="5"/>
                <c:pt idx="1">
                  <c:v>33364.31</c:v>
                </c:pt>
                <c:pt idx="2">
                  <c:v>35000</c:v>
                </c:pt>
                <c:pt idx="3">
                  <c:v>35840.82</c:v>
                </c:pt>
                <c:pt idx="4">
                  <c:v>36816.18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F4-4D3F-9CD6-74249567611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F4-4D3F-9CD6-742495676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8.19'!$S$4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8.19'!$V$4:$Z$4</c:f>
              <c:numCache>
                <c:formatCode>#,##0</c:formatCode>
                <c:ptCount val="5"/>
                <c:pt idx="0">
                  <c:v>30565</c:v>
                </c:pt>
                <c:pt idx="1">
                  <c:v>32201</c:v>
                </c:pt>
                <c:pt idx="2">
                  <c:v>32340</c:v>
                </c:pt>
                <c:pt idx="3">
                  <c:v>33725</c:v>
                </c:pt>
                <c:pt idx="4">
                  <c:v>34896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C1-4516-B524-21F231757FBA}"/>
            </c:ext>
          </c:extLst>
        </c:ser>
        <c:ser>
          <c:idx val="1"/>
          <c:order val="1"/>
          <c:tx>
            <c:strRef>
              <c:f>'Table 8.19'!$S$7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8.19'!$V$7:$Z$7</c:f>
              <c:numCache>
                <c:formatCode>#,##0</c:formatCode>
                <c:ptCount val="5"/>
                <c:pt idx="0">
                  <c:v>21856</c:v>
                </c:pt>
                <c:pt idx="1">
                  <c:v>23011</c:v>
                </c:pt>
                <c:pt idx="2">
                  <c:v>23080</c:v>
                </c:pt>
                <c:pt idx="3">
                  <c:v>24051</c:v>
                </c:pt>
                <c:pt idx="4">
                  <c:v>24525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C1-4516-B524-21F231757FBA}"/>
            </c:ext>
          </c:extLst>
        </c:ser>
        <c:ser>
          <c:idx val="2"/>
          <c:order val="2"/>
          <c:tx>
            <c:strRef>
              <c:f>'Table 8.19'!$S$11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8.19'!$V$11:$Z$11</c:f>
              <c:numCache>
                <c:formatCode>#,##0</c:formatCode>
                <c:ptCount val="5"/>
                <c:pt idx="0">
                  <c:v>25529</c:v>
                </c:pt>
                <c:pt idx="1">
                  <c:v>26849</c:v>
                </c:pt>
                <c:pt idx="2">
                  <c:v>27232</c:v>
                </c:pt>
                <c:pt idx="3">
                  <c:v>28358</c:v>
                </c:pt>
                <c:pt idx="4">
                  <c:v>29392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C1-4516-B524-21F231757FBA}"/>
            </c:ext>
          </c:extLst>
        </c:ser>
        <c:ser>
          <c:idx val="3"/>
          <c:order val="3"/>
          <c:tx>
            <c:strRef>
              <c:f>'Table 8.19'!$S$12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8.19'!$V$12:$Z$12</c:f>
              <c:numCache>
                <c:formatCode>#,##0</c:formatCode>
                <c:ptCount val="5"/>
                <c:pt idx="0">
                  <c:v>5039</c:v>
                </c:pt>
                <c:pt idx="1">
                  <c:v>5354</c:v>
                </c:pt>
                <c:pt idx="2">
                  <c:v>5109</c:v>
                </c:pt>
                <c:pt idx="3">
                  <c:v>5370</c:v>
                </c:pt>
                <c:pt idx="4">
                  <c:v>5504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AC1-4516-B524-21F231757F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8.19'!$S$1</c:f>
              <c:strCache>
                <c:ptCount val="1"/>
                <c:pt idx="0">
                  <c:v>East Gippsland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8.19'!$AB$15:$AB$33</c:f>
              <c:numCache>
                <c:formatCode>0.0%</c:formatCode>
                <c:ptCount val="19"/>
                <c:pt idx="0">
                  <c:v>6.6339981659789091E-2</c:v>
                </c:pt>
                <c:pt idx="1">
                  <c:v>5.2728106373223296E-3</c:v>
                </c:pt>
                <c:pt idx="2">
                  <c:v>5.9978220999541497E-2</c:v>
                </c:pt>
                <c:pt idx="3">
                  <c:v>7.8805593764328281E-3</c:v>
                </c:pt>
                <c:pt idx="4">
                  <c:v>8.0410362219165518E-2</c:v>
                </c:pt>
                <c:pt idx="5">
                  <c:v>2.2552728106373224E-2</c:v>
                </c:pt>
                <c:pt idx="6">
                  <c:v>0.10107175607519486</c:v>
                </c:pt>
                <c:pt idx="7">
                  <c:v>8.4995414947271891E-2</c:v>
                </c:pt>
                <c:pt idx="8">
                  <c:v>3.1751490142136636E-2</c:v>
                </c:pt>
                <c:pt idx="9">
                  <c:v>4.6710224667583676E-3</c:v>
                </c:pt>
                <c:pt idx="10">
                  <c:v>2.4673314993122419E-2</c:v>
                </c:pt>
                <c:pt idx="11">
                  <c:v>1.8970655662540119E-2</c:v>
                </c:pt>
                <c:pt idx="12">
                  <c:v>3.8485786336542871E-2</c:v>
                </c:pt>
                <c:pt idx="13">
                  <c:v>6.1668959193030719E-2</c:v>
                </c:pt>
                <c:pt idx="14">
                  <c:v>5.4246905089408527E-2</c:v>
                </c:pt>
                <c:pt idx="15">
                  <c:v>7.2988308115543327E-2</c:v>
                </c:pt>
                <c:pt idx="16">
                  <c:v>0.14185006877579093</c:v>
                </c:pt>
                <c:pt idx="17">
                  <c:v>1.5933058230169647E-2</c:v>
                </c:pt>
                <c:pt idx="18">
                  <c:v>3.8199220541036222E-2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F6-438B-AC95-7E93334C1F1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F6-438B-AC95-7E93334C1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8.19'!$S$63:$S$79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8.19'!$Z$44:$Z$60</c:f>
              <c:numCache>
                <c:formatCode>#,##0</c:formatCode>
                <c:ptCount val="17"/>
                <c:pt idx="0">
                  <c:v>22</c:v>
                </c:pt>
                <c:pt idx="1">
                  <c:v>552</c:v>
                </c:pt>
                <c:pt idx="2">
                  <c:v>995</c:v>
                </c:pt>
                <c:pt idx="3">
                  <c:v>1292</c:v>
                </c:pt>
                <c:pt idx="4">
                  <c:v>1657</c:v>
                </c:pt>
                <c:pt idx="5">
                  <c:v>1622</c:v>
                </c:pt>
                <c:pt idx="6">
                  <c:v>1395</c:v>
                </c:pt>
                <c:pt idx="7">
                  <c:v>1288</c:v>
                </c:pt>
                <c:pt idx="8">
                  <c:v>1445</c:v>
                </c:pt>
                <c:pt idx="9">
                  <c:v>1547</c:v>
                </c:pt>
                <c:pt idx="10">
                  <c:v>1711</c:v>
                </c:pt>
                <c:pt idx="11">
                  <c:v>1700</c:v>
                </c:pt>
                <c:pt idx="12">
                  <c:v>1071</c:v>
                </c:pt>
                <c:pt idx="13">
                  <c:v>523</c:v>
                </c:pt>
                <c:pt idx="14">
                  <c:v>241</c:v>
                </c:pt>
                <c:pt idx="15">
                  <c:v>112</c:v>
                </c:pt>
                <c:pt idx="16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07-423C-B070-CE08D8C27A6B}"/>
            </c:ext>
          </c:extLst>
        </c:ser>
        <c:ser>
          <c:idx val="1"/>
          <c:order val="1"/>
          <c:tx>
            <c:strRef>
              <c:f>'Table 8.19'!$S$62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8.19'!$S$63:$S$79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8.19'!$Z$63:$Z$79</c:f>
              <c:numCache>
                <c:formatCode>#,##0</c:formatCode>
                <c:ptCount val="17"/>
                <c:pt idx="0">
                  <c:v>23</c:v>
                </c:pt>
                <c:pt idx="1">
                  <c:v>610</c:v>
                </c:pt>
                <c:pt idx="2">
                  <c:v>1078</c:v>
                </c:pt>
                <c:pt idx="3">
                  <c:v>1208</c:v>
                </c:pt>
                <c:pt idx="4">
                  <c:v>1536</c:v>
                </c:pt>
                <c:pt idx="5">
                  <c:v>1518</c:v>
                </c:pt>
                <c:pt idx="6">
                  <c:v>1476</c:v>
                </c:pt>
                <c:pt idx="7">
                  <c:v>1493</c:v>
                </c:pt>
                <c:pt idx="8">
                  <c:v>1659</c:v>
                </c:pt>
                <c:pt idx="9">
                  <c:v>1899</c:v>
                </c:pt>
                <c:pt idx="10">
                  <c:v>1922</c:v>
                </c:pt>
                <c:pt idx="11">
                  <c:v>1608</c:v>
                </c:pt>
                <c:pt idx="12">
                  <c:v>912</c:v>
                </c:pt>
                <c:pt idx="13">
                  <c:v>393</c:v>
                </c:pt>
                <c:pt idx="14">
                  <c:v>145</c:v>
                </c:pt>
                <c:pt idx="15">
                  <c:v>83</c:v>
                </c:pt>
                <c:pt idx="16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07-423C-B070-CE08D8C27A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8.19'!$Z$83:$Z$90</c:f>
              <c:numCache>
                <c:formatCode>#,##0</c:formatCode>
                <c:ptCount val="8"/>
                <c:pt idx="0">
                  <c:v>1258</c:v>
                </c:pt>
                <c:pt idx="1">
                  <c:v>1047</c:v>
                </c:pt>
                <c:pt idx="2">
                  <c:v>2025</c:v>
                </c:pt>
                <c:pt idx="3">
                  <c:v>796</c:v>
                </c:pt>
                <c:pt idx="4">
                  <c:v>347</c:v>
                </c:pt>
                <c:pt idx="5">
                  <c:v>688</c:v>
                </c:pt>
                <c:pt idx="6">
                  <c:v>1127</c:v>
                </c:pt>
                <c:pt idx="7">
                  <c:v>1959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63-4597-9425-A6A06DDE2B19}"/>
            </c:ext>
          </c:extLst>
        </c:ser>
        <c:ser>
          <c:idx val="1"/>
          <c:order val="1"/>
          <c:tx>
            <c:strRef>
              <c:f>'Table 8.19'!$S$92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8.19'!$S$83:$S$90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8.19'!$Z$93:$Z$100</c:f>
              <c:numCache>
                <c:formatCode>#,##0</c:formatCode>
                <c:ptCount val="8"/>
                <c:pt idx="0">
                  <c:v>885</c:v>
                </c:pt>
                <c:pt idx="1">
                  <c:v>2067</c:v>
                </c:pt>
                <c:pt idx="2">
                  <c:v>409</c:v>
                </c:pt>
                <c:pt idx="3">
                  <c:v>2184</c:v>
                </c:pt>
                <c:pt idx="4">
                  <c:v>1679</c:v>
                </c:pt>
                <c:pt idx="5">
                  <c:v>1231</c:v>
                </c:pt>
                <c:pt idx="6">
                  <c:v>78</c:v>
                </c:pt>
                <c:pt idx="7">
                  <c:v>1225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63-4597-9425-A6A06DDE2B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8.2'!$Z$83:$Z$90</c:f>
              <c:numCache>
                <c:formatCode>#,##0</c:formatCode>
                <c:ptCount val="8"/>
                <c:pt idx="0">
                  <c:v>257</c:v>
                </c:pt>
                <c:pt idx="1">
                  <c:v>232</c:v>
                </c:pt>
                <c:pt idx="2">
                  <c:v>446</c:v>
                </c:pt>
                <c:pt idx="3">
                  <c:v>344</c:v>
                </c:pt>
                <c:pt idx="4">
                  <c:v>78</c:v>
                </c:pt>
                <c:pt idx="5">
                  <c:v>130</c:v>
                </c:pt>
                <c:pt idx="6">
                  <c:v>224</c:v>
                </c:pt>
                <c:pt idx="7">
                  <c:v>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E2-4B86-91B0-5A0E912040C4}"/>
            </c:ext>
          </c:extLst>
        </c:ser>
        <c:ser>
          <c:idx val="1"/>
          <c:order val="1"/>
          <c:tx>
            <c:strRef>
              <c:f>'Table 8.2'!$S$92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8.2'!$Z$93:$Z$100</c:f>
              <c:numCache>
                <c:formatCode>#,##0</c:formatCode>
                <c:ptCount val="8"/>
                <c:pt idx="0">
                  <c:v>186</c:v>
                </c:pt>
                <c:pt idx="1">
                  <c:v>473</c:v>
                </c:pt>
                <c:pt idx="2">
                  <c:v>93</c:v>
                </c:pt>
                <c:pt idx="3">
                  <c:v>518</c:v>
                </c:pt>
                <c:pt idx="4">
                  <c:v>377</c:v>
                </c:pt>
                <c:pt idx="5">
                  <c:v>251</c:v>
                </c:pt>
                <c:pt idx="6">
                  <c:v>33</c:v>
                </c:pt>
                <c:pt idx="7">
                  <c:v>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E2-4B86-91B0-5A0E912040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8.19'!$S$1</c:f>
              <c:strCache>
                <c:ptCount val="1"/>
                <c:pt idx="0">
                  <c:v>East Gippsland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8.19'!$V$8:$Z$8</c:f>
              <c:numCache>
                <c:formatCode>#,##0</c:formatCode>
                <c:ptCount val="5"/>
                <c:pt idx="0">
                  <c:v>33364.31</c:v>
                </c:pt>
                <c:pt idx="1">
                  <c:v>35000</c:v>
                </c:pt>
                <c:pt idx="2">
                  <c:v>35840.82</c:v>
                </c:pt>
                <c:pt idx="3">
                  <c:v>36816.18</c:v>
                </c:pt>
                <c:pt idx="4">
                  <c:v>38499.17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38-401A-A67A-42E1A34D875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42133.59</c:v>
                </c:pt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38-401A-A67A-42E1A34D8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8.20'!$S$4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8.20'!$U$2:$Y$2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8.20'!$U$4:$Y$4</c:f>
              <c:numCache>
                <c:formatCode>#,##0</c:formatCode>
                <c:ptCount val="5"/>
                <c:pt idx="1">
                  <c:v>105872</c:v>
                </c:pt>
                <c:pt idx="2">
                  <c:v>108828</c:v>
                </c:pt>
                <c:pt idx="3">
                  <c:v>111510</c:v>
                </c:pt>
                <c:pt idx="4">
                  <c:v>109159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D7-4D2F-9711-C79EE501C90D}"/>
            </c:ext>
          </c:extLst>
        </c:ser>
        <c:ser>
          <c:idx val="1"/>
          <c:order val="1"/>
          <c:tx>
            <c:strRef>
              <c:f>'Table 8.20'!$S$7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8.20'!$U$2:$Y$2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8.20'!$U$7:$Y$7</c:f>
              <c:numCache>
                <c:formatCode>#,##0</c:formatCode>
                <c:ptCount val="5"/>
                <c:pt idx="1">
                  <c:v>76622</c:v>
                </c:pt>
                <c:pt idx="2">
                  <c:v>78568</c:v>
                </c:pt>
                <c:pt idx="3">
                  <c:v>79467</c:v>
                </c:pt>
                <c:pt idx="4">
                  <c:v>79502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D7-4D2F-9711-C79EE501C90D}"/>
            </c:ext>
          </c:extLst>
        </c:ser>
        <c:ser>
          <c:idx val="2"/>
          <c:order val="2"/>
          <c:tx>
            <c:strRef>
              <c:f>'Table 8.20'!$S$11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8.20'!$U$2:$Y$2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8.20'!$U$11:$Y$11</c:f>
              <c:numCache>
                <c:formatCode>#,##0</c:formatCode>
                <c:ptCount val="5"/>
                <c:pt idx="1">
                  <c:v>96475</c:v>
                </c:pt>
                <c:pt idx="2">
                  <c:v>99170</c:v>
                </c:pt>
                <c:pt idx="3">
                  <c:v>101609</c:v>
                </c:pt>
                <c:pt idx="4">
                  <c:v>99295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D7-4D2F-9711-C79EE501C90D}"/>
            </c:ext>
          </c:extLst>
        </c:ser>
        <c:ser>
          <c:idx val="3"/>
          <c:order val="3"/>
          <c:tx>
            <c:strRef>
              <c:f>'Table 8.20'!$S$12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8.20'!$U$2:$Y$2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8.20'!$U$12:$Y$12</c:f>
              <c:numCache>
                <c:formatCode>#,##0</c:formatCode>
                <c:ptCount val="5"/>
                <c:pt idx="1">
                  <c:v>9391</c:v>
                </c:pt>
                <c:pt idx="2">
                  <c:v>9654</c:v>
                </c:pt>
                <c:pt idx="3">
                  <c:v>9897</c:v>
                </c:pt>
                <c:pt idx="4">
                  <c:v>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D7-4D2F-9711-C79EE501C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8.20'!$S$1</c:f>
              <c:strCache>
                <c:ptCount val="1"/>
                <c:pt idx="0">
                  <c:v>Frankston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8.20'!$AB$15:$AB$33</c:f>
              <c:numCache>
                <c:formatCode>0.0%</c:formatCode>
                <c:ptCount val="19"/>
                <c:pt idx="0">
                  <c:v>5.4535306120581592E-3</c:v>
                </c:pt>
                <c:pt idx="1">
                  <c:v>1.1895284892073166E-3</c:v>
                </c:pt>
                <c:pt idx="2">
                  <c:v>7.8060519549443208E-2</c:v>
                </c:pt>
                <c:pt idx="3">
                  <c:v>8.3358496435989634E-3</c:v>
                </c:pt>
                <c:pt idx="4">
                  <c:v>0.10577653334797368</c:v>
                </c:pt>
                <c:pt idx="5">
                  <c:v>4.9649089095683843E-2</c:v>
                </c:pt>
                <c:pt idx="6">
                  <c:v>0.10848499821570727</c:v>
                </c:pt>
                <c:pt idx="7">
                  <c:v>5.9073814817864889E-2</c:v>
                </c:pt>
                <c:pt idx="8">
                  <c:v>2.8713387685635069E-2</c:v>
                </c:pt>
                <c:pt idx="9">
                  <c:v>1.0879610566673073E-2</c:v>
                </c:pt>
                <c:pt idx="10">
                  <c:v>3.7662302012133192E-2</c:v>
                </c:pt>
                <c:pt idx="11">
                  <c:v>1.8767099472032357E-2</c:v>
                </c:pt>
                <c:pt idx="12">
                  <c:v>6.3630623953443682E-2</c:v>
                </c:pt>
                <c:pt idx="13">
                  <c:v>8.8491769377876603E-2</c:v>
                </c:pt>
                <c:pt idx="14">
                  <c:v>4.3829549717715736E-2</c:v>
                </c:pt>
                <c:pt idx="15">
                  <c:v>6.9898524069651469E-2</c:v>
                </c:pt>
                <c:pt idx="16">
                  <c:v>0.13932123674362001</c:v>
                </c:pt>
                <c:pt idx="17">
                  <c:v>2.2765745239598487E-2</c:v>
                </c:pt>
                <c:pt idx="18">
                  <c:v>3.9272740582136943E-2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F9-4D3E-85AD-7102B1DF700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F9-4D3E-85AD-7102B1DF7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8.20'!$S$63:$S$79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8.20'!$Y$44:$Y$60</c:f>
              <c:numCache>
                <c:formatCode>#,##0</c:formatCode>
                <c:ptCount val="17"/>
                <c:pt idx="0">
                  <c:v>21</c:v>
                </c:pt>
                <c:pt idx="1">
                  <c:v>1082</c:v>
                </c:pt>
                <c:pt idx="2">
                  <c:v>2644</c:v>
                </c:pt>
                <c:pt idx="3">
                  <c:v>4803</c:v>
                </c:pt>
                <c:pt idx="4">
                  <c:v>6565</c:v>
                </c:pt>
                <c:pt idx="5">
                  <c:v>6796</c:v>
                </c:pt>
                <c:pt idx="6">
                  <c:v>6216</c:v>
                </c:pt>
                <c:pt idx="7">
                  <c:v>5622</c:v>
                </c:pt>
                <c:pt idx="8">
                  <c:v>5623</c:v>
                </c:pt>
                <c:pt idx="9">
                  <c:v>4899</c:v>
                </c:pt>
                <c:pt idx="10">
                  <c:v>4560</c:v>
                </c:pt>
                <c:pt idx="11">
                  <c:v>3467</c:v>
                </c:pt>
                <c:pt idx="12">
                  <c:v>1584</c:v>
                </c:pt>
                <c:pt idx="13">
                  <c:v>633</c:v>
                </c:pt>
                <c:pt idx="14">
                  <c:v>227</c:v>
                </c:pt>
                <c:pt idx="15">
                  <c:v>103</c:v>
                </c:pt>
                <c:pt idx="16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3C-4520-8455-E7D88B85D0D5}"/>
            </c:ext>
          </c:extLst>
        </c:ser>
        <c:ser>
          <c:idx val="1"/>
          <c:order val="1"/>
          <c:tx>
            <c:strRef>
              <c:f>'Table 8.20'!$S$62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8.20'!$S$63:$S$79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8.20'!$Y$63:$Y$79</c:f>
              <c:numCache>
                <c:formatCode>#,##0</c:formatCode>
                <c:ptCount val="17"/>
                <c:pt idx="0">
                  <c:v>17</c:v>
                </c:pt>
                <c:pt idx="1">
                  <c:v>1166</c:v>
                </c:pt>
                <c:pt idx="2">
                  <c:v>3031</c:v>
                </c:pt>
                <c:pt idx="3">
                  <c:v>4997</c:v>
                </c:pt>
                <c:pt idx="4">
                  <c:v>6513</c:v>
                </c:pt>
                <c:pt idx="5">
                  <c:v>6437</c:v>
                </c:pt>
                <c:pt idx="6">
                  <c:v>5950</c:v>
                </c:pt>
                <c:pt idx="7">
                  <c:v>5528</c:v>
                </c:pt>
                <c:pt idx="8">
                  <c:v>5637</c:v>
                </c:pt>
                <c:pt idx="9">
                  <c:v>5120</c:v>
                </c:pt>
                <c:pt idx="10">
                  <c:v>4499</c:v>
                </c:pt>
                <c:pt idx="11">
                  <c:v>3125</c:v>
                </c:pt>
                <c:pt idx="12">
                  <c:v>1421</c:v>
                </c:pt>
                <c:pt idx="13">
                  <c:v>478</c:v>
                </c:pt>
                <c:pt idx="14">
                  <c:v>171</c:v>
                </c:pt>
                <c:pt idx="15">
                  <c:v>85</c:v>
                </c:pt>
                <c:pt idx="16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3C-4520-8455-E7D88B85D0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8.20'!$S$83:$S$90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8.20'!$Y$83:$Y$90</c:f>
              <c:numCache>
                <c:formatCode>#,##0</c:formatCode>
                <c:ptCount val="8"/>
                <c:pt idx="0">
                  <c:v>5164</c:v>
                </c:pt>
                <c:pt idx="1">
                  <c:v>4633</c:v>
                </c:pt>
                <c:pt idx="2">
                  <c:v>9041</c:v>
                </c:pt>
                <c:pt idx="3">
                  <c:v>2180</c:v>
                </c:pt>
                <c:pt idx="4">
                  <c:v>1815</c:v>
                </c:pt>
                <c:pt idx="5">
                  <c:v>2353</c:v>
                </c:pt>
                <c:pt idx="6">
                  <c:v>3539</c:v>
                </c:pt>
                <c:pt idx="7">
                  <c:v>4419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73-46BA-93E3-B7F0BA17A8FE}"/>
            </c:ext>
          </c:extLst>
        </c:ser>
        <c:ser>
          <c:idx val="1"/>
          <c:order val="1"/>
          <c:tx>
            <c:strRef>
              <c:f>'Table 8.20'!$S$92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8.20'!$S$83:$S$90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8.20'!$Y$93:$Y$100</c:f>
              <c:numCache>
                <c:formatCode>#,##0</c:formatCode>
                <c:ptCount val="8"/>
                <c:pt idx="0">
                  <c:v>3804</c:v>
                </c:pt>
                <c:pt idx="1">
                  <c:v>7777</c:v>
                </c:pt>
                <c:pt idx="2">
                  <c:v>1418</c:v>
                </c:pt>
                <c:pt idx="3">
                  <c:v>6308</c:v>
                </c:pt>
                <c:pt idx="4">
                  <c:v>7165</c:v>
                </c:pt>
                <c:pt idx="5">
                  <c:v>4427</c:v>
                </c:pt>
                <c:pt idx="6">
                  <c:v>487</c:v>
                </c:pt>
                <c:pt idx="7">
                  <c:v>2264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73-46BA-93E3-B7F0BA17A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8.20'!$S$1</c:f>
              <c:strCache>
                <c:ptCount val="1"/>
                <c:pt idx="0">
                  <c:v>Frankston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8.20'!$U$8:$Y$8</c:f>
              <c:numCache>
                <c:formatCode>#,##0</c:formatCode>
                <c:ptCount val="5"/>
                <c:pt idx="1">
                  <c:v>44231</c:v>
                </c:pt>
                <c:pt idx="2">
                  <c:v>45778.68</c:v>
                </c:pt>
                <c:pt idx="3">
                  <c:v>46384</c:v>
                </c:pt>
                <c:pt idx="4">
                  <c:v>47499.86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E4-4FE0-A60F-30B83CD50E8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E4-4FE0-A60F-30B83CD50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8.20'!$S$4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8.20'!$V$4:$Z$4</c:f>
              <c:numCache>
                <c:formatCode>#,##0</c:formatCode>
                <c:ptCount val="5"/>
                <c:pt idx="0">
                  <c:v>105872</c:v>
                </c:pt>
                <c:pt idx="1">
                  <c:v>108828</c:v>
                </c:pt>
                <c:pt idx="2">
                  <c:v>111510</c:v>
                </c:pt>
                <c:pt idx="3">
                  <c:v>109159</c:v>
                </c:pt>
                <c:pt idx="4">
                  <c:v>109287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2A-409C-9AF2-620B751FD9E5}"/>
            </c:ext>
          </c:extLst>
        </c:ser>
        <c:ser>
          <c:idx val="1"/>
          <c:order val="1"/>
          <c:tx>
            <c:strRef>
              <c:f>'Table 8.20'!$S$7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8.20'!$V$7:$Z$7</c:f>
              <c:numCache>
                <c:formatCode>#,##0</c:formatCode>
                <c:ptCount val="5"/>
                <c:pt idx="0">
                  <c:v>76622</c:v>
                </c:pt>
                <c:pt idx="1">
                  <c:v>78568</c:v>
                </c:pt>
                <c:pt idx="2">
                  <c:v>79467</c:v>
                </c:pt>
                <c:pt idx="3">
                  <c:v>79502</c:v>
                </c:pt>
                <c:pt idx="4">
                  <c:v>79063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2A-409C-9AF2-620B751FD9E5}"/>
            </c:ext>
          </c:extLst>
        </c:ser>
        <c:ser>
          <c:idx val="2"/>
          <c:order val="2"/>
          <c:tx>
            <c:strRef>
              <c:f>'Table 8.20'!$S$11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8.20'!$V$11:$Z$11</c:f>
              <c:numCache>
                <c:formatCode>#,##0</c:formatCode>
                <c:ptCount val="5"/>
                <c:pt idx="0">
                  <c:v>96475</c:v>
                </c:pt>
                <c:pt idx="1">
                  <c:v>99170</c:v>
                </c:pt>
                <c:pt idx="2">
                  <c:v>101609</c:v>
                </c:pt>
                <c:pt idx="3">
                  <c:v>99295</c:v>
                </c:pt>
                <c:pt idx="4">
                  <c:v>99226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2A-409C-9AF2-620B751FD9E5}"/>
            </c:ext>
          </c:extLst>
        </c:ser>
        <c:ser>
          <c:idx val="3"/>
          <c:order val="3"/>
          <c:tx>
            <c:strRef>
              <c:f>'Table 8.20'!$S$12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8.20'!$V$12:$Z$12</c:f>
              <c:numCache>
                <c:formatCode>#,##0</c:formatCode>
                <c:ptCount val="5"/>
                <c:pt idx="0">
                  <c:v>9391</c:v>
                </c:pt>
                <c:pt idx="1">
                  <c:v>9654</c:v>
                </c:pt>
                <c:pt idx="2">
                  <c:v>9897</c:v>
                </c:pt>
                <c:pt idx="3">
                  <c:v>9866</c:v>
                </c:pt>
                <c:pt idx="4">
                  <c:v>10061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32A-409C-9AF2-620B751FD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8.20'!$S$1</c:f>
              <c:strCache>
                <c:ptCount val="1"/>
                <c:pt idx="0">
                  <c:v>Frankston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8.20'!$AB$15:$AB$33</c:f>
              <c:numCache>
                <c:formatCode>0.0%</c:formatCode>
                <c:ptCount val="19"/>
                <c:pt idx="0">
                  <c:v>5.4535306120581592E-3</c:v>
                </c:pt>
                <c:pt idx="1">
                  <c:v>1.1895284892073166E-3</c:v>
                </c:pt>
                <c:pt idx="2">
                  <c:v>7.8060519549443208E-2</c:v>
                </c:pt>
                <c:pt idx="3">
                  <c:v>8.3358496435989634E-3</c:v>
                </c:pt>
                <c:pt idx="4">
                  <c:v>0.10577653334797368</c:v>
                </c:pt>
                <c:pt idx="5">
                  <c:v>4.9649089095683843E-2</c:v>
                </c:pt>
                <c:pt idx="6">
                  <c:v>0.10848499821570727</c:v>
                </c:pt>
                <c:pt idx="7">
                  <c:v>5.9073814817864889E-2</c:v>
                </c:pt>
                <c:pt idx="8">
                  <c:v>2.8713387685635069E-2</c:v>
                </c:pt>
                <c:pt idx="9">
                  <c:v>1.0879610566673073E-2</c:v>
                </c:pt>
                <c:pt idx="10">
                  <c:v>3.7662302012133192E-2</c:v>
                </c:pt>
                <c:pt idx="11">
                  <c:v>1.8767099472032357E-2</c:v>
                </c:pt>
                <c:pt idx="12">
                  <c:v>6.3630623953443682E-2</c:v>
                </c:pt>
                <c:pt idx="13">
                  <c:v>8.8491769377876603E-2</c:v>
                </c:pt>
                <c:pt idx="14">
                  <c:v>4.3829549717715736E-2</c:v>
                </c:pt>
                <c:pt idx="15">
                  <c:v>6.9898524069651469E-2</c:v>
                </c:pt>
                <c:pt idx="16">
                  <c:v>0.13932123674362001</c:v>
                </c:pt>
                <c:pt idx="17">
                  <c:v>2.2765745239598487E-2</c:v>
                </c:pt>
                <c:pt idx="18">
                  <c:v>3.9272740582136943E-2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8D-4600-8AE0-3880CCBC783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8D-4600-8AE0-3880CCBC78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8.20'!$S$63:$S$79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8.20'!$Z$44:$Z$60</c:f>
              <c:numCache>
                <c:formatCode>#,##0</c:formatCode>
                <c:ptCount val="17"/>
                <c:pt idx="0">
                  <c:v>12</c:v>
                </c:pt>
                <c:pt idx="1">
                  <c:v>1134</c:v>
                </c:pt>
                <c:pt idx="2">
                  <c:v>2743</c:v>
                </c:pt>
                <c:pt idx="3">
                  <c:v>4369</c:v>
                </c:pt>
                <c:pt idx="4">
                  <c:v>6379</c:v>
                </c:pt>
                <c:pt idx="5">
                  <c:v>6857</c:v>
                </c:pt>
                <c:pt idx="6">
                  <c:v>6392</c:v>
                </c:pt>
                <c:pt idx="7">
                  <c:v>5540</c:v>
                </c:pt>
                <c:pt idx="8">
                  <c:v>5472</c:v>
                </c:pt>
                <c:pt idx="9">
                  <c:v>4950</c:v>
                </c:pt>
                <c:pt idx="10">
                  <c:v>4372</c:v>
                </c:pt>
                <c:pt idx="11">
                  <c:v>3500</c:v>
                </c:pt>
                <c:pt idx="12">
                  <c:v>1713</c:v>
                </c:pt>
                <c:pt idx="13">
                  <c:v>604</c:v>
                </c:pt>
                <c:pt idx="14">
                  <c:v>236</c:v>
                </c:pt>
                <c:pt idx="15">
                  <c:v>90</c:v>
                </c:pt>
                <c:pt idx="16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7B-4953-A1EE-885155A8B572}"/>
            </c:ext>
          </c:extLst>
        </c:ser>
        <c:ser>
          <c:idx val="1"/>
          <c:order val="1"/>
          <c:tx>
            <c:strRef>
              <c:f>'Table 8.20'!$S$62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8.20'!$S$63:$S$79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8.20'!$Z$63:$Z$79</c:f>
              <c:numCache>
                <c:formatCode>#,##0</c:formatCode>
                <c:ptCount val="17"/>
                <c:pt idx="0">
                  <c:v>23</c:v>
                </c:pt>
                <c:pt idx="1">
                  <c:v>1272</c:v>
                </c:pt>
                <c:pt idx="2">
                  <c:v>3100</c:v>
                </c:pt>
                <c:pt idx="3">
                  <c:v>5038</c:v>
                </c:pt>
                <c:pt idx="4">
                  <c:v>6360</c:v>
                </c:pt>
                <c:pt idx="5">
                  <c:v>6447</c:v>
                </c:pt>
                <c:pt idx="6">
                  <c:v>6168</c:v>
                </c:pt>
                <c:pt idx="7">
                  <c:v>5676</c:v>
                </c:pt>
                <c:pt idx="8">
                  <c:v>5428</c:v>
                </c:pt>
                <c:pt idx="9">
                  <c:v>5262</c:v>
                </c:pt>
                <c:pt idx="10">
                  <c:v>4466</c:v>
                </c:pt>
                <c:pt idx="11">
                  <c:v>3256</c:v>
                </c:pt>
                <c:pt idx="12">
                  <c:v>1506</c:v>
                </c:pt>
                <c:pt idx="13">
                  <c:v>479</c:v>
                </c:pt>
                <c:pt idx="14">
                  <c:v>154</c:v>
                </c:pt>
                <c:pt idx="15">
                  <c:v>90</c:v>
                </c:pt>
                <c:pt idx="16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7B-4953-A1EE-885155A8B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8.20'!$Z$83:$Z$90</c:f>
              <c:numCache>
                <c:formatCode>#,##0</c:formatCode>
                <c:ptCount val="8"/>
                <c:pt idx="0">
                  <c:v>5165</c:v>
                </c:pt>
                <c:pt idx="1">
                  <c:v>4694</c:v>
                </c:pt>
                <c:pt idx="2">
                  <c:v>9107</c:v>
                </c:pt>
                <c:pt idx="3">
                  <c:v>2207</c:v>
                </c:pt>
                <c:pt idx="4">
                  <c:v>1845</c:v>
                </c:pt>
                <c:pt idx="5">
                  <c:v>2375</c:v>
                </c:pt>
                <c:pt idx="6">
                  <c:v>3497</c:v>
                </c:pt>
                <c:pt idx="7">
                  <c:v>4341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01-4F30-94D4-64A20C2AFFB4}"/>
            </c:ext>
          </c:extLst>
        </c:ser>
        <c:ser>
          <c:idx val="1"/>
          <c:order val="1"/>
          <c:tx>
            <c:strRef>
              <c:f>'Table 8.20'!$S$92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8.20'!$S$83:$S$90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8.20'!$Z$93:$Z$100</c:f>
              <c:numCache>
                <c:formatCode>#,##0</c:formatCode>
                <c:ptCount val="8"/>
                <c:pt idx="0">
                  <c:v>3926</c:v>
                </c:pt>
                <c:pt idx="1">
                  <c:v>7942</c:v>
                </c:pt>
                <c:pt idx="2">
                  <c:v>1447</c:v>
                </c:pt>
                <c:pt idx="3">
                  <c:v>6350</c:v>
                </c:pt>
                <c:pt idx="4">
                  <c:v>6962</c:v>
                </c:pt>
                <c:pt idx="5">
                  <c:v>4353</c:v>
                </c:pt>
                <c:pt idx="6">
                  <c:v>508</c:v>
                </c:pt>
                <c:pt idx="7">
                  <c:v>2314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01-4F30-94D4-64A20C2AF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8.1'!$S$1</c:f>
              <c:strCache>
                <c:ptCount val="1"/>
                <c:pt idx="0">
                  <c:v>Alpine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8.1'!$AB$15:$AB$33</c:f>
              <c:numCache>
                <c:formatCode>0.0%</c:formatCode>
                <c:ptCount val="19"/>
                <c:pt idx="0">
                  <c:v>6.9910608871647836E-2</c:v>
                </c:pt>
                <c:pt idx="1">
                  <c:v>3.5419126328217238E-3</c:v>
                </c:pt>
                <c:pt idx="2">
                  <c:v>6.215213358070501E-2</c:v>
                </c:pt>
                <c:pt idx="3">
                  <c:v>7.7584752909428236E-3</c:v>
                </c:pt>
                <c:pt idx="4">
                  <c:v>7.2693540226007755E-2</c:v>
                </c:pt>
                <c:pt idx="5">
                  <c:v>1.4504975543936583E-2</c:v>
                </c:pt>
                <c:pt idx="6">
                  <c:v>7.9018384213189408E-2</c:v>
                </c:pt>
                <c:pt idx="7">
                  <c:v>0.12759318603474448</c:v>
                </c:pt>
                <c:pt idx="8">
                  <c:v>4.0479001517962555E-2</c:v>
                </c:pt>
                <c:pt idx="9">
                  <c:v>6.1561814808568059E-3</c:v>
                </c:pt>
                <c:pt idx="10">
                  <c:v>2.8756957328385901E-2</c:v>
                </c:pt>
                <c:pt idx="11">
                  <c:v>2.0914150784280654E-2</c:v>
                </c:pt>
                <c:pt idx="12">
                  <c:v>5.6248945859335472E-2</c:v>
                </c:pt>
                <c:pt idx="13">
                  <c:v>5.0767414403778043E-2</c:v>
                </c:pt>
                <c:pt idx="14">
                  <c:v>4.7731489289930845E-2</c:v>
                </c:pt>
                <c:pt idx="15">
                  <c:v>6.8139652555236976E-2</c:v>
                </c:pt>
                <c:pt idx="16">
                  <c:v>0.10785967279473772</c:v>
                </c:pt>
                <c:pt idx="17">
                  <c:v>3.7105751391465679E-2</c:v>
                </c:pt>
                <c:pt idx="18">
                  <c:v>2.7829313543599257E-2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6B-4226-80B7-CB7C49BCBC8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6B-4226-80B7-CB7C49BCB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8.2'!$S$1</c:f>
              <c:strCache>
                <c:ptCount val="1"/>
                <c:pt idx="0">
                  <c:v>Ararat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8.2'!$V$8:$Z$8</c:f>
              <c:numCache>
                <c:formatCode>#,##0</c:formatCode>
                <c:ptCount val="5"/>
                <c:pt idx="0">
                  <c:v>35979.5</c:v>
                </c:pt>
                <c:pt idx="1">
                  <c:v>37150.71</c:v>
                </c:pt>
                <c:pt idx="2">
                  <c:v>39837.08</c:v>
                </c:pt>
                <c:pt idx="3">
                  <c:v>36482.050000000003</c:v>
                </c:pt>
                <c:pt idx="4">
                  <c:v>39659.68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13-4C38-8D2D-053A08AD88E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42133.59</c:v>
                </c:pt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13-4C38-8D2D-053A08AD88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8.20'!$S$1</c:f>
              <c:strCache>
                <c:ptCount val="1"/>
                <c:pt idx="0">
                  <c:v>Frankston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8.20'!$V$8:$Z$8</c:f>
              <c:numCache>
                <c:formatCode>#,##0</c:formatCode>
                <c:ptCount val="5"/>
                <c:pt idx="0">
                  <c:v>44231</c:v>
                </c:pt>
                <c:pt idx="1">
                  <c:v>45778.68</c:v>
                </c:pt>
                <c:pt idx="2">
                  <c:v>46384</c:v>
                </c:pt>
                <c:pt idx="3">
                  <c:v>47499.86</c:v>
                </c:pt>
                <c:pt idx="4">
                  <c:v>49630.879999999997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6F-433F-90E3-61B23B24278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42133.59</c:v>
                </c:pt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6F-433F-90E3-61B23B242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8.21'!$S$4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8.21'!$U$2:$Y$2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8.21'!$U$4:$Y$4</c:f>
              <c:numCache>
                <c:formatCode>#,##0</c:formatCode>
                <c:ptCount val="5"/>
                <c:pt idx="1">
                  <c:v>7540</c:v>
                </c:pt>
                <c:pt idx="2">
                  <c:v>8067</c:v>
                </c:pt>
                <c:pt idx="3">
                  <c:v>7676</c:v>
                </c:pt>
                <c:pt idx="4">
                  <c:v>7702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D1-4762-A676-252DAEA31103}"/>
            </c:ext>
          </c:extLst>
        </c:ser>
        <c:ser>
          <c:idx val="1"/>
          <c:order val="1"/>
          <c:tx>
            <c:strRef>
              <c:f>'Table 8.21'!$S$7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8.21'!$U$2:$Y$2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8.21'!$U$7:$Y$7</c:f>
              <c:numCache>
                <c:formatCode>#,##0</c:formatCode>
                <c:ptCount val="5"/>
                <c:pt idx="1">
                  <c:v>5249</c:v>
                </c:pt>
                <c:pt idx="2">
                  <c:v>5630</c:v>
                </c:pt>
                <c:pt idx="3">
                  <c:v>5315</c:v>
                </c:pt>
                <c:pt idx="4">
                  <c:v>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D1-4762-A676-252DAEA31103}"/>
            </c:ext>
          </c:extLst>
        </c:ser>
        <c:ser>
          <c:idx val="2"/>
          <c:order val="2"/>
          <c:tx>
            <c:strRef>
              <c:f>'Table 8.21'!$S$11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8.21'!$U$2:$Y$2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8.21'!$U$11:$Y$11</c:f>
              <c:numCache>
                <c:formatCode>#,##0</c:formatCode>
                <c:ptCount val="5"/>
                <c:pt idx="1">
                  <c:v>5996</c:v>
                </c:pt>
                <c:pt idx="2">
                  <c:v>6387</c:v>
                </c:pt>
                <c:pt idx="3">
                  <c:v>6227</c:v>
                </c:pt>
                <c:pt idx="4">
                  <c:v>6163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D1-4762-A676-252DAEA31103}"/>
            </c:ext>
          </c:extLst>
        </c:ser>
        <c:ser>
          <c:idx val="3"/>
          <c:order val="3"/>
          <c:tx>
            <c:strRef>
              <c:f>'Table 8.21'!$S$12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8.21'!$U$2:$Y$2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8.21'!$U$12:$Y$12</c:f>
              <c:numCache>
                <c:formatCode>#,##0</c:formatCode>
                <c:ptCount val="5"/>
                <c:pt idx="1">
                  <c:v>1546</c:v>
                </c:pt>
                <c:pt idx="2">
                  <c:v>1674</c:v>
                </c:pt>
                <c:pt idx="3">
                  <c:v>1441</c:v>
                </c:pt>
                <c:pt idx="4">
                  <c:v>1540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BD1-4762-A676-252DAEA31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8.21'!$S$1</c:f>
              <c:strCache>
                <c:ptCount val="1"/>
                <c:pt idx="0">
                  <c:v>Gannawarra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8.21'!$AB$15:$AB$33</c:f>
              <c:numCache>
                <c:formatCode>0.0%</c:formatCode>
                <c:ptCount val="19"/>
                <c:pt idx="0">
                  <c:v>0.13464968152866241</c:v>
                </c:pt>
                <c:pt idx="1">
                  <c:v>4.3312101910828026E-3</c:v>
                </c:pt>
                <c:pt idx="2">
                  <c:v>7.4522292993630571E-2</c:v>
                </c:pt>
                <c:pt idx="3">
                  <c:v>1.4777070063694267E-2</c:v>
                </c:pt>
                <c:pt idx="4">
                  <c:v>6.4203821656050958E-2</c:v>
                </c:pt>
                <c:pt idx="5">
                  <c:v>3.4649681528662421E-2</c:v>
                </c:pt>
                <c:pt idx="6">
                  <c:v>8.6242038216560513E-2</c:v>
                </c:pt>
                <c:pt idx="7">
                  <c:v>6.4076433121019113E-2</c:v>
                </c:pt>
                <c:pt idx="8">
                  <c:v>3.4012738853503185E-2</c:v>
                </c:pt>
                <c:pt idx="9">
                  <c:v>3.949044585987261E-3</c:v>
                </c:pt>
                <c:pt idx="10">
                  <c:v>2.3694267515923566E-2</c:v>
                </c:pt>
                <c:pt idx="11">
                  <c:v>1.2611464968152866E-2</c:v>
                </c:pt>
                <c:pt idx="12">
                  <c:v>2.8535031847133758E-2</c:v>
                </c:pt>
                <c:pt idx="13">
                  <c:v>4.1528662420382167E-2</c:v>
                </c:pt>
                <c:pt idx="14">
                  <c:v>6.2292993630573251E-2</c:v>
                </c:pt>
                <c:pt idx="15">
                  <c:v>5.8598726114649682E-2</c:v>
                </c:pt>
                <c:pt idx="16">
                  <c:v>0.10560509554140127</c:v>
                </c:pt>
                <c:pt idx="17">
                  <c:v>1.0573248407643312E-2</c:v>
                </c:pt>
                <c:pt idx="18">
                  <c:v>2.7133757961783439E-2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B9-4E55-A4B6-BE22F203BD4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B9-4E55-A4B6-BE22F203B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8.21'!$S$63:$S$79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8.21'!$Y$44:$Y$60</c:f>
              <c:numCache>
                <c:formatCode>#,##0</c:formatCode>
                <c:ptCount val="17"/>
                <c:pt idx="0">
                  <c:v>7</c:v>
                </c:pt>
                <c:pt idx="1">
                  <c:v>102</c:v>
                </c:pt>
                <c:pt idx="2">
                  <c:v>261</c:v>
                </c:pt>
                <c:pt idx="3">
                  <c:v>325</c:v>
                </c:pt>
                <c:pt idx="4">
                  <c:v>399</c:v>
                </c:pt>
                <c:pt idx="5">
                  <c:v>295</c:v>
                </c:pt>
                <c:pt idx="6">
                  <c:v>330</c:v>
                </c:pt>
                <c:pt idx="7">
                  <c:v>279</c:v>
                </c:pt>
                <c:pt idx="8">
                  <c:v>347</c:v>
                </c:pt>
                <c:pt idx="9">
                  <c:v>380</c:v>
                </c:pt>
                <c:pt idx="10">
                  <c:v>407</c:v>
                </c:pt>
                <c:pt idx="11">
                  <c:v>344</c:v>
                </c:pt>
                <c:pt idx="12">
                  <c:v>291</c:v>
                </c:pt>
                <c:pt idx="13">
                  <c:v>121</c:v>
                </c:pt>
                <c:pt idx="14">
                  <c:v>57</c:v>
                </c:pt>
                <c:pt idx="15">
                  <c:v>38</c:v>
                </c:pt>
                <c:pt idx="1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D-4B93-96D4-C3FF5ED1286D}"/>
            </c:ext>
          </c:extLst>
        </c:ser>
        <c:ser>
          <c:idx val="1"/>
          <c:order val="1"/>
          <c:tx>
            <c:strRef>
              <c:f>'Table 8.21'!$S$62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8.21'!$S$63:$S$79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8.21'!$Y$63:$Y$79</c:f>
              <c:numCache>
                <c:formatCode>#,##0</c:formatCode>
                <c:ptCount val="17"/>
                <c:pt idx="0">
                  <c:v>0</c:v>
                </c:pt>
                <c:pt idx="1">
                  <c:v>122</c:v>
                </c:pt>
                <c:pt idx="2">
                  <c:v>246</c:v>
                </c:pt>
                <c:pt idx="3">
                  <c:v>314</c:v>
                </c:pt>
                <c:pt idx="4">
                  <c:v>295</c:v>
                </c:pt>
                <c:pt idx="5">
                  <c:v>244</c:v>
                </c:pt>
                <c:pt idx="6">
                  <c:v>315</c:v>
                </c:pt>
                <c:pt idx="7">
                  <c:v>256</c:v>
                </c:pt>
                <c:pt idx="8">
                  <c:v>333</c:v>
                </c:pt>
                <c:pt idx="9">
                  <c:v>413</c:v>
                </c:pt>
                <c:pt idx="10">
                  <c:v>435</c:v>
                </c:pt>
                <c:pt idx="11">
                  <c:v>357</c:v>
                </c:pt>
                <c:pt idx="12">
                  <c:v>184</c:v>
                </c:pt>
                <c:pt idx="13">
                  <c:v>114</c:v>
                </c:pt>
                <c:pt idx="14">
                  <c:v>53</c:v>
                </c:pt>
                <c:pt idx="15">
                  <c:v>26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1D-4B93-96D4-C3FF5ED12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8.21'!$S$83:$S$90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8.21'!$Y$83:$Y$90</c:f>
              <c:numCache>
                <c:formatCode>#,##0</c:formatCode>
                <c:ptCount val="8"/>
                <c:pt idx="0">
                  <c:v>296</c:v>
                </c:pt>
                <c:pt idx="1">
                  <c:v>185</c:v>
                </c:pt>
                <c:pt idx="2">
                  <c:v>470</c:v>
                </c:pt>
                <c:pt idx="3">
                  <c:v>96</c:v>
                </c:pt>
                <c:pt idx="4">
                  <c:v>54</c:v>
                </c:pt>
                <c:pt idx="5">
                  <c:v>116</c:v>
                </c:pt>
                <c:pt idx="6">
                  <c:v>345</c:v>
                </c:pt>
                <c:pt idx="7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AA-43A0-B72E-C5A19F1FCD66}"/>
            </c:ext>
          </c:extLst>
        </c:ser>
        <c:ser>
          <c:idx val="1"/>
          <c:order val="1"/>
          <c:tx>
            <c:strRef>
              <c:f>'Table 8.21'!$S$92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8.21'!$S$83:$S$90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8.21'!$Y$93:$Y$100</c:f>
              <c:numCache>
                <c:formatCode>#,##0</c:formatCode>
                <c:ptCount val="8"/>
                <c:pt idx="0">
                  <c:v>161</c:v>
                </c:pt>
                <c:pt idx="1">
                  <c:v>403</c:v>
                </c:pt>
                <c:pt idx="2">
                  <c:v>71</c:v>
                </c:pt>
                <c:pt idx="3">
                  <c:v>363</c:v>
                </c:pt>
                <c:pt idx="4">
                  <c:v>363</c:v>
                </c:pt>
                <c:pt idx="5">
                  <c:v>276</c:v>
                </c:pt>
                <c:pt idx="6">
                  <c:v>35</c:v>
                </c:pt>
                <c:pt idx="7">
                  <c:v>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AA-43A0-B72E-C5A19F1FC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8.21'!$S$1</c:f>
              <c:strCache>
                <c:ptCount val="1"/>
                <c:pt idx="0">
                  <c:v>Gannawarra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8.21'!$U$8:$Y$8</c:f>
              <c:numCache>
                <c:formatCode>#,##0</c:formatCode>
                <c:ptCount val="5"/>
                <c:pt idx="1">
                  <c:v>32410.77</c:v>
                </c:pt>
                <c:pt idx="2">
                  <c:v>34320</c:v>
                </c:pt>
                <c:pt idx="3">
                  <c:v>34681.120000000003</c:v>
                </c:pt>
                <c:pt idx="4">
                  <c:v>35896.65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FB-4CAF-BB88-43A370B8F55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FB-4CAF-BB88-43A370B8F5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8.21'!$S$4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8.21'!$V$4:$Z$4</c:f>
              <c:numCache>
                <c:formatCode>#,##0</c:formatCode>
                <c:ptCount val="5"/>
                <c:pt idx="0">
                  <c:v>7540</c:v>
                </c:pt>
                <c:pt idx="1">
                  <c:v>8067</c:v>
                </c:pt>
                <c:pt idx="2">
                  <c:v>7676</c:v>
                </c:pt>
                <c:pt idx="3">
                  <c:v>7702</c:v>
                </c:pt>
                <c:pt idx="4">
                  <c:v>7850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90-46E5-A674-B3DD02CB42AE}"/>
            </c:ext>
          </c:extLst>
        </c:ser>
        <c:ser>
          <c:idx val="1"/>
          <c:order val="1"/>
          <c:tx>
            <c:strRef>
              <c:f>'Table 8.21'!$S$7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8.21'!$V$7:$Z$7</c:f>
              <c:numCache>
                <c:formatCode>#,##0</c:formatCode>
                <c:ptCount val="5"/>
                <c:pt idx="0">
                  <c:v>5249</c:v>
                </c:pt>
                <c:pt idx="1">
                  <c:v>5630</c:v>
                </c:pt>
                <c:pt idx="2">
                  <c:v>5315</c:v>
                </c:pt>
                <c:pt idx="3">
                  <c:v>5516</c:v>
                </c:pt>
                <c:pt idx="4">
                  <c:v>5520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90-46E5-A674-B3DD02CB42AE}"/>
            </c:ext>
          </c:extLst>
        </c:ser>
        <c:ser>
          <c:idx val="2"/>
          <c:order val="2"/>
          <c:tx>
            <c:strRef>
              <c:f>'Table 8.21'!$S$11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8.21'!$V$11:$Z$11</c:f>
              <c:numCache>
                <c:formatCode>#,##0</c:formatCode>
                <c:ptCount val="5"/>
                <c:pt idx="0">
                  <c:v>5996</c:v>
                </c:pt>
                <c:pt idx="1">
                  <c:v>6387</c:v>
                </c:pt>
                <c:pt idx="2">
                  <c:v>6227</c:v>
                </c:pt>
                <c:pt idx="3">
                  <c:v>6163</c:v>
                </c:pt>
                <c:pt idx="4">
                  <c:v>6293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90-46E5-A674-B3DD02CB42AE}"/>
            </c:ext>
          </c:extLst>
        </c:ser>
        <c:ser>
          <c:idx val="3"/>
          <c:order val="3"/>
          <c:tx>
            <c:strRef>
              <c:f>'Table 8.21'!$S$12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8.21'!$V$12:$Z$12</c:f>
              <c:numCache>
                <c:formatCode>#,##0</c:formatCode>
                <c:ptCount val="5"/>
                <c:pt idx="0">
                  <c:v>1546</c:v>
                </c:pt>
                <c:pt idx="1">
                  <c:v>1674</c:v>
                </c:pt>
                <c:pt idx="2">
                  <c:v>1441</c:v>
                </c:pt>
                <c:pt idx="3">
                  <c:v>1540</c:v>
                </c:pt>
                <c:pt idx="4">
                  <c:v>1557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390-46E5-A674-B3DD02CB4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8.21'!$S$1</c:f>
              <c:strCache>
                <c:ptCount val="1"/>
                <c:pt idx="0">
                  <c:v>Gannawarra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8.21'!$AB$15:$AB$33</c:f>
              <c:numCache>
                <c:formatCode>0.0%</c:formatCode>
                <c:ptCount val="19"/>
                <c:pt idx="0">
                  <c:v>0.13464968152866241</c:v>
                </c:pt>
                <c:pt idx="1">
                  <c:v>4.3312101910828026E-3</c:v>
                </c:pt>
                <c:pt idx="2">
                  <c:v>7.4522292993630571E-2</c:v>
                </c:pt>
                <c:pt idx="3">
                  <c:v>1.4777070063694267E-2</c:v>
                </c:pt>
                <c:pt idx="4">
                  <c:v>6.4203821656050958E-2</c:v>
                </c:pt>
                <c:pt idx="5">
                  <c:v>3.4649681528662421E-2</c:v>
                </c:pt>
                <c:pt idx="6">
                  <c:v>8.6242038216560513E-2</c:v>
                </c:pt>
                <c:pt idx="7">
                  <c:v>6.4076433121019113E-2</c:v>
                </c:pt>
                <c:pt idx="8">
                  <c:v>3.4012738853503185E-2</c:v>
                </c:pt>
                <c:pt idx="9">
                  <c:v>3.949044585987261E-3</c:v>
                </c:pt>
                <c:pt idx="10">
                  <c:v>2.3694267515923566E-2</c:v>
                </c:pt>
                <c:pt idx="11">
                  <c:v>1.2611464968152866E-2</c:v>
                </c:pt>
                <c:pt idx="12">
                  <c:v>2.8535031847133758E-2</c:v>
                </c:pt>
                <c:pt idx="13">
                  <c:v>4.1528662420382167E-2</c:v>
                </c:pt>
                <c:pt idx="14">
                  <c:v>6.2292993630573251E-2</c:v>
                </c:pt>
                <c:pt idx="15">
                  <c:v>5.8598726114649682E-2</c:v>
                </c:pt>
                <c:pt idx="16">
                  <c:v>0.10560509554140127</c:v>
                </c:pt>
                <c:pt idx="17">
                  <c:v>1.0573248407643312E-2</c:v>
                </c:pt>
                <c:pt idx="18">
                  <c:v>2.7133757961783439E-2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79-44CB-ADC5-FA13574002E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79-44CB-ADC5-FA13574002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8.21'!$S$63:$S$79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8.21'!$Z$44:$Z$60</c:f>
              <c:numCache>
                <c:formatCode>#,##0</c:formatCode>
                <c:ptCount val="17"/>
                <c:pt idx="0">
                  <c:v>1</c:v>
                </c:pt>
                <c:pt idx="1">
                  <c:v>102</c:v>
                </c:pt>
                <c:pt idx="2">
                  <c:v>262</c:v>
                </c:pt>
                <c:pt idx="3">
                  <c:v>322</c:v>
                </c:pt>
                <c:pt idx="4">
                  <c:v>407</c:v>
                </c:pt>
                <c:pt idx="5">
                  <c:v>315</c:v>
                </c:pt>
                <c:pt idx="6">
                  <c:v>323</c:v>
                </c:pt>
                <c:pt idx="7">
                  <c:v>276</c:v>
                </c:pt>
                <c:pt idx="8">
                  <c:v>326</c:v>
                </c:pt>
                <c:pt idx="9">
                  <c:v>403</c:v>
                </c:pt>
                <c:pt idx="10">
                  <c:v>411</c:v>
                </c:pt>
                <c:pt idx="11">
                  <c:v>381</c:v>
                </c:pt>
                <c:pt idx="12">
                  <c:v>283</c:v>
                </c:pt>
                <c:pt idx="13">
                  <c:v>137</c:v>
                </c:pt>
                <c:pt idx="14">
                  <c:v>58</c:v>
                </c:pt>
                <c:pt idx="15">
                  <c:v>38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F9-40A2-9623-C1D657A764EB}"/>
            </c:ext>
          </c:extLst>
        </c:ser>
        <c:ser>
          <c:idx val="1"/>
          <c:order val="1"/>
          <c:tx>
            <c:strRef>
              <c:f>'Table 8.21'!$S$62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8.21'!$S$63:$S$79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8.21'!$Z$63:$Z$79</c:f>
              <c:numCache>
                <c:formatCode>#,##0</c:formatCode>
                <c:ptCount val="17"/>
                <c:pt idx="0">
                  <c:v>1</c:v>
                </c:pt>
                <c:pt idx="1">
                  <c:v>126</c:v>
                </c:pt>
                <c:pt idx="2">
                  <c:v>240</c:v>
                </c:pt>
                <c:pt idx="3">
                  <c:v>330</c:v>
                </c:pt>
                <c:pt idx="4">
                  <c:v>299</c:v>
                </c:pt>
                <c:pt idx="5">
                  <c:v>261</c:v>
                </c:pt>
                <c:pt idx="6">
                  <c:v>321</c:v>
                </c:pt>
                <c:pt idx="7">
                  <c:v>291</c:v>
                </c:pt>
                <c:pt idx="8">
                  <c:v>303</c:v>
                </c:pt>
                <c:pt idx="9">
                  <c:v>389</c:v>
                </c:pt>
                <c:pt idx="10">
                  <c:v>454</c:v>
                </c:pt>
                <c:pt idx="11">
                  <c:v>383</c:v>
                </c:pt>
                <c:pt idx="12">
                  <c:v>200</c:v>
                </c:pt>
                <c:pt idx="13">
                  <c:v>102</c:v>
                </c:pt>
                <c:pt idx="14">
                  <c:v>49</c:v>
                </c:pt>
                <c:pt idx="15">
                  <c:v>24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F9-40A2-9623-C1D657A764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8.21'!$Z$83:$Z$90</c:f>
              <c:numCache>
                <c:formatCode>#,##0</c:formatCode>
                <c:ptCount val="8"/>
                <c:pt idx="0">
                  <c:v>304</c:v>
                </c:pt>
                <c:pt idx="1">
                  <c:v>185</c:v>
                </c:pt>
                <c:pt idx="2">
                  <c:v>481</c:v>
                </c:pt>
                <c:pt idx="3">
                  <c:v>99</c:v>
                </c:pt>
                <c:pt idx="4">
                  <c:v>65</c:v>
                </c:pt>
                <c:pt idx="5">
                  <c:v>128</c:v>
                </c:pt>
                <c:pt idx="6">
                  <c:v>365</c:v>
                </c:pt>
                <c:pt idx="7">
                  <c:v>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26-4EB6-90F3-AE952AB7C086}"/>
            </c:ext>
          </c:extLst>
        </c:ser>
        <c:ser>
          <c:idx val="1"/>
          <c:order val="1"/>
          <c:tx>
            <c:strRef>
              <c:f>'Table 8.21'!$S$92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8.21'!$S$83:$S$90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8.21'!$Z$93:$Z$100</c:f>
              <c:numCache>
                <c:formatCode>#,##0</c:formatCode>
                <c:ptCount val="8"/>
                <c:pt idx="0">
                  <c:v>153</c:v>
                </c:pt>
                <c:pt idx="1">
                  <c:v>436</c:v>
                </c:pt>
                <c:pt idx="2">
                  <c:v>71</c:v>
                </c:pt>
                <c:pt idx="3">
                  <c:v>391</c:v>
                </c:pt>
                <c:pt idx="4">
                  <c:v>374</c:v>
                </c:pt>
                <c:pt idx="5">
                  <c:v>276</c:v>
                </c:pt>
                <c:pt idx="6">
                  <c:v>27</c:v>
                </c:pt>
                <c:pt idx="7">
                  <c:v>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26-4EB6-90F3-AE952AB7C0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8.3'!$U$4:$Y$4</c:f>
              <c:numCache>
                <c:formatCode>#,##0</c:formatCode>
                <c:ptCount val="5"/>
                <c:pt idx="1">
                  <c:v>75252</c:v>
                </c:pt>
                <c:pt idx="2">
                  <c:v>77388</c:v>
                </c:pt>
                <c:pt idx="3">
                  <c:v>81569</c:v>
                </c:pt>
                <c:pt idx="4">
                  <c:v>83278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9F-4BBF-9480-93E20D8976F7}"/>
            </c:ext>
          </c:extLst>
        </c:ser>
        <c:ser>
          <c:idx val="1"/>
          <c:order val="1"/>
          <c:tx>
            <c:strRef>
              <c:f>'Table 8.3'!$S$7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8.3'!$U$7:$Y$7</c:f>
              <c:numCache>
                <c:formatCode>#,##0</c:formatCode>
                <c:ptCount val="5"/>
                <c:pt idx="1">
                  <c:v>53653</c:v>
                </c:pt>
                <c:pt idx="2">
                  <c:v>55527</c:v>
                </c:pt>
                <c:pt idx="3">
                  <c:v>57450</c:v>
                </c:pt>
                <c:pt idx="4">
                  <c:v>59217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9F-4BBF-9480-93E20D8976F7}"/>
            </c:ext>
          </c:extLst>
        </c:ser>
        <c:ser>
          <c:idx val="2"/>
          <c:order val="2"/>
          <c:tx>
            <c:strRef>
              <c:f>'Table 8.3'!$S$11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8.3'!$U$11:$Y$11</c:f>
              <c:numCache>
                <c:formatCode>#,##0</c:formatCode>
                <c:ptCount val="5"/>
                <c:pt idx="1">
                  <c:v>68181</c:v>
                </c:pt>
                <c:pt idx="2">
                  <c:v>70023</c:v>
                </c:pt>
                <c:pt idx="3">
                  <c:v>74147</c:v>
                </c:pt>
                <c:pt idx="4">
                  <c:v>75699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9F-4BBF-9480-93E20D8976F7}"/>
            </c:ext>
          </c:extLst>
        </c:ser>
        <c:ser>
          <c:idx val="3"/>
          <c:order val="3"/>
          <c:tx>
            <c:strRef>
              <c:f>'Table 8.3'!$S$12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8.3'!$U$12:$Y$12</c:f>
              <c:numCache>
                <c:formatCode>#,##0</c:formatCode>
                <c:ptCount val="5"/>
                <c:pt idx="1">
                  <c:v>7075</c:v>
                </c:pt>
                <c:pt idx="2">
                  <c:v>7362</c:v>
                </c:pt>
                <c:pt idx="3">
                  <c:v>7424</c:v>
                </c:pt>
                <c:pt idx="4">
                  <c:v>7580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D9F-4BBF-9480-93E20D897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8.21'!$S$1</c:f>
              <c:strCache>
                <c:ptCount val="1"/>
                <c:pt idx="0">
                  <c:v>Gannawarra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8.21'!$V$8:$Z$8</c:f>
              <c:numCache>
                <c:formatCode>#,##0</c:formatCode>
                <c:ptCount val="5"/>
                <c:pt idx="0">
                  <c:v>32410.77</c:v>
                </c:pt>
                <c:pt idx="1">
                  <c:v>34320</c:v>
                </c:pt>
                <c:pt idx="2">
                  <c:v>34681.120000000003</c:v>
                </c:pt>
                <c:pt idx="3">
                  <c:v>35896.65</c:v>
                </c:pt>
                <c:pt idx="4">
                  <c:v>39640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78-452D-B72E-C8280EFA68F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42133.59</c:v>
                </c:pt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78-452D-B72E-C8280EFA6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8.22'!$S$4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8.22'!$U$2:$Y$2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8.22'!$U$4:$Y$4</c:f>
              <c:numCache>
                <c:formatCode>#,##0</c:formatCode>
                <c:ptCount val="5"/>
                <c:pt idx="1">
                  <c:v>120394</c:v>
                </c:pt>
                <c:pt idx="2">
                  <c:v>124731</c:v>
                </c:pt>
                <c:pt idx="3">
                  <c:v>129734</c:v>
                </c:pt>
                <c:pt idx="4">
                  <c:v>128694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C2-4C9F-AAA8-55E3207F643F}"/>
            </c:ext>
          </c:extLst>
        </c:ser>
        <c:ser>
          <c:idx val="1"/>
          <c:order val="1"/>
          <c:tx>
            <c:strRef>
              <c:f>'Table 8.22'!$S$7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8.22'!$U$2:$Y$2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8.22'!$U$7:$Y$7</c:f>
              <c:numCache>
                <c:formatCode>#,##0</c:formatCode>
                <c:ptCount val="5"/>
                <c:pt idx="1">
                  <c:v>84839</c:v>
                </c:pt>
                <c:pt idx="2">
                  <c:v>87627</c:v>
                </c:pt>
                <c:pt idx="3">
                  <c:v>89921</c:v>
                </c:pt>
                <c:pt idx="4">
                  <c:v>91140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C2-4C9F-AAA8-55E3207F643F}"/>
            </c:ext>
          </c:extLst>
        </c:ser>
        <c:ser>
          <c:idx val="2"/>
          <c:order val="2"/>
          <c:tx>
            <c:strRef>
              <c:f>'Table 8.22'!$S$11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8.22'!$U$2:$Y$2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8.22'!$U$11:$Y$11</c:f>
              <c:numCache>
                <c:formatCode>#,##0</c:formatCode>
                <c:ptCount val="5"/>
                <c:pt idx="1">
                  <c:v>107475</c:v>
                </c:pt>
                <c:pt idx="2">
                  <c:v>111308</c:v>
                </c:pt>
                <c:pt idx="3">
                  <c:v>115743</c:v>
                </c:pt>
                <c:pt idx="4">
                  <c:v>114608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C2-4C9F-AAA8-55E3207F643F}"/>
            </c:ext>
          </c:extLst>
        </c:ser>
        <c:ser>
          <c:idx val="3"/>
          <c:order val="3"/>
          <c:tx>
            <c:strRef>
              <c:f>'Table 8.22'!$S$12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8.22'!$U$2:$Y$2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8.22'!$U$12:$Y$12</c:f>
              <c:numCache>
                <c:formatCode>#,##0</c:formatCode>
                <c:ptCount val="5"/>
                <c:pt idx="1">
                  <c:v>12922</c:v>
                </c:pt>
                <c:pt idx="2">
                  <c:v>13428</c:v>
                </c:pt>
                <c:pt idx="3">
                  <c:v>13992</c:v>
                </c:pt>
                <c:pt idx="4">
                  <c:v>14086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AC2-4C9F-AAA8-55E3207F6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8.22'!$S$1</c:f>
              <c:strCache>
                <c:ptCount val="1"/>
                <c:pt idx="0">
                  <c:v>Glen Eira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8.22'!$AB$15:$AB$33</c:f>
              <c:numCache>
                <c:formatCode>0.0%</c:formatCode>
                <c:ptCount val="19"/>
                <c:pt idx="0">
                  <c:v>3.3698664651045603E-3</c:v>
                </c:pt>
                <c:pt idx="1">
                  <c:v>1.4566011589821114E-3</c:v>
                </c:pt>
                <c:pt idx="2">
                  <c:v>3.7288989669942048E-2</c:v>
                </c:pt>
                <c:pt idx="3">
                  <c:v>6.2279541446208109E-3</c:v>
                </c:pt>
                <c:pt idx="4">
                  <c:v>4.4800327538422779E-2</c:v>
                </c:pt>
                <c:pt idx="5">
                  <c:v>3.9816389518770472E-2</c:v>
                </c:pt>
                <c:pt idx="6">
                  <c:v>9.0206916099773243E-2</c:v>
                </c:pt>
                <c:pt idx="7">
                  <c:v>7.1412824389014862E-2</c:v>
                </c:pt>
                <c:pt idx="8">
                  <c:v>2.5581065759637187E-2</c:v>
                </c:pt>
                <c:pt idx="9">
                  <c:v>2.4368543713781807E-2</c:v>
                </c:pt>
                <c:pt idx="10">
                  <c:v>5.6090954900478711E-2</c:v>
                </c:pt>
                <c:pt idx="11">
                  <c:v>2.0518392542202064E-2</c:v>
                </c:pt>
                <c:pt idx="12">
                  <c:v>0.13645597127739986</c:v>
                </c:pt>
                <c:pt idx="13">
                  <c:v>8.9348702443940539E-2</c:v>
                </c:pt>
                <c:pt idx="14">
                  <c:v>4.1493449231544473E-2</c:v>
                </c:pt>
                <c:pt idx="15">
                  <c:v>9.7694633408919124E-2</c:v>
                </c:pt>
                <c:pt idx="16">
                  <c:v>0.12596056941295036</c:v>
                </c:pt>
                <c:pt idx="17">
                  <c:v>2.6888070042831946E-2</c:v>
                </c:pt>
                <c:pt idx="18">
                  <c:v>3.410021415973797E-2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8C-4C1D-9618-3786BCB1F4C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8C-4C1D-9618-3786BCB1F4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8.22'!$S$63:$S$79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8.22'!$Y$44:$Y$60</c:f>
              <c:numCache>
                <c:formatCode>#,##0</c:formatCode>
                <c:ptCount val="17"/>
                <c:pt idx="0">
                  <c:v>20</c:v>
                </c:pt>
                <c:pt idx="1">
                  <c:v>783</c:v>
                </c:pt>
                <c:pt idx="2">
                  <c:v>2572</c:v>
                </c:pt>
                <c:pt idx="3">
                  <c:v>6399</c:v>
                </c:pt>
                <c:pt idx="4">
                  <c:v>10336</c:v>
                </c:pt>
                <c:pt idx="5">
                  <c:v>8247</c:v>
                </c:pt>
                <c:pt idx="6">
                  <c:v>7350</c:v>
                </c:pt>
                <c:pt idx="7">
                  <c:v>6230</c:v>
                </c:pt>
                <c:pt idx="8">
                  <c:v>5876</c:v>
                </c:pt>
                <c:pt idx="9">
                  <c:v>4846</c:v>
                </c:pt>
                <c:pt idx="10">
                  <c:v>4330</c:v>
                </c:pt>
                <c:pt idx="11">
                  <c:v>3227</c:v>
                </c:pt>
                <c:pt idx="12">
                  <c:v>1998</c:v>
                </c:pt>
                <c:pt idx="13">
                  <c:v>1104</c:v>
                </c:pt>
                <c:pt idx="14">
                  <c:v>350</c:v>
                </c:pt>
                <c:pt idx="15">
                  <c:v>166</c:v>
                </c:pt>
                <c:pt idx="16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D5-47E6-9378-C1596C9F5D3C}"/>
            </c:ext>
          </c:extLst>
        </c:ser>
        <c:ser>
          <c:idx val="1"/>
          <c:order val="1"/>
          <c:tx>
            <c:strRef>
              <c:f>'Table 8.22'!$S$62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8.22'!$S$63:$S$79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8.22'!$Y$63:$Y$79</c:f>
              <c:numCache>
                <c:formatCode>#,##0</c:formatCode>
                <c:ptCount val="17"/>
                <c:pt idx="0">
                  <c:v>22</c:v>
                </c:pt>
                <c:pt idx="1">
                  <c:v>948</c:v>
                </c:pt>
                <c:pt idx="2">
                  <c:v>2990</c:v>
                </c:pt>
                <c:pt idx="3">
                  <c:v>6685</c:v>
                </c:pt>
                <c:pt idx="4">
                  <c:v>9798</c:v>
                </c:pt>
                <c:pt idx="5">
                  <c:v>8237</c:v>
                </c:pt>
                <c:pt idx="6">
                  <c:v>7145</c:v>
                </c:pt>
                <c:pt idx="7">
                  <c:v>6060</c:v>
                </c:pt>
                <c:pt idx="8">
                  <c:v>6281</c:v>
                </c:pt>
                <c:pt idx="9">
                  <c:v>5518</c:v>
                </c:pt>
                <c:pt idx="10">
                  <c:v>4571</c:v>
                </c:pt>
                <c:pt idx="11">
                  <c:v>3230</c:v>
                </c:pt>
                <c:pt idx="12">
                  <c:v>1788</c:v>
                </c:pt>
                <c:pt idx="13">
                  <c:v>882</c:v>
                </c:pt>
                <c:pt idx="14">
                  <c:v>269</c:v>
                </c:pt>
                <c:pt idx="15">
                  <c:v>141</c:v>
                </c:pt>
                <c:pt idx="16">
                  <c:v>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D5-47E6-9378-C1596C9F5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8.22'!$S$83:$S$90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8.22'!$Y$83:$Y$90</c:f>
              <c:numCache>
                <c:formatCode>#,##0</c:formatCode>
                <c:ptCount val="8"/>
                <c:pt idx="0">
                  <c:v>8037</c:v>
                </c:pt>
                <c:pt idx="1">
                  <c:v>12427</c:v>
                </c:pt>
                <c:pt idx="2">
                  <c:v>4331</c:v>
                </c:pt>
                <c:pt idx="3">
                  <c:v>2316</c:v>
                </c:pt>
                <c:pt idx="4">
                  <c:v>3079</c:v>
                </c:pt>
                <c:pt idx="5">
                  <c:v>2996</c:v>
                </c:pt>
                <c:pt idx="6">
                  <c:v>1243</c:v>
                </c:pt>
                <c:pt idx="7">
                  <c:v>2427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04-4EC5-AF76-EB4C26E4DF71}"/>
            </c:ext>
          </c:extLst>
        </c:ser>
        <c:ser>
          <c:idx val="1"/>
          <c:order val="1"/>
          <c:tx>
            <c:strRef>
              <c:f>'Table 8.22'!$S$92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8.22'!$S$83:$S$90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8.22'!$Y$93:$Y$100</c:f>
              <c:numCache>
                <c:formatCode>#,##0</c:formatCode>
                <c:ptCount val="8"/>
                <c:pt idx="0">
                  <c:v>5379</c:v>
                </c:pt>
                <c:pt idx="1">
                  <c:v>14027</c:v>
                </c:pt>
                <c:pt idx="2">
                  <c:v>1209</c:v>
                </c:pt>
                <c:pt idx="3">
                  <c:v>4559</c:v>
                </c:pt>
                <c:pt idx="4">
                  <c:v>7544</c:v>
                </c:pt>
                <c:pt idx="5">
                  <c:v>3748</c:v>
                </c:pt>
                <c:pt idx="6">
                  <c:v>201</c:v>
                </c:pt>
                <c:pt idx="7">
                  <c:v>1094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04-4EC5-AF76-EB4C26E4DF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8.22'!$S$1</c:f>
              <c:strCache>
                <c:ptCount val="1"/>
                <c:pt idx="0">
                  <c:v>Glen Eira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8.22'!$U$8:$Y$8</c:f>
              <c:numCache>
                <c:formatCode>#,##0</c:formatCode>
                <c:ptCount val="5"/>
                <c:pt idx="1">
                  <c:v>45694.09</c:v>
                </c:pt>
                <c:pt idx="2">
                  <c:v>47200</c:v>
                </c:pt>
                <c:pt idx="3">
                  <c:v>48000</c:v>
                </c:pt>
                <c:pt idx="4">
                  <c:v>49194.22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9C-451C-B0D4-D524F0505B5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9C-451C-B0D4-D524F0505B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8.22'!$S$4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8.22'!$V$4:$Z$4</c:f>
              <c:numCache>
                <c:formatCode>#,##0</c:formatCode>
                <c:ptCount val="5"/>
                <c:pt idx="0">
                  <c:v>120394</c:v>
                </c:pt>
                <c:pt idx="1">
                  <c:v>124731</c:v>
                </c:pt>
                <c:pt idx="2">
                  <c:v>129734</c:v>
                </c:pt>
                <c:pt idx="3">
                  <c:v>128694</c:v>
                </c:pt>
                <c:pt idx="4">
                  <c:v>127008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10-4DCE-8FC0-C769A30AE999}"/>
            </c:ext>
          </c:extLst>
        </c:ser>
        <c:ser>
          <c:idx val="1"/>
          <c:order val="1"/>
          <c:tx>
            <c:strRef>
              <c:f>'Table 8.22'!$S$7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8.22'!$V$7:$Z$7</c:f>
              <c:numCache>
                <c:formatCode>#,##0</c:formatCode>
                <c:ptCount val="5"/>
                <c:pt idx="0">
                  <c:v>84839</c:v>
                </c:pt>
                <c:pt idx="1">
                  <c:v>87627</c:v>
                </c:pt>
                <c:pt idx="2">
                  <c:v>89921</c:v>
                </c:pt>
                <c:pt idx="3">
                  <c:v>91140</c:v>
                </c:pt>
                <c:pt idx="4">
                  <c:v>89039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10-4DCE-8FC0-C769A30AE999}"/>
            </c:ext>
          </c:extLst>
        </c:ser>
        <c:ser>
          <c:idx val="2"/>
          <c:order val="2"/>
          <c:tx>
            <c:strRef>
              <c:f>'Table 8.22'!$S$11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8.22'!$V$11:$Z$11</c:f>
              <c:numCache>
                <c:formatCode>#,##0</c:formatCode>
                <c:ptCount val="5"/>
                <c:pt idx="0">
                  <c:v>107475</c:v>
                </c:pt>
                <c:pt idx="1">
                  <c:v>111308</c:v>
                </c:pt>
                <c:pt idx="2">
                  <c:v>115743</c:v>
                </c:pt>
                <c:pt idx="3">
                  <c:v>114608</c:v>
                </c:pt>
                <c:pt idx="4">
                  <c:v>112609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10-4DCE-8FC0-C769A30AE999}"/>
            </c:ext>
          </c:extLst>
        </c:ser>
        <c:ser>
          <c:idx val="3"/>
          <c:order val="3"/>
          <c:tx>
            <c:strRef>
              <c:f>'Table 8.22'!$S$12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8.22'!$V$12:$Z$12</c:f>
              <c:numCache>
                <c:formatCode>#,##0</c:formatCode>
                <c:ptCount val="5"/>
                <c:pt idx="0">
                  <c:v>12922</c:v>
                </c:pt>
                <c:pt idx="1">
                  <c:v>13428</c:v>
                </c:pt>
                <c:pt idx="2">
                  <c:v>13992</c:v>
                </c:pt>
                <c:pt idx="3">
                  <c:v>14086</c:v>
                </c:pt>
                <c:pt idx="4">
                  <c:v>14399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D10-4DCE-8FC0-C769A30AE9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8.22'!$S$1</c:f>
              <c:strCache>
                <c:ptCount val="1"/>
                <c:pt idx="0">
                  <c:v>Glen Eira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8.22'!$AB$15:$AB$33</c:f>
              <c:numCache>
                <c:formatCode>0.0%</c:formatCode>
                <c:ptCount val="19"/>
                <c:pt idx="0">
                  <c:v>3.3698664651045603E-3</c:v>
                </c:pt>
                <c:pt idx="1">
                  <c:v>1.4566011589821114E-3</c:v>
                </c:pt>
                <c:pt idx="2">
                  <c:v>3.7288989669942048E-2</c:v>
                </c:pt>
                <c:pt idx="3">
                  <c:v>6.2279541446208109E-3</c:v>
                </c:pt>
                <c:pt idx="4">
                  <c:v>4.4800327538422779E-2</c:v>
                </c:pt>
                <c:pt idx="5">
                  <c:v>3.9816389518770472E-2</c:v>
                </c:pt>
                <c:pt idx="6">
                  <c:v>9.0206916099773243E-2</c:v>
                </c:pt>
                <c:pt idx="7">
                  <c:v>7.1412824389014862E-2</c:v>
                </c:pt>
                <c:pt idx="8">
                  <c:v>2.5581065759637187E-2</c:v>
                </c:pt>
                <c:pt idx="9">
                  <c:v>2.4368543713781807E-2</c:v>
                </c:pt>
                <c:pt idx="10">
                  <c:v>5.6090954900478711E-2</c:v>
                </c:pt>
                <c:pt idx="11">
                  <c:v>2.0518392542202064E-2</c:v>
                </c:pt>
                <c:pt idx="12">
                  <c:v>0.13645597127739986</c:v>
                </c:pt>
                <c:pt idx="13">
                  <c:v>8.9348702443940539E-2</c:v>
                </c:pt>
                <c:pt idx="14">
                  <c:v>4.1493449231544473E-2</c:v>
                </c:pt>
                <c:pt idx="15">
                  <c:v>9.7694633408919124E-2</c:v>
                </c:pt>
                <c:pt idx="16">
                  <c:v>0.12596056941295036</c:v>
                </c:pt>
                <c:pt idx="17">
                  <c:v>2.6888070042831946E-2</c:v>
                </c:pt>
                <c:pt idx="18">
                  <c:v>3.410021415973797E-2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A5-4970-B49D-E583C659972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A5-4970-B49D-E583C65997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8.22'!$S$63:$S$79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8.22'!$Z$44:$Z$60</c:f>
              <c:numCache>
                <c:formatCode>#,##0</c:formatCode>
                <c:ptCount val="17"/>
                <c:pt idx="0">
                  <c:v>20</c:v>
                </c:pt>
                <c:pt idx="1">
                  <c:v>736</c:v>
                </c:pt>
                <c:pt idx="2">
                  <c:v>2637</c:v>
                </c:pt>
                <c:pt idx="3">
                  <c:v>5855</c:v>
                </c:pt>
                <c:pt idx="4">
                  <c:v>9511</c:v>
                </c:pt>
                <c:pt idx="5">
                  <c:v>7881</c:v>
                </c:pt>
                <c:pt idx="6">
                  <c:v>7233</c:v>
                </c:pt>
                <c:pt idx="7">
                  <c:v>6399</c:v>
                </c:pt>
                <c:pt idx="8">
                  <c:v>5688</c:v>
                </c:pt>
                <c:pt idx="9">
                  <c:v>5051</c:v>
                </c:pt>
                <c:pt idx="10">
                  <c:v>4261</c:v>
                </c:pt>
                <c:pt idx="11">
                  <c:v>3196</c:v>
                </c:pt>
                <c:pt idx="12">
                  <c:v>2046</c:v>
                </c:pt>
                <c:pt idx="13">
                  <c:v>1102</c:v>
                </c:pt>
                <c:pt idx="14">
                  <c:v>349</c:v>
                </c:pt>
                <c:pt idx="15">
                  <c:v>155</c:v>
                </c:pt>
                <c:pt idx="16">
                  <c:v>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8A-4769-9167-2909A95AC7B6}"/>
            </c:ext>
          </c:extLst>
        </c:ser>
        <c:ser>
          <c:idx val="1"/>
          <c:order val="1"/>
          <c:tx>
            <c:strRef>
              <c:f>'Table 8.22'!$S$62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8.22'!$S$63:$S$79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8.22'!$Z$63:$Z$79</c:f>
              <c:numCache>
                <c:formatCode>#,##0</c:formatCode>
                <c:ptCount val="17"/>
                <c:pt idx="0">
                  <c:v>15</c:v>
                </c:pt>
                <c:pt idx="1">
                  <c:v>976</c:v>
                </c:pt>
                <c:pt idx="2">
                  <c:v>3238</c:v>
                </c:pt>
                <c:pt idx="3">
                  <c:v>6234</c:v>
                </c:pt>
                <c:pt idx="4">
                  <c:v>9363</c:v>
                </c:pt>
                <c:pt idx="5">
                  <c:v>8274</c:v>
                </c:pt>
                <c:pt idx="6">
                  <c:v>7354</c:v>
                </c:pt>
                <c:pt idx="7">
                  <c:v>6221</c:v>
                </c:pt>
                <c:pt idx="8">
                  <c:v>6127</c:v>
                </c:pt>
                <c:pt idx="9">
                  <c:v>5869</c:v>
                </c:pt>
                <c:pt idx="10">
                  <c:v>4458</c:v>
                </c:pt>
                <c:pt idx="11">
                  <c:v>3316</c:v>
                </c:pt>
                <c:pt idx="12">
                  <c:v>1836</c:v>
                </c:pt>
                <c:pt idx="13">
                  <c:v>859</c:v>
                </c:pt>
                <c:pt idx="14">
                  <c:v>314</c:v>
                </c:pt>
                <c:pt idx="15">
                  <c:v>121</c:v>
                </c:pt>
                <c:pt idx="16">
                  <c:v>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8A-4769-9167-2909A95AC7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8.22'!$Z$83:$Z$90</c:f>
              <c:numCache>
                <c:formatCode>#,##0</c:formatCode>
                <c:ptCount val="8"/>
                <c:pt idx="0">
                  <c:v>7949</c:v>
                </c:pt>
                <c:pt idx="1">
                  <c:v>12172</c:v>
                </c:pt>
                <c:pt idx="2">
                  <c:v>4263</c:v>
                </c:pt>
                <c:pt idx="3">
                  <c:v>2275</c:v>
                </c:pt>
                <c:pt idx="4">
                  <c:v>3052</c:v>
                </c:pt>
                <c:pt idx="5">
                  <c:v>2886</c:v>
                </c:pt>
                <c:pt idx="6">
                  <c:v>1227</c:v>
                </c:pt>
                <c:pt idx="7">
                  <c:v>2292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65-4F11-8904-F425E5B8617F}"/>
            </c:ext>
          </c:extLst>
        </c:ser>
        <c:ser>
          <c:idx val="1"/>
          <c:order val="1"/>
          <c:tx>
            <c:strRef>
              <c:f>'Table 8.22'!$S$92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8.22'!$S$83:$S$90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8.22'!$Z$93:$Z$100</c:f>
              <c:numCache>
                <c:formatCode>#,##0</c:formatCode>
                <c:ptCount val="8"/>
                <c:pt idx="0">
                  <c:v>5391</c:v>
                </c:pt>
                <c:pt idx="1">
                  <c:v>14035</c:v>
                </c:pt>
                <c:pt idx="2">
                  <c:v>1178</c:v>
                </c:pt>
                <c:pt idx="3">
                  <c:v>4479</c:v>
                </c:pt>
                <c:pt idx="4">
                  <c:v>7362</c:v>
                </c:pt>
                <c:pt idx="5">
                  <c:v>3695</c:v>
                </c:pt>
                <c:pt idx="6">
                  <c:v>234</c:v>
                </c:pt>
                <c:pt idx="7">
                  <c:v>1098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65-4F11-8904-F425E5B86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8.3'!$S$1</c:f>
              <c:strCache>
                <c:ptCount val="1"/>
                <c:pt idx="0">
                  <c:v>Ballarat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8.3'!$AB$15:$AB$33</c:f>
              <c:numCache>
                <c:formatCode>0.0%</c:formatCode>
                <c:ptCount val="19"/>
                <c:pt idx="0">
                  <c:v>1.5381946452321748E-2</c:v>
                </c:pt>
                <c:pt idx="1">
                  <c:v>6.6153935118255939E-3</c:v>
                </c:pt>
                <c:pt idx="2">
                  <c:v>6.0799167293124387E-2</c:v>
                </c:pt>
                <c:pt idx="3">
                  <c:v>6.9045278436361537E-3</c:v>
                </c:pt>
                <c:pt idx="4">
                  <c:v>7.360203550569594E-2</c:v>
                </c:pt>
                <c:pt idx="5">
                  <c:v>2.5918001503498527E-2</c:v>
                </c:pt>
                <c:pt idx="6">
                  <c:v>0.10125484300005783</c:v>
                </c:pt>
                <c:pt idx="7">
                  <c:v>8.7260741340426759E-2</c:v>
                </c:pt>
                <c:pt idx="8">
                  <c:v>2.9919620655756665E-2</c:v>
                </c:pt>
                <c:pt idx="9">
                  <c:v>1.3080437171109698E-2</c:v>
                </c:pt>
                <c:pt idx="10">
                  <c:v>2.8369860637252067E-2</c:v>
                </c:pt>
                <c:pt idx="11">
                  <c:v>1.1981726710229573E-2</c:v>
                </c:pt>
                <c:pt idx="12">
                  <c:v>5.6288671716879665E-2</c:v>
                </c:pt>
                <c:pt idx="13">
                  <c:v>7.208697160700861E-2</c:v>
                </c:pt>
                <c:pt idx="14">
                  <c:v>5.6693459781414442E-2</c:v>
                </c:pt>
                <c:pt idx="15">
                  <c:v>9.378361186607298E-2</c:v>
                </c:pt>
                <c:pt idx="16">
                  <c:v>0.17648759613716533</c:v>
                </c:pt>
                <c:pt idx="17">
                  <c:v>2.5779217024229455E-2</c:v>
                </c:pt>
                <c:pt idx="18">
                  <c:v>3.2880356213496789E-2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83-4FE5-98D2-A789CA21CB3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83-4FE5-98D2-A789CA21C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8.22'!$S$1</c:f>
              <c:strCache>
                <c:ptCount val="1"/>
                <c:pt idx="0">
                  <c:v>Glen Eira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8.22'!$V$8:$Z$8</c:f>
              <c:numCache>
                <c:formatCode>#,##0</c:formatCode>
                <c:ptCount val="5"/>
                <c:pt idx="0">
                  <c:v>45694.09</c:v>
                </c:pt>
                <c:pt idx="1">
                  <c:v>47200</c:v>
                </c:pt>
                <c:pt idx="2">
                  <c:v>48000</c:v>
                </c:pt>
                <c:pt idx="3">
                  <c:v>49194.22</c:v>
                </c:pt>
                <c:pt idx="4">
                  <c:v>52674.17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4F-4E50-96BA-E8A8D72148B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42133.59</c:v>
                </c:pt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4F-4E50-96BA-E8A8D7214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8.23'!$S$4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8.23'!$U$2:$Y$2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8.23'!$U$4:$Y$4</c:f>
              <c:numCache>
                <c:formatCode>#,##0</c:formatCode>
                <c:ptCount val="5"/>
                <c:pt idx="1">
                  <c:v>15371</c:v>
                </c:pt>
                <c:pt idx="2">
                  <c:v>16000</c:v>
                </c:pt>
                <c:pt idx="3">
                  <c:v>16079</c:v>
                </c:pt>
                <c:pt idx="4">
                  <c:v>16027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4F-4592-95A2-73C8BCED2887}"/>
            </c:ext>
          </c:extLst>
        </c:ser>
        <c:ser>
          <c:idx val="1"/>
          <c:order val="1"/>
          <c:tx>
            <c:strRef>
              <c:f>'Table 8.23'!$S$7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8.23'!$U$2:$Y$2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8.23'!$U$7:$Y$7</c:f>
              <c:numCache>
                <c:formatCode>#,##0</c:formatCode>
                <c:ptCount val="5"/>
                <c:pt idx="1">
                  <c:v>10444</c:v>
                </c:pt>
                <c:pt idx="2">
                  <c:v>10907</c:v>
                </c:pt>
                <c:pt idx="3">
                  <c:v>10891</c:v>
                </c:pt>
                <c:pt idx="4">
                  <c:v>11004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4F-4592-95A2-73C8BCED2887}"/>
            </c:ext>
          </c:extLst>
        </c:ser>
        <c:ser>
          <c:idx val="2"/>
          <c:order val="2"/>
          <c:tx>
            <c:strRef>
              <c:f>'Table 8.23'!$S$11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8.23'!$U$2:$Y$2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8.23'!$U$11:$Y$11</c:f>
              <c:numCache>
                <c:formatCode>#,##0</c:formatCode>
                <c:ptCount val="5"/>
                <c:pt idx="1">
                  <c:v>13025</c:v>
                </c:pt>
                <c:pt idx="2">
                  <c:v>13561</c:v>
                </c:pt>
                <c:pt idx="3">
                  <c:v>13737</c:v>
                </c:pt>
                <c:pt idx="4">
                  <c:v>13592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4F-4592-95A2-73C8BCED2887}"/>
            </c:ext>
          </c:extLst>
        </c:ser>
        <c:ser>
          <c:idx val="3"/>
          <c:order val="3"/>
          <c:tx>
            <c:strRef>
              <c:f>'Table 8.23'!$S$12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8.23'!$U$2:$Y$2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8.23'!$U$12:$Y$12</c:f>
              <c:numCache>
                <c:formatCode>#,##0</c:formatCode>
                <c:ptCount val="5"/>
                <c:pt idx="1">
                  <c:v>2344</c:v>
                </c:pt>
                <c:pt idx="2">
                  <c:v>2440</c:v>
                </c:pt>
                <c:pt idx="3">
                  <c:v>2336</c:v>
                </c:pt>
                <c:pt idx="4">
                  <c:v>2433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94F-4592-95A2-73C8BCED2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8.23'!$S$1</c:f>
              <c:strCache>
                <c:ptCount val="1"/>
                <c:pt idx="0">
                  <c:v>Glenelg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8.23'!$AB$15:$AB$33</c:f>
              <c:numCache>
                <c:formatCode>0.0%</c:formatCode>
                <c:ptCount val="19"/>
                <c:pt idx="0">
                  <c:v>0.12527607361963189</c:v>
                </c:pt>
                <c:pt idx="1">
                  <c:v>3.0674846625766872E-3</c:v>
                </c:pt>
                <c:pt idx="2">
                  <c:v>8.0184049079754599E-2</c:v>
                </c:pt>
                <c:pt idx="3">
                  <c:v>7.5460122699386499E-3</c:v>
                </c:pt>
                <c:pt idx="4">
                  <c:v>6.5582822085889572E-2</c:v>
                </c:pt>
                <c:pt idx="5">
                  <c:v>2.4233128834355827E-2</c:v>
                </c:pt>
                <c:pt idx="6">
                  <c:v>7.6012269938650304E-2</c:v>
                </c:pt>
                <c:pt idx="7">
                  <c:v>7.2638036809815953E-2</c:v>
                </c:pt>
                <c:pt idx="8">
                  <c:v>6.110429447852761E-2</c:v>
                </c:pt>
                <c:pt idx="9">
                  <c:v>2.8834355828220859E-3</c:v>
                </c:pt>
                <c:pt idx="10">
                  <c:v>2.625766871165644E-2</c:v>
                </c:pt>
                <c:pt idx="11">
                  <c:v>1.1533742331288344E-2</c:v>
                </c:pt>
                <c:pt idx="12">
                  <c:v>2.9877300613496933E-2</c:v>
                </c:pt>
                <c:pt idx="13">
                  <c:v>6.2822085889570556E-2</c:v>
                </c:pt>
                <c:pt idx="14">
                  <c:v>5.0736196319018406E-2</c:v>
                </c:pt>
                <c:pt idx="15">
                  <c:v>5.5644171779141105E-2</c:v>
                </c:pt>
                <c:pt idx="16">
                  <c:v>0.12196319018404908</c:v>
                </c:pt>
                <c:pt idx="17">
                  <c:v>1.5398773006134969E-2</c:v>
                </c:pt>
                <c:pt idx="18">
                  <c:v>3.4846625766871163E-2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3D-4700-B721-561565A182B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3D-4700-B721-561565A182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8.23'!$S$63:$S$79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8.23'!$Y$44:$Y$60</c:f>
              <c:numCache>
                <c:formatCode>#,##0</c:formatCode>
                <c:ptCount val="17"/>
                <c:pt idx="0">
                  <c:v>6</c:v>
                </c:pt>
                <c:pt idx="1">
                  <c:v>201</c:v>
                </c:pt>
                <c:pt idx="2">
                  <c:v>565</c:v>
                </c:pt>
                <c:pt idx="3">
                  <c:v>664</c:v>
                </c:pt>
                <c:pt idx="4">
                  <c:v>884</c:v>
                </c:pt>
                <c:pt idx="5">
                  <c:v>708</c:v>
                </c:pt>
                <c:pt idx="6">
                  <c:v>703</c:v>
                </c:pt>
                <c:pt idx="7">
                  <c:v>662</c:v>
                </c:pt>
                <c:pt idx="8">
                  <c:v>736</c:v>
                </c:pt>
                <c:pt idx="9">
                  <c:v>810</c:v>
                </c:pt>
                <c:pt idx="10">
                  <c:v>962</c:v>
                </c:pt>
                <c:pt idx="11">
                  <c:v>788</c:v>
                </c:pt>
                <c:pt idx="12">
                  <c:v>447</c:v>
                </c:pt>
                <c:pt idx="13">
                  <c:v>199</c:v>
                </c:pt>
                <c:pt idx="14">
                  <c:v>83</c:v>
                </c:pt>
                <c:pt idx="15">
                  <c:v>48</c:v>
                </c:pt>
                <c:pt idx="16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AB-41BD-8FAC-0C3CA495F06E}"/>
            </c:ext>
          </c:extLst>
        </c:ser>
        <c:ser>
          <c:idx val="1"/>
          <c:order val="1"/>
          <c:tx>
            <c:strRef>
              <c:f>'Table 8.23'!$S$62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8.23'!$S$63:$S$79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8.23'!$Y$63:$Y$79</c:f>
              <c:numCache>
                <c:formatCode>#,##0</c:formatCode>
                <c:ptCount val="17"/>
                <c:pt idx="0">
                  <c:v>6</c:v>
                </c:pt>
                <c:pt idx="1">
                  <c:v>247</c:v>
                </c:pt>
                <c:pt idx="2">
                  <c:v>464</c:v>
                </c:pt>
                <c:pt idx="3">
                  <c:v>599</c:v>
                </c:pt>
                <c:pt idx="4">
                  <c:v>736</c:v>
                </c:pt>
                <c:pt idx="5">
                  <c:v>601</c:v>
                </c:pt>
                <c:pt idx="6">
                  <c:v>614</c:v>
                </c:pt>
                <c:pt idx="7">
                  <c:v>646</c:v>
                </c:pt>
                <c:pt idx="8">
                  <c:v>802</c:v>
                </c:pt>
                <c:pt idx="9">
                  <c:v>808</c:v>
                </c:pt>
                <c:pt idx="10">
                  <c:v>815</c:v>
                </c:pt>
                <c:pt idx="11">
                  <c:v>644</c:v>
                </c:pt>
                <c:pt idx="12">
                  <c:v>313</c:v>
                </c:pt>
                <c:pt idx="13">
                  <c:v>139</c:v>
                </c:pt>
                <c:pt idx="14">
                  <c:v>58</c:v>
                </c:pt>
                <c:pt idx="15">
                  <c:v>36</c:v>
                </c:pt>
                <c:pt idx="1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AB-41BD-8FAC-0C3CA495F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8.23'!$S$83:$S$90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8.23'!$Y$83:$Y$90</c:f>
              <c:numCache>
                <c:formatCode>#,##0</c:formatCode>
                <c:ptCount val="8"/>
                <c:pt idx="0">
                  <c:v>433</c:v>
                </c:pt>
                <c:pt idx="1">
                  <c:v>411</c:v>
                </c:pt>
                <c:pt idx="2">
                  <c:v>1102</c:v>
                </c:pt>
                <c:pt idx="3">
                  <c:v>238</c:v>
                </c:pt>
                <c:pt idx="4">
                  <c:v>129</c:v>
                </c:pt>
                <c:pt idx="5">
                  <c:v>200</c:v>
                </c:pt>
                <c:pt idx="6">
                  <c:v>788</c:v>
                </c:pt>
                <c:pt idx="7">
                  <c:v>1184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B9-4299-9DB9-7DA7D9CEE875}"/>
            </c:ext>
          </c:extLst>
        </c:ser>
        <c:ser>
          <c:idx val="1"/>
          <c:order val="1"/>
          <c:tx>
            <c:strRef>
              <c:f>'Table 8.23'!$S$92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8.23'!$S$83:$S$90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8.23'!$Y$93:$Y$100</c:f>
              <c:numCache>
                <c:formatCode>#,##0</c:formatCode>
                <c:ptCount val="8"/>
                <c:pt idx="0">
                  <c:v>315</c:v>
                </c:pt>
                <c:pt idx="1">
                  <c:v>921</c:v>
                </c:pt>
                <c:pt idx="2">
                  <c:v>197</c:v>
                </c:pt>
                <c:pt idx="3">
                  <c:v>873</c:v>
                </c:pt>
                <c:pt idx="4">
                  <c:v>655</c:v>
                </c:pt>
                <c:pt idx="5">
                  <c:v>501</c:v>
                </c:pt>
                <c:pt idx="6">
                  <c:v>63</c:v>
                </c:pt>
                <c:pt idx="7">
                  <c:v>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B9-4299-9DB9-7DA7D9CEE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8.23'!$S$1</c:f>
              <c:strCache>
                <c:ptCount val="1"/>
                <c:pt idx="0">
                  <c:v>Glenelg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8.23'!$U$8:$Y$8</c:f>
              <c:numCache>
                <c:formatCode>#,##0</c:formatCode>
                <c:ptCount val="5"/>
                <c:pt idx="1">
                  <c:v>33820</c:v>
                </c:pt>
                <c:pt idx="2">
                  <c:v>35204</c:v>
                </c:pt>
                <c:pt idx="3">
                  <c:v>36678</c:v>
                </c:pt>
                <c:pt idx="4">
                  <c:v>35911.61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38-4E1A-9FC0-77A154F580C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38-4E1A-9FC0-77A154F580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8.23'!$S$4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8.23'!$V$4:$Z$4</c:f>
              <c:numCache>
                <c:formatCode>#,##0</c:formatCode>
                <c:ptCount val="5"/>
                <c:pt idx="0">
                  <c:v>15371</c:v>
                </c:pt>
                <c:pt idx="1">
                  <c:v>16000</c:v>
                </c:pt>
                <c:pt idx="2">
                  <c:v>16079</c:v>
                </c:pt>
                <c:pt idx="3">
                  <c:v>16027</c:v>
                </c:pt>
                <c:pt idx="4">
                  <c:v>16300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28-40B4-B462-5E23539FC551}"/>
            </c:ext>
          </c:extLst>
        </c:ser>
        <c:ser>
          <c:idx val="1"/>
          <c:order val="1"/>
          <c:tx>
            <c:strRef>
              <c:f>'Table 8.23'!$S$7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8.23'!$V$7:$Z$7</c:f>
              <c:numCache>
                <c:formatCode>#,##0</c:formatCode>
                <c:ptCount val="5"/>
                <c:pt idx="0">
                  <c:v>10444</c:v>
                </c:pt>
                <c:pt idx="1">
                  <c:v>10907</c:v>
                </c:pt>
                <c:pt idx="2">
                  <c:v>10891</c:v>
                </c:pt>
                <c:pt idx="3">
                  <c:v>11004</c:v>
                </c:pt>
                <c:pt idx="4">
                  <c:v>11059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28-40B4-B462-5E23539FC551}"/>
            </c:ext>
          </c:extLst>
        </c:ser>
        <c:ser>
          <c:idx val="2"/>
          <c:order val="2"/>
          <c:tx>
            <c:strRef>
              <c:f>'Table 8.23'!$S$11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8.23'!$V$11:$Z$11</c:f>
              <c:numCache>
                <c:formatCode>#,##0</c:formatCode>
                <c:ptCount val="5"/>
                <c:pt idx="0">
                  <c:v>13025</c:v>
                </c:pt>
                <c:pt idx="1">
                  <c:v>13561</c:v>
                </c:pt>
                <c:pt idx="2">
                  <c:v>13737</c:v>
                </c:pt>
                <c:pt idx="3">
                  <c:v>13592</c:v>
                </c:pt>
                <c:pt idx="4">
                  <c:v>13810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28-40B4-B462-5E23539FC551}"/>
            </c:ext>
          </c:extLst>
        </c:ser>
        <c:ser>
          <c:idx val="3"/>
          <c:order val="3"/>
          <c:tx>
            <c:strRef>
              <c:f>'Table 8.23'!$S$12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8.23'!$V$12:$Z$12</c:f>
              <c:numCache>
                <c:formatCode>#,##0</c:formatCode>
                <c:ptCount val="5"/>
                <c:pt idx="0">
                  <c:v>2344</c:v>
                </c:pt>
                <c:pt idx="1">
                  <c:v>2440</c:v>
                </c:pt>
                <c:pt idx="2">
                  <c:v>2336</c:v>
                </c:pt>
                <c:pt idx="3">
                  <c:v>2433</c:v>
                </c:pt>
                <c:pt idx="4">
                  <c:v>2490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28-40B4-B462-5E23539FC5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8.23'!$S$1</c:f>
              <c:strCache>
                <c:ptCount val="1"/>
                <c:pt idx="0">
                  <c:v>Glenelg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8.23'!$AB$15:$AB$33</c:f>
              <c:numCache>
                <c:formatCode>0.0%</c:formatCode>
                <c:ptCount val="19"/>
                <c:pt idx="0">
                  <c:v>0.12527607361963189</c:v>
                </c:pt>
                <c:pt idx="1">
                  <c:v>3.0674846625766872E-3</c:v>
                </c:pt>
                <c:pt idx="2">
                  <c:v>8.0184049079754599E-2</c:v>
                </c:pt>
                <c:pt idx="3">
                  <c:v>7.5460122699386499E-3</c:v>
                </c:pt>
                <c:pt idx="4">
                  <c:v>6.5582822085889572E-2</c:v>
                </c:pt>
                <c:pt idx="5">
                  <c:v>2.4233128834355827E-2</c:v>
                </c:pt>
                <c:pt idx="6">
                  <c:v>7.6012269938650304E-2</c:v>
                </c:pt>
                <c:pt idx="7">
                  <c:v>7.2638036809815953E-2</c:v>
                </c:pt>
                <c:pt idx="8">
                  <c:v>6.110429447852761E-2</c:v>
                </c:pt>
                <c:pt idx="9">
                  <c:v>2.8834355828220859E-3</c:v>
                </c:pt>
                <c:pt idx="10">
                  <c:v>2.625766871165644E-2</c:v>
                </c:pt>
                <c:pt idx="11">
                  <c:v>1.1533742331288344E-2</c:v>
                </c:pt>
                <c:pt idx="12">
                  <c:v>2.9877300613496933E-2</c:v>
                </c:pt>
                <c:pt idx="13">
                  <c:v>6.2822085889570556E-2</c:v>
                </c:pt>
                <c:pt idx="14">
                  <c:v>5.0736196319018406E-2</c:v>
                </c:pt>
                <c:pt idx="15">
                  <c:v>5.5644171779141105E-2</c:v>
                </c:pt>
                <c:pt idx="16">
                  <c:v>0.12196319018404908</c:v>
                </c:pt>
                <c:pt idx="17">
                  <c:v>1.5398773006134969E-2</c:v>
                </c:pt>
                <c:pt idx="18">
                  <c:v>3.4846625766871163E-2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EE-4EDC-AEF9-DF373572FB6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EE-4EDC-AEF9-DF373572F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8.23'!$S$63:$S$79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8.23'!$Z$44:$Z$60</c:f>
              <c:numCache>
                <c:formatCode>#,##0</c:formatCode>
                <c:ptCount val="17"/>
                <c:pt idx="0">
                  <c:v>4</c:v>
                </c:pt>
                <c:pt idx="1">
                  <c:v>218</c:v>
                </c:pt>
                <c:pt idx="2">
                  <c:v>541</c:v>
                </c:pt>
                <c:pt idx="3">
                  <c:v>707</c:v>
                </c:pt>
                <c:pt idx="4">
                  <c:v>879</c:v>
                </c:pt>
                <c:pt idx="5">
                  <c:v>663</c:v>
                </c:pt>
                <c:pt idx="6">
                  <c:v>726</c:v>
                </c:pt>
                <c:pt idx="7">
                  <c:v>651</c:v>
                </c:pt>
                <c:pt idx="8">
                  <c:v>750</c:v>
                </c:pt>
                <c:pt idx="9">
                  <c:v>778</c:v>
                </c:pt>
                <c:pt idx="10">
                  <c:v>947</c:v>
                </c:pt>
                <c:pt idx="11">
                  <c:v>757</c:v>
                </c:pt>
                <c:pt idx="12">
                  <c:v>468</c:v>
                </c:pt>
                <c:pt idx="13">
                  <c:v>190</c:v>
                </c:pt>
                <c:pt idx="14">
                  <c:v>98</c:v>
                </c:pt>
                <c:pt idx="15">
                  <c:v>54</c:v>
                </c:pt>
                <c:pt idx="1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CB-46F5-8EE9-F7A4FE2E726D}"/>
            </c:ext>
          </c:extLst>
        </c:ser>
        <c:ser>
          <c:idx val="1"/>
          <c:order val="1"/>
          <c:tx>
            <c:strRef>
              <c:f>'Table 8.23'!$S$62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8.23'!$S$63:$S$79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8.23'!$Z$63:$Z$79</c:f>
              <c:numCache>
                <c:formatCode>#,##0</c:formatCode>
                <c:ptCount val="17"/>
                <c:pt idx="0">
                  <c:v>3</c:v>
                </c:pt>
                <c:pt idx="1">
                  <c:v>266</c:v>
                </c:pt>
                <c:pt idx="2">
                  <c:v>528</c:v>
                </c:pt>
                <c:pt idx="3">
                  <c:v>660</c:v>
                </c:pt>
                <c:pt idx="4">
                  <c:v>768</c:v>
                </c:pt>
                <c:pt idx="5">
                  <c:v>604</c:v>
                </c:pt>
                <c:pt idx="6">
                  <c:v>677</c:v>
                </c:pt>
                <c:pt idx="7">
                  <c:v>628</c:v>
                </c:pt>
                <c:pt idx="8">
                  <c:v>829</c:v>
                </c:pt>
                <c:pt idx="9">
                  <c:v>813</c:v>
                </c:pt>
                <c:pt idx="10">
                  <c:v>838</c:v>
                </c:pt>
                <c:pt idx="11">
                  <c:v>629</c:v>
                </c:pt>
                <c:pt idx="12">
                  <c:v>330</c:v>
                </c:pt>
                <c:pt idx="13">
                  <c:v>154</c:v>
                </c:pt>
                <c:pt idx="14">
                  <c:v>58</c:v>
                </c:pt>
                <c:pt idx="15">
                  <c:v>26</c:v>
                </c:pt>
                <c:pt idx="16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CB-46F5-8EE9-F7A4FE2E7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8.23'!$Z$83:$Z$90</c:f>
              <c:numCache>
                <c:formatCode>#,##0</c:formatCode>
                <c:ptCount val="8"/>
                <c:pt idx="0">
                  <c:v>445</c:v>
                </c:pt>
                <c:pt idx="1">
                  <c:v>419</c:v>
                </c:pt>
                <c:pt idx="2">
                  <c:v>1090</c:v>
                </c:pt>
                <c:pt idx="3">
                  <c:v>242</c:v>
                </c:pt>
                <c:pt idx="4">
                  <c:v>141</c:v>
                </c:pt>
                <c:pt idx="5">
                  <c:v>203</c:v>
                </c:pt>
                <c:pt idx="6">
                  <c:v>752</c:v>
                </c:pt>
                <c:pt idx="7">
                  <c:v>1173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9E-44C2-9B5F-DBDC5A7EBE2F}"/>
            </c:ext>
          </c:extLst>
        </c:ser>
        <c:ser>
          <c:idx val="1"/>
          <c:order val="1"/>
          <c:tx>
            <c:strRef>
              <c:f>'Table 8.23'!$S$92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8.23'!$S$83:$S$90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8.23'!$Z$93:$Z$100</c:f>
              <c:numCache>
                <c:formatCode>#,##0</c:formatCode>
                <c:ptCount val="8"/>
                <c:pt idx="0">
                  <c:v>318</c:v>
                </c:pt>
                <c:pt idx="1">
                  <c:v>925</c:v>
                </c:pt>
                <c:pt idx="2">
                  <c:v>194</c:v>
                </c:pt>
                <c:pt idx="3">
                  <c:v>905</c:v>
                </c:pt>
                <c:pt idx="4">
                  <c:v>650</c:v>
                </c:pt>
                <c:pt idx="5">
                  <c:v>503</c:v>
                </c:pt>
                <c:pt idx="6">
                  <c:v>63</c:v>
                </c:pt>
                <c:pt idx="7">
                  <c:v>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9E-44C2-9B5F-DBDC5A7EB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8.3'!$Y$44:$Y$60</c:f>
              <c:numCache>
                <c:formatCode>#,##0</c:formatCode>
                <c:ptCount val="17"/>
                <c:pt idx="0">
                  <c:v>38</c:v>
                </c:pt>
                <c:pt idx="1">
                  <c:v>1095</c:v>
                </c:pt>
                <c:pt idx="2">
                  <c:v>2417</c:v>
                </c:pt>
                <c:pt idx="3">
                  <c:v>4048</c:v>
                </c:pt>
                <c:pt idx="4">
                  <c:v>5625</c:v>
                </c:pt>
                <c:pt idx="5">
                  <c:v>4844</c:v>
                </c:pt>
                <c:pt idx="6">
                  <c:v>4118</c:v>
                </c:pt>
                <c:pt idx="7">
                  <c:v>3702</c:v>
                </c:pt>
                <c:pt idx="8">
                  <c:v>3852</c:v>
                </c:pt>
                <c:pt idx="9">
                  <c:v>3301</c:v>
                </c:pt>
                <c:pt idx="10">
                  <c:v>3236</c:v>
                </c:pt>
                <c:pt idx="11">
                  <c:v>2549</c:v>
                </c:pt>
                <c:pt idx="12">
                  <c:v>1430</c:v>
                </c:pt>
                <c:pt idx="13">
                  <c:v>603</c:v>
                </c:pt>
                <c:pt idx="14">
                  <c:v>210</c:v>
                </c:pt>
                <c:pt idx="15">
                  <c:v>93</c:v>
                </c:pt>
                <c:pt idx="16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2E-41D4-ABCF-B00C6B9DDF5C}"/>
            </c:ext>
          </c:extLst>
        </c:ser>
        <c:ser>
          <c:idx val="1"/>
          <c:order val="1"/>
          <c:tx>
            <c:strRef>
              <c:f>'Table 8.3'!$S$62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8.3'!$Y$63:$Y$79</c:f>
              <c:numCache>
                <c:formatCode>#,##0</c:formatCode>
                <c:ptCount val="17"/>
                <c:pt idx="0">
                  <c:v>25</c:v>
                </c:pt>
                <c:pt idx="1">
                  <c:v>1163</c:v>
                </c:pt>
                <c:pt idx="2">
                  <c:v>2690</c:v>
                </c:pt>
                <c:pt idx="3">
                  <c:v>4358</c:v>
                </c:pt>
                <c:pt idx="4">
                  <c:v>5220</c:v>
                </c:pt>
                <c:pt idx="5">
                  <c:v>4569</c:v>
                </c:pt>
                <c:pt idx="6">
                  <c:v>4141</c:v>
                </c:pt>
                <c:pt idx="7">
                  <c:v>4014</c:v>
                </c:pt>
                <c:pt idx="8">
                  <c:v>4237</c:v>
                </c:pt>
                <c:pt idx="9">
                  <c:v>3762</c:v>
                </c:pt>
                <c:pt idx="10">
                  <c:v>3478</c:v>
                </c:pt>
                <c:pt idx="11">
                  <c:v>2522</c:v>
                </c:pt>
                <c:pt idx="12">
                  <c:v>1165</c:v>
                </c:pt>
                <c:pt idx="13">
                  <c:v>394</c:v>
                </c:pt>
                <c:pt idx="14">
                  <c:v>153</c:v>
                </c:pt>
                <c:pt idx="15">
                  <c:v>81</c:v>
                </c:pt>
                <c:pt idx="16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2E-41D4-ABCF-B00C6B9DD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8.23'!$S$1</c:f>
              <c:strCache>
                <c:ptCount val="1"/>
                <c:pt idx="0">
                  <c:v>Glenelg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8.23'!$V$8:$Z$8</c:f>
              <c:numCache>
                <c:formatCode>#,##0</c:formatCode>
                <c:ptCount val="5"/>
                <c:pt idx="0">
                  <c:v>33820</c:v>
                </c:pt>
                <c:pt idx="1">
                  <c:v>35204</c:v>
                </c:pt>
                <c:pt idx="2">
                  <c:v>36678</c:v>
                </c:pt>
                <c:pt idx="3">
                  <c:v>35911.61</c:v>
                </c:pt>
                <c:pt idx="4">
                  <c:v>37880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9F-464A-934A-A3B44ED68E9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42133.59</c:v>
                </c:pt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9F-464A-934A-A3B44ED68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8.24'!$S$4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8.24'!$U$2:$Y$2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8.24'!$U$4:$Y$4</c:f>
              <c:numCache>
                <c:formatCode>#,##0</c:formatCode>
                <c:ptCount val="5"/>
                <c:pt idx="1">
                  <c:v>17266</c:v>
                </c:pt>
                <c:pt idx="2">
                  <c:v>18186</c:v>
                </c:pt>
                <c:pt idx="3">
                  <c:v>18635</c:v>
                </c:pt>
                <c:pt idx="4">
                  <c:v>19081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FE-4706-AA24-07B5B4A2E6C2}"/>
            </c:ext>
          </c:extLst>
        </c:ser>
        <c:ser>
          <c:idx val="1"/>
          <c:order val="1"/>
          <c:tx>
            <c:strRef>
              <c:f>'Table 8.24'!$S$7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8.24'!$U$2:$Y$2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8.24'!$U$7:$Y$7</c:f>
              <c:numCache>
                <c:formatCode>#,##0</c:formatCode>
                <c:ptCount val="5"/>
                <c:pt idx="1">
                  <c:v>12291</c:v>
                </c:pt>
                <c:pt idx="2">
                  <c:v>12994</c:v>
                </c:pt>
                <c:pt idx="3">
                  <c:v>13238</c:v>
                </c:pt>
                <c:pt idx="4">
                  <c:v>13821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FE-4706-AA24-07B5B4A2E6C2}"/>
            </c:ext>
          </c:extLst>
        </c:ser>
        <c:ser>
          <c:idx val="2"/>
          <c:order val="2"/>
          <c:tx>
            <c:strRef>
              <c:f>'Table 8.24'!$S$11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8.24'!$U$2:$Y$2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8.24'!$U$11:$Y$11</c:f>
              <c:numCache>
                <c:formatCode>#,##0</c:formatCode>
                <c:ptCount val="5"/>
                <c:pt idx="1">
                  <c:v>15070</c:v>
                </c:pt>
                <c:pt idx="2">
                  <c:v>15858</c:v>
                </c:pt>
                <c:pt idx="3">
                  <c:v>16364</c:v>
                </c:pt>
                <c:pt idx="4">
                  <c:v>16741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FE-4706-AA24-07B5B4A2E6C2}"/>
            </c:ext>
          </c:extLst>
        </c:ser>
        <c:ser>
          <c:idx val="3"/>
          <c:order val="3"/>
          <c:tx>
            <c:strRef>
              <c:f>'Table 8.24'!$S$12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8.24'!$U$2:$Y$2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8.24'!$U$12:$Y$12</c:f>
              <c:numCache>
                <c:formatCode>#,##0</c:formatCode>
                <c:ptCount val="5"/>
                <c:pt idx="1">
                  <c:v>2192</c:v>
                </c:pt>
                <c:pt idx="2">
                  <c:v>2326</c:v>
                </c:pt>
                <c:pt idx="3">
                  <c:v>2277</c:v>
                </c:pt>
                <c:pt idx="4">
                  <c:v>2343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0FE-4706-AA24-07B5B4A2E6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8.24'!$S$1</c:f>
              <c:strCache>
                <c:ptCount val="1"/>
                <c:pt idx="0">
                  <c:v>Golden Plains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8.24'!$AB$15:$AB$33</c:f>
              <c:numCache>
                <c:formatCode>0.0%</c:formatCode>
                <c:ptCount val="19"/>
                <c:pt idx="0">
                  <c:v>5.1712829826951211E-2</c:v>
                </c:pt>
                <c:pt idx="1">
                  <c:v>6.155088037939559E-3</c:v>
                </c:pt>
                <c:pt idx="2">
                  <c:v>6.5536552141667925E-2</c:v>
                </c:pt>
                <c:pt idx="3">
                  <c:v>9.1821805156147521E-3</c:v>
                </c:pt>
                <c:pt idx="4">
                  <c:v>0.10882397457242318</c:v>
                </c:pt>
                <c:pt idx="5">
                  <c:v>4.0108975329196307E-2</c:v>
                </c:pt>
                <c:pt idx="6">
                  <c:v>9.2275869027798801E-2</c:v>
                </c:pt>
                <c:pt idx="7">
                  <c:v>6.0138237223147165E-2</c:v>
                </c:pt>
                <c:pt idx="8">
                  <c:v>3.8444074466474951E-2</c:v>
                </c:pt>
                <c:pt idx="9">
                  <c:v>9.3839866807930977E-3</c:v>
                </c:pt>
                <c:pt idx="10">
                  <c:v>3.4307048080318855E-2</c:v>
                </c:pt>
                <c:pt idx="11">
                  <c:v>1.5539074718732657E-2</c:v>
                </c:pt>
                <c:pt idx="12">
                  <c:v>5.2318248322486251E-2</c:v>
                </c:pt>
                <c:pt idx="13">
                  <c:v>5.9835527975379645E-2</c:v>
                </c:pt>
                <c:pt idx="14">
                  <c:v>5.6505726249936938E-2</c:v>
                </c:pt>
                <c:pt idx="15">
                  <c:v>6.6192422178497551E-2</c:v>
                </c:pt>
                <c:pt idx="16">
                  <c:v>0.13430200292618941</c:v>
                </c:pt>
                <c:pt idx="17">
                  <c:v>1.8818424902880784E-2</c:v>
                </c:pt>
                <c:pt idx="18">
                  <c:v>3.6678270521164423E-2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19-43EB-992F-F56BDA6FE15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19-43EB-992F-F56BDA6FE1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8.24'!$S$63:$S$79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8.24'!$Y$44:$Y$60</c:f>
              <c:numCache>
                <c:formatCode>#,##0</c:formatCode>
                <c:ptCount val="17"/>
                <c:pt idx="0">
                  <c:v>7</c:v>
                </c:pt>
                <c:pt idx="1">
                  <c:v>290</c:v>
                </c:pt>
                <c:pt idx="2">
                  <c:v>604</c:v>
                </c:pt>
                <c:pt idx="3">
                  <c:v>782</c:v>
                </c:pt>
                <c:pt idx="4">
                  <c:v>945</c:v>
                </c:pt>
                <c:pt idx="5">
                  <c:v>933</c:v>
                </c:pt>
                <c:pt idx="6">
                  <c:v>949</c:v>
                </c:pt>
                <c:pt idx="7">
                  <c:v>969</c:v>
                </c:pt>
                <c:pt idx="8">
                  <c:v>1123</c:v>
                </c:pt>
                <c:pt idx="9">
                  <c:v>1044</c:v>
                </c:pt>
                <c:pt idx="10">
                  <c:v>848</c:v>
                </c:pt>
                <c:pt idx="11">
                  <c:v>723</c:v>
                </c:pt>
                <c:pt idx="12">
                  <c:v>403</c:v>
                </c:pt>
                <c:pt idx="13">
                  <c:v>158</c:v>
                </c:pt>
                <c:pt idx="14">
                  <c:v>67</c:v>
                </c:pt>
                <c:pt idx="15">
                  <c:v>13</c:v>
                </c:pt>
                <c:pt idx="1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C9-4ABB-AF1B-950901EE19AA}"/>
            </c:ext>
          </c:extLst>
        </c:ser>
        <c:ser>
          <c:idx val="1"/>
          <c:order val="1"/>
          <c:tx>
            <c:strRef>
              <c:f>'Table 8.24'!$S$62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8.24'!$S$63:$S$79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8.24'!$Y$63:$Y$79</c:f>
              <c:numCache>
                <c:formatCode>#,##0</c:formatCode>
                <c:ptCount val="17"/>
                <c:pt idx="0">
                  <c:v>5</c:v>
                </c:pt>
                <c:pt idx="1">
                  <c:v>322</c:v>
                </c:pt>
                <c:pt idx="2">
                  <c:v>689</c:v>
                </c:pt>
                <c:pt idx="3">
                  <c:v>740</c:v>
                </c:pt>
                <c:pt idx="4">
                  <c:v>808</c:v>
                </c:pt>
                <c:pt idx="5">
                  <c:v>888</c:v>
                </c:pt>
                <c:pt idx="6">
                  <c:v>922</c:v>
                </c:pt>
                <c:pt idx="7">
                  <c:v>980</c:v>
                </c:pt>
                <c:pt idx="8">
                  <c:v>1073</c:v>
                </c:pt>
                <c:pt idx="9">
                  <c:v>990</c:v>
                </c:pt>
                <c:pt idx="10">
                  <c:v>826</c:v>
                </c:pt>
                <c:pt idx="11">
                  <c:v>582</c:v>
                </c:pt>
                <c:pt idx="12">
                  <c:v>243</c:v>
                </c:pt>
                <c:pt idx="13">
                  <c:v>98</c:v>
                </c:pt>
                <c:pt idx="14">
                  <c:v>40</c:v>
                </c:pt>
                <c:pt idx="15">
                  <c:v>14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C9-4ABB-AF1B-950901EE19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8.24'!$S$83:$S$90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8.24'!$Y$83:$Y$90</c:f>
              <c:numCache>
                <c:formatCode>#,##0</c:formatCode>
                <c:ptCount val="8"/>
                <c:pt idx="0">
                  <c:v>821</c:v>
                </c:pt>
                <c:pt idx="1">
                  <c:v>677</c:v>
                </c:pt>
                <c:pt idx="2">
                  <c:v>1702</c:v>
                </c:pt>
                <c:pt idx="3">
                  <c:v>388</c:v>
                </c:pt>
                <c:pt idx="4">
                  <c:v>248</c:v>
                </c:pt>
                <c:pt idx="5">
                  <c:v>302</c:v>
                </c:pt>
                <c:pt idx="6">
                  <c:v>779</c:v>
                </c:pt>
                <c:pt idx="7">
                  <c:v>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0B-4DBD-A239-CE1B9B6E2118}"/>
            </c:ext>
          </c:extLst>
        </c:ser>
        <c:ser>
          <c:idx val="1"/>
          <c:order val="1"/>
          <c:tx>
            <c:strRef>
              <c:f>'Table 8.24'!$S$92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8.24'!$S$83:$S$90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8.24'!$Y$93:$Y$100</c:f>
              <c:numCache>
                <c:formatCode>#,##0</c:formatCode>
                <c:ptCount val="8"/>
                <c:pt idx="0">
                  <c:v>578</c:v>
                </c:pt>
                <c:pt idx="1">
                  <c:v>1246</c:v>
                </c:pt>
                <c:pt idx="2">
                  <c:v>282</c:v>
                </c:pt>
                <c:pt idx="3">
                  <c:v>1044</c:v>
                </c:pt>
                <c:pt idx="4">
                  <c:v>1179</c:v>
                </c:pt>
                <c:pt idx="5">
                  <c:v>662</c:v>
                </c:pt>
                <c:pt idx="6">
                  <c:v>79</c:v>
                </c:pt>
                <c:pt idx="7">
                  <c:v>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0B-4DBD-A239-CE1B9B6E2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8.24'!$S$1</c:f>
              <c:strCache>
                <c:ptCount val="1"/>
                <c:pt idx="0">
                  <c:v>Golden Plains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8.24'!$U$8:$Y$8</c:f>
              <c:numCache>
                <c:formatCode>#,##0</c:formatCode>
                <c:ptCount val="5"/>
                <c:pt idx="1">
                  <c:v>41494</c:v>
                </c:pt>
                <c:pt idx="2">
                  <c:v>42323.24</c:v>
                </c:pt>
                <c:pt idx="3">
                  <c:v>44160</c:v>
                </c:pt>
                <c:pt idx="4">
                  <c:v>44559.14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1F-4EBF-A35E-B2C83D504A0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1F-4EBF-A35E-B2C83D504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8.24'!$S$4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8.24'!$V$4:$Z$4</c:f>
              <c:numCache>
                <c:formatCode>#,##0</c:formatCode>
                <c:ptCount val="5"/>
                <c:pt idx="0">
                  <c:v>17266</c:v>
                </c:pt>
                <c:pt idx="1">
                  <c:v>18186</c:v>
                </c:pt>
                <c:pt idx="2">
                  <c:v>18635</c:v>
                </c:pt>
                <c:pt idx="3">
                  <c:v>19081</c:v>
                </c:pt>
                <c:pt idx="4">
                  <c:v>19821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DE-4EA3-A898-BBAFA7FB148D}"/>
            </c:ext>
          </c:extLst>
        </c:ser>
        <c:ser>
          <c:idx val="1"/>
          <c:order val="1"/>
          <c:tx>
            <c:strRef>
              <c:f>'Table 8.24'!$S$7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8.24'!$V$7:$Z$7</c:f>
              <c:numCache>
                <c:formatCode>#,##0</c:formatCode>
                <c:ptCount val="5"/>
                <c:pt idx="0">
                  <c:v>12291</c:v>
                </c:pt>
                <c:pt idx="1">
                  <c:v>12994</c:v>
                </c:pt>
                <c:pt idx="2">
                  <c:v>13238</c:v>
                </c:pt>
                <c:pt idx="3">
                  <c:v>13821</c:v>
                </c:pt>
                <c:pt idx="4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DE-4EA3-A898-BBAFA7FB148D}"/>
            </c:ext>
          </c:extLst>
        </c:ser>
        <c:ser>
          <c:idx val="2"/>
          <c:order val="2"/>
          <c:tx>
            <c:strRef>
              <c:f>'Table 8.24'!$S$11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8.24'!$V$11:$Z$11</c:f>
              <c:numCache>
                <c:formatCode>#,##0</c:formatCode>
                <c:ptCount val="5"/>
                <c:pt idx="0">
                  <c:v>15070</c:v>
                </c:pt>
                <c:pt idx="1">
                  <c:v>15858</c:v>
                </c:pt>
                <c:pt idx="2">
                  <c:v>16364</c:v>
                </c:pt>
                <c:pt idx="3">
                  <c:v>16741</c:v>
                </c:pt>
                <c:pt idx="4">
                  <c:v>17385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DE-4EA3-A898-BBAFA7FB148D}"/>
            </c:ext>
          </c:extLst>
        </c:ser>
        <c:ser>
          <c:idx val="3"/>
          <c:order val="3"/>
          <c:tx>
            <c:strRef>
              <c:f>'Table 8.24'!$S$12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8.24'!$V$12:$Z$12</c:f>
              <c:numCache>
                <c:formatCode>#,##0</c:formatCode>
                <c:ptCount val="5"/>
                <c:pt idx="0">
                  <c:v>2192</c:v>
                </c:pt>
                <c:pt idx="1">
                  <c:v>2326</c:v>
                </c:pt>
                <c:pt idx="2">
                  <c:v>2277</c:v>
                </c:pt>
                <c:pt idx="3">
                  <c:v>2343</c:v>
                </c:pt>
                <c:pt idx="4">
                  <c:v>2436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DE-4EA3-A898-BBAFA7FB1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8.24'!$S$1</c:f>
              <c:strCache>
                <c:ptCount val="1"/>
                <c:pt idx="0">
                  <c:v>Golden Plains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8.24'!$AB$15:$AB$33</c:f>
              <c:numCache>
                <c:formatCode>0.0%</c:formatCode>
                <c:ptCount val="19"/>
                <c:pt idx="0">
                  <c:v>5.1712829826951211E-2</c:v>
                </c:pt>
                <c:pt idx="1">
                  <c:v>6.155088037939559E-3</c:v>
                </c:pt>
                <c:pt idx="2">
                  <c:v>6.5536552141667925E-2</c:v>
                </c:pt>
                <c:pt idx="3">
                  <c:v>9.1821805156147521E-3</c:v>
                </c:pt>
                <c:pt idx="4">
                  <c:v>0.10882397457242318</c:v>
                </c:pt>
                <c:pt idx="5">
                  <c:v>4.0108975329196307E-2</c:v>
                </c:pt>
                <c:pt idx="6">
                  <c:v>9.2275869027798801E-2</c:v>
                </c:pt>
                <c:pt idx="7">
                  <c:v>6.0138237223147165E-2</c:v>
                </c:pt>
                <c:pt idx="8">
                  <c:v>3.8444074466474951E-2</c:v>
                </c:pt>
                <c:pt idx="9">
                  <c:v>9.3839866807930977E-3</c:v>
                </c:pt>
                <c:pt idx="10">
                  <c:v>3.4307048080318855E-2</c:v>
                </c:pt>
                <c:pt idx="11">
                  <c:v>1.5539074718732657E-2</c:v>
                </c:pt>
                <c:pt idx="12">
                  <c:v>5.2318248322486251E-2</c:v>
                </c:pt>
                <c:pt idx="13">
                  <c:v>5.9835527975379645E-2</c:v>
                </c:pt>
                <c:pt idx="14">
                  <c:v>5.6505726249936938E-2</c:v>
                </c:pt>
                <c:pt idx="15">
                  <c:v>6.6192422178497551E-2</c:v>
                </c:pt>
                <c:pt idx="16">
                  <c:v>0.13430200292618941</c:v>
                </c:pt>
                <c:pt idx="17">
                  <c:v>1.8818424902880784E-2</c:v>
                </c:pt>
                <c:pt idx="18">
                  <c:v>3.6678270521164423E-2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72-41A5-BCA7-7CDAB6BB1B2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72-41A5-BCA7-7CDAB6BB1B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8.24'!$S$63:$S$79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8.24'!$Z$44:$Z$60</c:f>
              <c:numCache>
                <c:formatCode>#,##0</c:formatCode>
                <c:ptCount val="17"/>
                <c:pt idx="0">
                  <c:v>6</c:v>
                </c:pt>
                <c:pt idx="1">
                  <c:v>327</c:v>
                </c:pt>
                <c:pt idx="2">
                  <c:v>647</c:v>
                </c:pt>
                <c:pt idx="3">
                  <c:v>826</c:v>
                </c:pt>
                <c:pt idx="4">
                  <c:v>909</c:v>
                </c:pt>
                <c:pt idx="5">
                  <c:v>992</c:v>
                </c:pt>
                <c:pt idx="6">
                  <c:v>1010</c:v>
                </c:pt>
                <c:pt idx="7">
                  <c:v>972</c:v>
                </c:pt>
                <c:pt idx="8">
                  <c:v>1118</c:v>
                </c:pt>
                <c:pt idx="9">
                  <c:v>1059</c:v>
                </c:pt>
                <c:pt idx="10">
                  <c:v>844</c:v>
                </c:pt>
                <c:pt idx="11">
                  <c:v>702</c:v>
                </c:pt>
                <c:pt idx="12">
                  <c:v>419</c:v>
                </c:pt>
                <c:pt idx="13">
                  <c:v>158</c:v>
                </c:pt>
                <c:pt idx="14">
                  <c:v>58</c:v>
                </c:pt>
                <c:pt idx="15">
                  <c:v>21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12-45C0-BA03-C2205D317833}"/>
            </c:ext>
          </c:extLst>
        </c:ser>
        <c:ser>
          <c:idx val="1"/>
          <c:order val="1"/>
          <c:tx>
            <c:strRef>
              <c:f>'Table 8.24'!$S$62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8.24'!$S$63:$S$79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8.24'!$Z$63:$Z$79</c:f>
              <c:numCache>
                <c:formatCode>#,##0</c:formatCode>
                <c:ptCount val="17"/>
                <c:pt idx="0">
                  <c:v>3</c:v>
                </c:pt>
                <c:pt idx="1">
                  <c:v>385</c:v>
                </c:pt>
                <c:pt idx="2">
                  <c:v>760</c:v>
                </c:pt>
                <c:pt idx="3">
                  <c:v>792</c:v>
                </c:pt>
                <c:pt idx="4">
                  <c:v>787</c:v>
                </c:pt>
                <c:pt idx="5">
                  <c:v>929</c:v>
                </c:pt>
                <c:pt idx="6">
                  <c:v>1053</c:v>
                </c:pt>
                <c:pt idx="7">
                  <c:v>1018</c:v>
                </c:pt>
                <c:pt idx="8">
                  <c:v>1068</c:v>
                </c:pt>
                <c:pt idx="9">
                  <c:v>1068</c:v>
                </c:pt>
                <c:pt idx="10">
                  <c:v>844</c:v>
                </c:pt>
                <c:pt idx="11">
                  <c:v>603</c:v>
                </c:pt>
                <c:pt idx="12">
                  <c:v>257</c:v>
                </c:pt>
                <c:pt idx="13">
                  <c:v>82</c:v>
                </c:pt>
                <c:pt idx="14">
                  <c:v>43</c:v>
                </c:pt>
                <c:pt idx="15">
                  <c:v>19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12-45C0-BA03-C2205D3178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8.24'!$Z$83:$Z$90</c:f>
              <c:numCache>
                <c:formatCode>#,##0</c:formatCode>
                <c:ptCount val="8"/>
                <c:pt idx="0">
                  <c:v>833</c:v>
                </c:pt>
                <c:pt idx="1">
                  <c:v>661</c:v>
                </c:pt>
                <c:pt idx="2">
                  <c:v>1811</c:v>
                </c:pt>
                <c:pt idx="3">
                  <c:v>394</c:v>
                </c:pt>
                <c:pt idx="4">
                  <c:v>246</c:v>
                </c:pt>
                <c:pt idx="5">
                  <c:v>298</c:v>
                </c:pt>
                <c:pt idx="6">
                  <c:v>805</c:v>
                </c:pt>
                <c:pt idx="7">
                  <c:v>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7A-460F-A7D0-ADF53C680A2C}"/>
            </c:ext>
          </c:extLst>
        </c:ser>
        <c:ser>
          <c:idx val="1"/>
          <c:order val="1"/>
          <c:tx>
            <c:strRef>
              <c:f>'Table 8.24'!$S$92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8.24'!$S$83:$S$90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8.24'!$Z$93:$Z$100</c:f>
              <c:numCache>
                <c:formatCode>#,##0</c:formatCode>
                <c:ptCount val="8"/>
                <c:pt idx="0">
                  <c:v>587</c:v>
                </c:pt>
                <c:pt idx="1">
                  <c:v>1320</c:v>
                </c:pt>
                <c:pt idx="2">
                  <c:v>298</c:v>
                </c:pt>
                <c:pt idx="3">
                  <c:v>1096</c:v>
                </c:pt>
                <c:pt idx="4">
                  <c:v>1205</c:v>
                </c:pt>
                <c:pt idx="5">
                  <c:v>660</c:v>
                </c:pt>
                <c:pt idx="6">
                  <c:v>88</c:v>
                </c:pt>
                <c:pt idx="7">
                  <c:v>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7A-460F-A7D0-ADF53C680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8.3'!$Y$83:$Y$90</c:f>
              <c:numCache>
                <c:formatCode>#,##0</c:formatCode>
                <c:ptCount val="8"/>
                <c:pt idx="0">
                  <c:v>3659</c:v>
                </c:pt>
                <c:pt idx="1">
                  <c:v>4591</c:v>
                </c:pt>
                <c:pt idx="2">
                  <c:v>5542</c:v>
                </c:pt>
                <c:pt idx="3">
                  <c:v>2130</c:v>
                </c:pt>
                <c:pt idx="4">
                  <c:v>1397</c:v>
                </c:pt>
                <c:pt idx="5">
                  <c:v>1790</c:v>
                </c:pt>
                <c:pt idx="6">
                  <c:v>2202</c:v>
                </c:pt>
                <c:pt idx="7">
                  <c:v>3681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AD-4272-ACA4-FACE5A0A360C}"/>
            </c:ext>
          </c:extLst>
        </c:ser>
        <c:ser>
          <c:idx val="1"/>
          <c:order val="1"/>
          <c:tx>
            <c:strRef>
              <c:f>'Table 8.3'!$S$92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8.3'!$Y$93:$Y$100</c:f>
              <c:numCache>
                <c:formatCode>#,##0</c:formatCode>
                <c:ptCount val="8"/>
                <c:pt idx="0">
                  <c:v>2626</c:v>
                </c:pt>
                <c:pt idx="1">
                  <c:v>7055</c:v>
                </c:pt>
                <c:pt idx="2">
                  <c:v>1022</c:v>
                </c:pt>
                <c:pt idx="3">
                  <c:v>4827</c:v>
                </c:pt>
                <c:pt idx="4">
                  <c:v>4773</c:v>
                </c:pt>
                <c:pt idx="5">
                  <c:v>3005</c:v>
                </c:pt>
                <c:pt idx="6">
                  <c:v>206</c:v>
                </c:pt>
                <c:pt idx="7">
                  <c:v>1883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AD-4272-ACA4-FACE5A0A3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8.24'!$S$1</c:f>
              <c:strCache>
                <c:ptCount val="1"/>
                <c:pt idx="0">
                  <c:v>Golden Plains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8.24'!$V$8:$Z$8</c:f>
              <c:numCache>
                <c:formatCode>#,##0</c:formatCode>
                <c:ptCount val="5"/>
                <c:pt idx="0">
                  <c:v>41494</c:v>
                </c:pt>
                <c:pt idx="1">
                  <c:v>42323.24</c:v>
                </c:pt>
                <c:pt idx="2">
                  <c:v>44160</c:v>
                </c:pt>
                <c:pt idx="3">
                  <c:v>44559.14</c:v>
                </c:pt>
                <c:pt idx="4">
                  <c:v>47216.5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76-4F17-B637-37706D955A3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42133.59</c:v>
                </c:pt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76-4F17-B637-37706D955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8.25'!$S$4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8.25'!$U$2:$Y$2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8.25'!$U$4:$Y$4</c:f>
              <c:numCache>
                <c:formatCode>#,##0</c:formatCode>
                <c:ptCount val="5"/>
                <c:pt idx="1">
                  <c:v>82575</c:v>
                </c:pt>
                <c:pt idx="2">
                  <c:v>85528</c:v>
                </c:pt>
                <c:pt idx="3">
                  <c:v>87765</c:v>
                </c:pt>
                <c:pt idx="4">
                  <c:v>88832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A0-45D9-9047-BB5BBF545E43}"/>
            </c:ext>
          </c:extLst>
        </c:ser>
        <c:ser>
          <c:idx val="1"/>
          <c:order val="1"/>
          <c:tx>
            <c:strRef>
              <c:f>'Table 8.25'!$S$7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8.25'!$U$2:$Y$2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8.25'!$U$7:$Y$7</c:f>
              <c:numCache>
                <c:formatCode>#,##0</c:formatCode>
                <c:ptCount val="5"/>
                <c:pt idx="1">
                  <c:v>58199</c:v>
                </c:pt>
                <c:pt idx="2">
                  <c:v>61004</c:v>
                </c:pt>
                <c:pt idx="3">
                  <c:v>61885</c:v>
                </c:pt>
                <c:pt idx="4">
                  <c:v>63624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A0-45D9-9047-BB5BBF545E43}"/>
            </c:ext>
          </c:extLst>
        </c:ser>
        <c:ser>
          <c:idx val="2"/>
          <c:order val="2"/>
          <c:tx>
            <c:strRef>
              <c:f>'Table 8.25'!$S$11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8.25'!$U$2:$Y$2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8.25'!$U$11:$Y$11</c:f>
              <c:numCache>
                <c:formatCode>#,##0</c:formatCode>
                <c:ptCount val="5"/>
                <c:pt idx="1">
                  <c:v>74871</c:v>
                </c:pt>
                <c:pt idx="2">
                  <c:v>77419</c:v>
                </c:pt>
                <c:pt idx="3">
                  <c:v>79828</c:v>
                </c:pt>
                <c:pt idx="4">
                  <c:v>80626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A0-45D9-9047-BB5BBF545E43}"/>
            </c:ext>
          </c:extLst>
        </c:ser>
        <c:ser>
          <c:idx val="3"/>
          <c:order val="3"/>
          <c:tx>
            <c:strRef>
              <c:f>'Table 8.25'!$S$12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8.25'!$U$2:$Y$2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8.25'!$U$12:$Y$12</c:f>
              <c:numCache>
                <c:formatCode>#,##0</c:formatCode>
                <c:ptCount val="5"/>
                <c:pt idx="1">
                  <c:v>7706</c:v>
                </c:pt>
                <c:pt idx="2">
                  <c:v>8112</c:v>
                </c:pt>
                <c:pt idx="3">
                  <c:v>7935</c:v>
                </c:pt>
                <c:pt idx="4">
                  <c:v>8208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FA0-45D9-9047-BB5BBF545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8.25'!$S$1</c:f>
              <c:strCache>
                <c:ptCount val="1"/>
                <c:pt idx="0">
                  <c:v>Greater Bendigo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8.25'!$AB$15:$AB$33</c:f>
              <c:numCache>
                <c:formatCode>0.0%</c:formatCode>
                <c:ptCount val="19"/>
                <c:pt idx="0">
                  <c:v>2.1711131554737809E-2</c:v>
                </c:pt>
                <c:pt idx="1">
                  <c:v>1.4805995995454299E-2</c:v>
                </c:pt>
                <c:pt idx="2">
                  <c:v>7.722279344120353E-2</c:v>
                </c:pt>
                <c:pt idx="3">
                  <c:v>9.8490178039937221E-3</c:v>
                </c:pt>
                <c:pt idx="4">
                  <c:v>7.6432707397586452E-2</c:v>
                </c:pt>
                <c:pt idx="5">
                  <c:v>2.4178797553980193E-2</c:v>
                </c:pt>
                <c:pt idx="6">
                  <c:v>0.10063315114454245</c:v>
                </c:pt>
                <c:pt idx="7">
                  <c:v>8.0134206396450025E-2</c:v>
                </c:pt>
                <c:pt idx="8">
                  <c:v>3.0142323718815953E-2</c:v>
                </c:pt>
                <c:pt idx="9">
                  <c:v>7.0891281995778994E-3</c:v>
                </c:pt>
                <c:pt idx="10">
                  <c:v>4.1560690513555931E-2</c:v>
                </c:pt>
                <c:pt idx="11">
                  <c:v>1.2078575680502192E-2</c:v>
                </c:pt>
                <c:pt idx="12">
                  <c:v>4.3054277828886843E-2</c:v>
                </c:pt>
                <c:pt idx="13">
                  <c:v>7.2179230477839709E-2</c:v>
                </c:pt>
                <c:pt idx="14">
                  <c:v>5.5230261377780185E-2</c:v>
                </c:pt>
                <c:pt idx="15">
                  <c:v>8.0502191677038801E-2</c:v>
                </c:pt>
                <c:pt idx="16">
                  <c:v>0.16751988743979654</c:v>
                </c:pt>
                <c:pt idx="17">
                  <c:v>2.1548785107419234E-2</c:v>
                </c:pt>
                <c:pt idx="18">
                  <c:v>3.4839547594566804E-2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3C-488B-A318-41744D83575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3C-488B-A318-41744D8357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8.25'!$S$63:$S$79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8.25'!$Y$44:$Y$60</c:f>
              <c:numCache>
                <c:formatCode>#,##0</c:formatCode>
                <c:ptCount val="17"/>
                <c:pt idx="0">
                  <c:v>17</c:v>
                </c:pt>
                <c:pt idx="1">
                  <c:v>1020</c:v>
                </c:pt>
                <c:pt idx="2">
                  <c:v>2692</c:v>
                </c:pt>
                <c:pt idx="3">
                  <c:v>4237</c:v>
                </c:pt>
                <c:pt idx="4">
                  <c:v>5406</c:v>
                </c:pt>
                <c:pt idx="5">
                  <c:v>4994</c:v>
                </c:pt>
                <c:pt idx="6">
                  <c:v>4520</c:v>
                </c:pt>
                <c:pt idx="7">
                  <c:v>3901</c:v>
                </c:pt>
                <c:pt idx="8">
                  <c:v>4018</c:v>
                </c:pt>
                <c:pt idx="9">
                  <c:v>3722</c:v>
                </c:pt>
                <c:pt idx="10">
                  <c:v>3826</c:v>
                </c:pt>
                <c:pt idx="11">
                  <c:v>3021</c:v>
                </c:pt>
                <c:pt idx="12">
                  <c:v>1746</c:v>
                </c:pt>
                <c:pt idx="13">
                  <c:v>686</c:v>
                </c:pt>
                <c:pt idx="14">
                  <c:v>238</c:v>
                </c:pt>
                <c:pt idx="15">
                  <c:v>130</c:v>
                </c:pt>
                <c:pt idx="16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7D-4585-99D5-A6B24EB777AE}"/>
            </c:ext>
          </c:extLst>
        </c:ser>
        <c:ser>
          <c:idx val="1"/>
          <c:order val="1"/>
          <c:tx>
            <c:strRef>
              <c:f>'Table 8.25'!$S$62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8.25'!$S$63:$S$79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8.25'!$Y$63:$Y$79</c:f>
              <c:numCache>
                <c:formatCode>#,##0</c:formatCode>
                <c:ptCount val="17"/>
                <c:pt idx="0">
                  <c:v>23</c:v>
                </c:pt>
                <c:pt idx="1">
                  <c:v>1249</c:v>
                </c:pt>
                <c:pt idx="2">
                  <c:v>2854</c:v>
                </c:pt>
                <c:pt idx="3">
                  <c:v>4435</c:v>
                </c:pt>
                <c:pt idx="4">
                  <c:v>5165</c:v>
                </c:pt>
                <c:pt idx="5">
                  <c:v>4774</c:v>
                </c:pt>
                <c:pt idx="6">
                  <c:v>4367</c:v>
                </c:pt>
                <c:pt idx="7">
                  <c:v>4082</c:v>
                </c:pt>
                <c:pt idx="8">
                  <c:v>4416</c:v>
                </c:pt>
                <c:pt idx="9">
                  <c:v>4021</c:v>
                </c:pt>
                <c:pt idx="10">
                  <c:v>3991</c:v>
                </c:pt>
                <c:pt idx="11">
                  <c:v>2992</c:v>
                </c:pt>
                <c:pt idx="12">
                  <c:v>1323</c:v>
                </c:pt>
                <c:pt idx="13">
                  <c:v>455</c:v>
                </c:pt>
                <c:pt idx="14">
                  <c:v>209</c:v>
                </c:pt>
                <c:pt idx="15">
                  <c:v>129</c:v>
                </c:pt>
                <c:pt idx="16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7D-4585-99D5-A6B24EB777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8.25'!$S$83:$S$90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8.25'!$Y$83:$Y$90</c:f>
              <c:numCache>
                <c:formatCode>#,##0</c:formatCode>
                <c:ptCount val="8"/>
                <c:pt idx="0">
                  <c:v>3532</c:v>
                </c:pt>
                <c:pt idx="1">
                  <c:v>4298</c:v>
                </c:pt>
                <c:pt idx="2">
                  <c:v>5985</c:v>
                </c:pt>
                <c:pt idx="3">
                  <c:v>2196</c:v>
                </c:pt>
                <c:pt idx="4">
                  <c:v>1511</c:v>
                </c:pt>
                <c:pt idx="5">
                  <c:v>1872</c:v>
                </c:pt>
                <c:pt idx="6">
                  <c:v>2852</c:v>
                </c:pt>
                <c:pt idx="7">
                  <c:v>4650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28-4EA0-90CF-C4254F7EDAEB}"/>
            </c:ext>
          </c:extLst>
        </c:ser>
        <c:ser>
          <c:idx val="1"/>
          <c:order val="1"/>
          <c:tx>
            <c:strRef>
              <c:f>'Table 8.25'!$S$92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8.25'!$S$83:$S$90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8.25'!$Y$93:$Y$100</c:f>
              <c:numCache>
                <c:formatCode>#,##0</c:formatCode>
                <c:ptCount val="8"/>
                <c:pt idx="0">
                  <c:v>2536</c:v>
                </c:pt>
                <c:pt idx="1">
                  <c:v>7270</c:v>
                </c:pt>
                <c:pt idx="2">
                  <c:v>1084</c:v>
                </c:pt>
                <c:pt idx="3">
                  <c:v>5116</c:v>
                </c:pt>
                <c:pt idx="4">
                  <c:v>5146</c:v>
                </c:pt>
                <c:pt idx="5">
                  <c:v>3183</c:v>
                </c:pt>
                <c:pt idx="6">
                  <c:v>311</c:v>
                </c:pt>
                <c:pt idx="7">
                  <c:v>2548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28-4EA0-90CF-C4254F7EDA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8.25'!$S$1</c:f>
              <c:strCache>
                <c:ptCount val="1"/>
                <c:pt idx="0">
                  <c:v>Greater Bendigo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8.25'!$U$8:$Y$8</c:f>
              <c:numCache>
                <c:formatCode>#,##0</c:formatCode>
                <c:ptCount val="5"/>
                <c:pt idx="1">
                  <c:v>38655</c:v>
                </c:pt>
                <c:pt idx="2">
                  <c:v>40382.54</c:v>
                </c:pt>
                <c:pt idx="3">
                  <c:v>41963</c:v>
                </c:pt>
                <c:pt idx="4">
                  <c:v>42654.14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9C-4696-A9AA-6BA0799F5F9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9C-4696-A9AA-6BA0799F5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8.25'!$S$4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8.25'!$V$4:$Z$4</c:f>
              <c:numCache>
                <c:formatCode>#,##0</c:formatCode>
                <c:ptCount val="5"/>
                <c:pt idx="0">
                  <c:v>82575</c:v>
                </c:pt>
                <c:pt idx="1">
                  <c:v>85528</c:v>
                </c:pt>
                <c:pt idx="2">
                  <c:v>87765</c:v>
                </c:pt>
                <c:pt idx="3">
                  <c:v>88832</c:v>
                </c:pt>
                <c:pt idx="4">
                  <c:v>92395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C7-4248-884B-46F41E33EE88}"/>
            </c:ext>
          </c:extLst>
        </c:ser>
        <c:ser>
          <c:idx val="1"/>
          <c:order val="1"/>
          <c:tx>
            <c:strRef>
              <c:f>'Table 8.25'!$S$7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8.25'!$V$7:$Z$7</c:f>
              <c:numCache>
                <c:formatCode>#,##0</c:formatCode>
                <c:ptCount val="5"/>
                <c:pt idx="0">
                  <c:v>58199</c:v>
                </c:pt>
                <c:pt idx="1">
                  <c:v>61004</c:v>
                </c:pt>
                <c:pt idx="2">
                  <c:v>61885</c:v>
                </c:pt>
                <c:pt idx="3">
                  <c:v>63624</c:v>
                </c:pt>
                <c:pt idx="4">
                  <c:v>65223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C7-4248-884B-46F41E33EE88}"/>
            </c:ext>
          </c:extLst>
        </c:ser>
        <c:ser>
          <c:idx val="2"/>
          <c:order val="2"/>
          <c:tx>
            <c:strRef>
              <c:f>'Table 8.25'!$S$11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8.25'!$V$11:$Z$11</c:f>
              <c:numCache>
                <c:formatCode>#,##0</c:formatCode>
                <c:ptCount val="5"/>
                <c:pt idx="0">
                  <c:v>74871</c:v>
                </c:pt>
                <c:pt idx="1">
                  <c:v>77419</c:v>
                </c:pt>
                <c:pt idx="2">
                  <c:v>79828</c:v>
                </c:pt>
                <c:pt idx="3">
                  <c:v>80626</c:v>
                </c:pt>
                <c:pt idx="4">
                  <c:v>83837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C7-4248-884B-46F41E33EE88}"/>
            </c:ext>
          </c:extLst>
        </c:ser>
        <c:ser>
          <c:idx val="3"/>
          <c:order val="3"/>
          <c:tx>
            <c:strRef>
              <c:f>'Table 8.25'!$S$12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8.25'!$V$12:$Z$12</c:f>
              <c:numCache>
                <c:formatCode>#,##0</c:formatCode>
                <c:ptCount val="5"/>
                <c:pt idx="0">
                  <c:v>7706</c:v>
                </c:pt>
                <c:pt idx="1">
                  <c:v>8112</c:v>
                </c:pt>
                <c:pt idx="2">
                  <c:v>7935</c:v>
                </c:pt>
                <c:pt idx="3">
                  <c:v>8208</c:v>
                </c:pt>
                <c:pt idx="4">
                  <c:v>8558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FC7-4248-884B-46F41E33E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8.25'!$S$1</c:f>
              <c:strCache>
                <c:ptCount val="1"/>
                <c:pt idx="0">
                  <c:v>Greater Bendigo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8.25'!$AB$15:$AB$33</c:f>
              <c:numCache>
                <c:formatCode>0.0%</c:formatCode>
                <c:ptCount val="19"/>
                <c:pt idx="0">
                  <c:v>2.1711131554737809E-2</c:v>
                </c:pt>
                <c:pt idx="1">
                  <c:v>1.4805995995454299E-2</c:v>
                </c:pt>
                <c:pt idx="2">
                  <c:v>7.722279344120353E-2</c:v>
                </c:pt>
                <c:pt idx="3">
                  <c:v>9.8490178039937221E-3</c:v>
                </c:pt>
                <c:pt idx="4">
                  <c:v>7.6432707397586452E-2</c:v>
                </c:pt>
                <c:pt idx="5">
                  <c:v>2.4178797553980193E-2</c:v>
                </c:pt>
                <c:pt idx="6">
                  <c:v>0.10063315114454245</c:v>
                </c:pt>
                <c:pt idx="7">
                  <c:v>8.0134206396450025E-2</c:v>
                </c:pt>
                <c:pt idx="8">
                  <c:v>3.0142323718815953E-2</c:v>
                </c:pt>
                <c:pt idx="9">
                  <c:v>7.0891281995778994E-3</c:v>
                </c:pt>
                <c:pt idx="10">
                  <c:v>4.1560690513555931E-2</c:v>
                </c:pt>
                <c:pt idx="11">
                  <c:v>1.2078575680502192E-2</c:v>
                </c:pt>
                <c:pt idx="12">
                  <c:v>4.3054277828886843E-2</c:v>
                </c:pt>
                <c:pt idx="13">
                  <c:v>7.2179230477839709E-2</c:v>
                </c:pt>
                <c:pt idx="14">
                  <c:v>5.5230261377780185E-2</c:v>
                </c:pt>
                <c:pt idx="15">
                  <c:v>8.0502191677038801E-2</c:v>
                </c:pt>
                <c:pt idx="16">
                  <c:v>0.16751988743979654</c:v>
                </c:pt>
                <c:pt idx="17">
                  <c:v>2.1548785107419234E-2</c:v>
                </c:pt>
                <c:pt idx="18">
                  <c:v>3.4839547594566804E-2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B6-48EC-BC93-D32C6803351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B6-48EC-BC93-D32C680335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8.25'!$S$63:$S$79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8.25'!$Z$44:$Z$60</c:f>
              <c:numCache>
                <c:formatCode>#,##0</c:formatCode>
                <c:ptCount val="17"/>
                <c:pt idx="0">
                  <c:v>15</c:v>
                </c:pt>
                <c:pt idx="1">
                  <c:v>1137</c:v>
                </c:pt>
                <c:pt idx="2">
                  <c:v>2850</c:v>
                </c:pt>
                <c:pt idx="3">
                  <c:v>4293</c:v>
                </c:pt>
                <c:pt idx="4">
                  <c:v>5574</c:v>
                </c:pt>
                <c:pt idx="5">
                  <c:v>5215</c:v>
                </c:pt>
                <c:pt idx="6">
                  <c:v>4715</c:v>
                </c:pt>
                <c:pt idx="7">
                  <c:v>3990</c:v>
                </c:pt>
                <c:pt idx="8">
                  <c:v>4006</c:v>
                </c:pt>
                <c:pt idx="9">
                  <c:v>3828</c:v>
                </c:pt>
                <c:pt idx="10">
                  <c:v>3740</c:v>
                </c:pt>
                <c:pt idx="11">
                  <c:v>3107</c:v>
                </c:pt>
                <c:pt idx="12">
                  <c:v>1802</c:v>
                </c:pt>
                <c:pt idx="13">
                  <c:v>717</c:v>
                </c:pt>
                <c:pt idx="14">
                  <c:v>243</c:v>
                </c:pt>
                <c:pt idx="15">
                  <c:v>113</c:v>
                </c:pt>
                <c:pt idx="16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97-456A-B33A-F7F1766AA069}"/>
            </c:ext>
          </c:extLst>
        </c:ser>
        <c:ser>
          <c:idx val="1"/>
          <c:order val="1"/>
          <c:tx>
            <c:strRef>
              <c:f>'Table 8.25'!$S$62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8.25'!$S$63:$S$79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8.25'!$Z$63:$Z$79</c:f>
              <c:numCache>
                <c:formatCode>#,##0</c:formatCode>
                <c:ptCount val="17"/>
                <c:pt idx="0">
                  <c:v>23</c:v>
                </c:pt>
                <c:pt idx="1">
                  <c:v>1425</c:v>
                </c:pt>
                <c:pt idx="2">
                  <c:v>3067</c:v>
                </c:pt>
                <c:pt idx="3">
                  <c:v>4801</c:v>
                </c:pt>
                <c:pt idx="4">
                  <c:v>5395</c:v>
                </c:pt>
                <c:pt idx="5">
                  <c:v>5167</c:v>
                </c:pt>
                <c:pt idx="6">
                  <c:v>4694</c:v>
                </c:pt>
                <c:pt idx="7">
                  <c:v>4268</c:v>
                </c:pt>
                <c:pt idx="8">
                  <c:v>4406</c:v>
                </c:pt>
                <c:pt idx="9">
                  <c:v>4248</c:v>
                </c:pt>
                <c:pt idx="10">
                  <c:v>4018</c:v>
                </c:pt>
                <c:pt idx="11">
                  <c:v>3099</c:v>
                </c:pt>
                <c:pt idx="12">
                  <c:v>1470</c:v>
                </c:pt>
                <c:pt idx="13">
                  <c:v>464</c:v>
                </c:pt>
                <c:pt idx="14">
                  <c:v>188</c:v>
                </c:pt>
                <c:pt idx="15">
                  <c:v>115</c:v>
                </c:pt>
                <c:pt idx="16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97-456A-B33A-F7F1766AA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8.25'!$Z$83:$Z$90</c:f>
              <c:numCache>
                <c:formatCode>#,##0</c:formatCode>
                <c:ptCount val="8"/>
                <c:pt idx="0">
                  <c:v>3558</c:v>
                </c:pt>
                <c:pt idx="1">
                  <c:v>4361</c:v>
                </c:pt>
                <c:pt idx="2">
                  <c:v>6112</c:v>
                </c:pt>
                <c:pt idx="3">
                  <c:v>2289</c:v>
                </c:pt>
                <c:pt idx="4">
                  <c:v>1529</c:v>
                </c:pt>
                <c:pt idx="5">
                  <c:v>1923</c:v>
                </c:pt>
                <c:pt idx="6">
                  <c:v>2895</c:v>
                </c:pt>
                <c:pt idx="7">
                  <c:v>4685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8C-4726-9C58-2D3219B7EA7D}"/>
            </c:ext>
          </c:extLst>
        </c:ser>
        <c:ser>
          <c:idx val="1"/>
          <c:order val="1"/>
          <c:tx>
            <c:strRef>
              <c:f>'Table 8.25'!$S$92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8.25'!$S$83:$S$90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8.25'!$Z$93:$Z$100</c:f>
              <c:numCache>
                <c:formatCode>#,##0</c:formatCode>
                <c:ptCount val="8"/>
                <c:pt idx="0">
                  <c:v>2576</c:v>
                </c:pt>
                <c:pt idx="1">
                  <c:v>7545</c:v>
                </c:pt>
                <c:pt idx="2">
                  <c:v>1180</c:v>
                </c:pt>
                <c:pt idx="3">
                  <c:v>5309</c:v>
                </c:pt>
                <c:pt idx="4">
                  <c:v>5208</c:v>
                </c:pt>
                <c:pt idx="5">
                  <c:v>3254</c:v>
                </c:pt>
                <c:pt idx="6">
                  <c:v>323</c:v>
                </c:pt>
                <c:pt idx="7">
                  <c:v>2713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8C-4726-9C58-2D3219B7E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8.3'!$S$1</c:f>
              <c:strCache>
                <c:ptCount val="1"/>
                <c:pt idx="0">
                  <c:v>Ballarat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8.3'!$U$8:$Y$8</c:f>
              <c:numCache>
                <c:formatCode>#,##0</c:formatCode>
                <c:ptCount val="5"/>
                <c:pt idx="1">
                  <c:v>39120.699999999997</c:v>
                </c:pt>
                <c:pt idx="2">
                  <c:v>39287.5</c:v>
                </c:pt>
                <c:pt idx="3">
                  <c:v>40885.1</c:v>
                </c:pt>
                <c:pt idx="4">
                  <c:v>41657.870000000003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12-4407-B9AF-33A145C0F67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12-4407-B9AF-33A145C0F6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8.25'!$S$1</c:f>
              <c:strCache>
                <c:ptCount val="1"/>
                <c:pt idx="0">
                  <c:v>Greater Bendigo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8.25'!$V$8:$Z$8</c:f>
              <c:numCache>
                <c:formatCode>#,##0</c:formatCode>
                <c:ptCount val="5"/>
                <c:pt idx="0">
                  <c:v>38655</c:v>
                </c:pt>
                <c:pt idx="1">
                  <c:v>40382.54</c:v>
                </c:pt>
                <c:pt idx="2">
                  <c:v>41963</c:v>
                </c:pt>
                <c:pt idx="3">
                  <c:v>42654.14</c:v>
                </c:pt>
                <c:pt idx="4">
                  <c:v>45302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29-4236-A9E8-30895B2C148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42133.59</c:v>
                </c:pt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29-4236-A9E8-30895B2C1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8.26'!$S$4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8.26'!$U$2:$Y$2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8.26'!$U$4:$Y$4</c:f>
              <c:numCache>
                <c:formatCode>#,##0</c:formatCode>
                <c:ptCount val="5"/>
                <c:pt idx="1">
                  <c:v>112197</c:v>
                </c:pt>
                <c:pt idx="2">
                  <c:v>118981</c:v>
                </c:pt>
                <c:pt idx="3">
                  <c:v>125866</c:v>
                </c:pt>
                <c:pt idx="4">
                  <c:v>125858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D1-463E-9D75-864255EB0790}"/>
            </c:ext>
          </c:extLst>
        </c:ser>
        <c:ser>
          <c:idx val="1"/>
          <c:order val="1"/>
          <c:tx>
            <c:strRef>
              <c:f>'Table 8.26'!$S$7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8.26'!$U$2:$Y$2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8.26'!$U$7:$Y$7</c:f>
              <c:numCache>
                <c:formatCode>#,##0</c:formatCode>
                <c:ptCount val="5"/>
                <c:pt idx="1">
                  <c:v>79685</c:v>
                </c:pt>
                <c:pt idx="2">
                  <c:v>83327</c:v>
                </c:pt>
                <c:pt idx="3">
                  <c:v>86519</c:v>
                </c:pt>
                <c:pt idx="4">
                  <c:v>87722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D1-463E-9D75-864255EB0790}"/>
            </c:ext>
          </c:extLst>
        </c:ser>
        <c:ser>
          <c:idx val="2"/>
          <c:order val="2"/>
          <c:tx>
            <c:strRef>
              <c:f>'Table 8.26'!$S$11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8.26'!$U$2:$Y$2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8.26'!$U$11:$Y$11</c:f>
              <c:numCache>
                <c:formatCode>#,##0</c:formatCode>
                <c:ptCount val="5"/>
                <c:pt idx="1">
                  <c:v>99296</c:v>
                </c:pt>
                <c:pt idx="2">
                  <c:v>105221</c:v>
                </c:pt>
                <c:pt idx="3">
                  <c:v>111281</c:v>
                </c:pt>
                <c:pt idx="4">
                  <c:v>111286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D1-463E-9D75-864255EB0790}"/>
            </c:ext>
          </c:extLst>
        </c:ser>
        <c:ser>
          <c:idx val="3"/>
          <c:order val="3"/>
          <c:tx>
            <c:strRef>
              <c:f>'Table 8.26'!$S$12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8.26'!$U$2:$Y$2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8.26'!$U$12:$Y$12</c:f>
              <c:numCache>
                <c:formatCode>#,##0</c:formatCode>
                <c:ptCount val="5"/>
                <c:pt idx="1">
                  <c:v>12899</c:v>
                </c:pt>
                <c:pt idx="2">
                  <c:v>13762</c:v>
                </c:pt>
                <c:pt idx="3">
                  <c:v>14584</c:v>
                </c:pt>
                <c:pt idx="4">
                  <c:v>14576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D1-463E-9D75-864255EB07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8.26'!$S$1</c:f>
              <c:strCache>
                <c:ptCount val="1"/>
                <c:pt idx="0">
                  <c:v>Greater Dandenong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8.26'!$AB$15:$AB$33</c:f>
              <c:numCache>
                <c:formatCode>0.0%</c:formatCode>
                <c:ptCount val="19"/>
                <c:pt idx="0">
                  <c:v>1.6616564489786257E-2</c:v>
                </c:pt>
                <c:pt idx="1">
                  <c:v>4.2606575614836554E-4</c:v>
                </c:pt>
                <c:pt idx="2">
                  <c:v>0.11706551155506111</c:v>
                </c:pt>
                <c:pt idx="3">
                  <c:v>8.1662603261770071E-3</c:v>
                </c:pt>
                <c:pt idx="4">
                  <c:v>5.7013910257927583E-2</c:v>
                </c:pt>
                <c:pt idx="5">
                  <c:v>5.2840043868992673E-2</c:v>
                </c:pt>
                <c:pt idx="6">
                  <c:v>9.1264862988298973E-2</c:v>
                </c:pt>
                <c:pt idx="7">
                  <c:v>7.0474432109577795E-2</c:v>
                </c:pt>
                <c:pt idx="8">
                  <c:v>4.8831869718559899E-2</c:v>
                </c:pt>
                <c:pt idx="9">
                  <c:v>9.1525236505945202E-3</c:v>
                </c:pt>
                <c:pt idx="10">
                  <c:v>3.4787479978854514E-2</c:v>
                </c:pt>
                <c:pt idx="11">
                  <c:v>1.1235511791764307E-2</c:v>
                </c:pt>
                <c:pt idx="12">
                  <c:v>5.9033777546334654E-2</c:v>
                </c:pt>
                <c:pt idx="13">
                  <c:v>0.1676095344048098</c:v>
                </c:pt>
                <c:pt idx="14">
                  <c:v>2.5532384942520574E-2</c:v>
                </c:pt>
                <c:pt idx="15">
                  <c:v>3.7888291870823175E-2</c:v>
                </c:pt>
                <c:pt idx="16">
                  <c:v>0.11450911701817092</c:v>
                </c:pt>
                <c:pt idx="17">
                  <c:v>1.0241358360751454E-2</c:v>
                </c:pt>
                <c:pt idx="18">
                  <c:v>4.1430949732130878E-2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FD-4A0E-83C7-B280E48C123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FD-4A0E-83C7-B280E48C1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8.26'!$S$63:$S$79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8.26'!$Y$44:$Y$60</c:f>
              <c:numCache>
                <c:formatCode>#,##0</c:formatCode>
                <c:ptCount val="17"/>
                <c:pt idx="0">
                  <c:v>8</c:v>
                </c:pt>
                <c:pt idx="1">
                  <c:v>670</c:v>
                </c:pt>
                <c:pt idx="2">
                  <c:v>3289</c:v>
                </c:pt>
                <c:pt idx="3">
                  <c:v>8178</c:v>
                </c:pt>
                <c:pt idx="4">
                  <c:v>13200</c:v>
                </c:pt>
                <c:pt idx="5">
                  <c:v>10808</c:v>
                </c:pt>
                <c:pt idx="6">
                  <c:v>8996</c:v>
                </c:pt>
                <c:pt idx="7">
                  <c:v>6437</c:v>
                </c:pt>
                <c:pt idx="8">
                  <c:v>5543</c:v>
                </c:pt>
                <c:pt idx="9">
                  <c:v>4822</c:v>
                </c:pt>
                <c:pt idx="10">
                  <c:v>3954</c:v>
                </c:pt>
                <c:pt idx="11">
                  <c:v>3009</c:v>
                </c:pt>
                <c:pt idx="12">
                  <c:v>1399</c:v>
                </c:pt>
                <c:pt idx="13">
                  <c:v>564</c:v>
                </c:pt>
                <c:pt idx="14">
                  <c:v>157</c:v>
                </c:pt>
                <c:pt idx="15">
                  <c:v>88</c:v>
                </c:pt>
                <c:pt idx="16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AB-48E8-B821-02878E0C757E}"/>
            </c:ext>
          </c:extLst>
        </c:ser>
        <c:ser>
          <c:idx val="1"/>
          <c:order val="1"/>
          <c:tx>
            <c:strRef>
              <c:f>'Table 8.26'!$S$62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8.26'!$S$63:$S$79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8.26'!$Y$63:$Y$79</c:f>
              <c:numCache>
                <c:formatCode>#,##0</c:formatCode>
                <c:ptCount val="17"/>
                <c:pt idx="0">
                  <c:v>7</c:v>
                </c:pt>
                <c:pt idx="1">
                  <c:v>853</c:v>
                </c:pt>
                <c:pt idx="2">
                  <c:v>2885</c:v>
                </c:pt>
                <c:pt idx="3">
                  <c:v>6699</c:v>
                </c:pt>
                <c:pt idx="4">
                  <c:v>9980</c:v>
                </c:pt>
                <c:pt idx="5">
                  <c:v>8024</c:v>
                </c:pt>
                <c:pt idx="6">
                  <c:v>6513</c:v>
                </c:pt>
                <c:pt idx="7">
                  <c:v>4760</c:v>
                </c:pt>
                <c:pt idx="8">
                  <c:v>4608</c:v>
                </c:pt>
                <c:pt idx="9">
                  <c:v>3649</c:v>
                </c:pt>
                <c:pt idx="10">
                  <c:v>3002</c:v>
                </c:pt>
                <c:pt idx="11">
                  <c:v>2163</c:v>
                </c:pt>
                <c:pt idx="12">
                  <c:v>968</c:v>
                </c:pt>
                <c:pt idx="13">
                  <c:v>324</c:v>
                </c:pt>
                <c:pt idx="14">
                  <c:v>107</c:v>
                </c:pt>
                <c:pt idx="15">
                  <c:v>78</c:v>
                </c:pt>
                <c:pt idx="16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AB-48E8-B821-02878E0C7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8.26'!$S$83:$S$90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8.26'!$Y$83:$Y$90</c:f>
              <c:numCache>
                <c:formatCode>#,##0</c:formatCode>
                <c:ptCount val="8"/>
                <c:pt idx="0">
                  <c:v>4098</c:v>
                </c:pt>
                <c:pt idx="1">
                  <c:v>5411</c:v>
                </c:pt>
                <c:pt idx="2">
                  <c:v>7202</c:v>
                </c:pt>
                <c:pt idx="3">
                  <c:v>2189</c:v>
                </c:pt>
                <c:pt idx="4">
                  <c:v>2315</c:v>
                </c:pt>
                <c:pt idx="5">
                  <c:v>2366</c:v>
                </c:pt>
                <c:pt idx="6">
                  <c:v>5865</c:v>
                </c:pt>
                <c:pt idx="7">
                  <c:v>9710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67-4144-9482-9723F1D949B6}"/>
            </c:ext>
          </c:extLst>
        </c:ser>
        <c:ser>
          <c:idx val="1"/>
          <c:order val="1"/>
          <c:tx>
            <c:strRef>
              <c:f>'Table 8.26'!$S$92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8.26'!$S$83:$S$90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8.26'!$Y$93:$Y$100</c:f>
              <c:numCache>
                <c:formatCode>#,##0</c:formatCode>
                <c:ptCount val="8"/>
                <c:pt idx="0">
                  <c:v>2606</c:v>
                </c:pt>
                <c:pt idx="1">
                  <c:v>5782</c:v>
                </c:pt>
                <c:pt idx="2">
                  <c:v>1468</c:v>
                </c:pt>
                <c:pt idx="3">
                  <c:v>5807</c:v>
                </c:pt>
                <c:pt idx="4">
                  <c:v>5085</c:v>
                </c:pt>
                <c:pt idx="5">
                  <c:v>3666</c:v>
                </c:pt>
                <c:pt idx="6">
                  <c:v>999</c:v>
                </c:pt>
                <c:pt idx="7">
                  <c:v>6958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67-4144-9482-9723F1D94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8.26'!$S$1</c:f>
              <c:strCache>
                <c:ptCount val="1"/>
                <c:pt idx="0">
                  <c:v>Greater Dandenong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8.26'!$U$8:$Y$8</c:f>
              <c:numCache>
                <c:formatCode>#,##0</c:formatCode>
                <c:ptCount val="5"/>
                <c:pt idx="1">
                  <c:v>38438</c:v>
                </c:pt>
                <c:pt idx="2">
                  <c:v>39050.86</c:v>
                </c:pt>
                <c:pt idx="3">
                  <c:v>38504</c:v>
                </c:pt>
                <c:pt idx="4">
                  <c:v>38137.51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D8-45FC-88E5-593ACE3D9AE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D8-45FC-88E5-593ACE3D9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8.26'!$S$4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8.26'!$V$4:$Z$4</c:f>
              <c:numCache>
                <c:formatCode>#,##0</c:formatCode>
                <c:ptCount val="5"/>
                <c:pt idx="0">
                  <c:v>112197</c:v>
                </c:pt>
                <c:pt idx="1">
                  <c:v>118981</c:v>
                </c:pt>
                <c:pt idx="2">
                  <c:v>125866</c:v>
                </c:pt>
                <c:pt idx="3">
                  <c:v>125858</c:v>
                </c:pt>
                <c:pt idx="4">
                  <c:v>126741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D9-479E-8452-F83D2860EA79}"/>
            </c:ext>
          </c:extLst>
        </c:ser>
        <c:ser>
          <c:idx val="1"/>
          <c:order val="1"/>
          <c:tx>
            <c:strRef>
              <c:f>'Table 8.26'!$S$7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8.26'!$V$7:$Z$7</c:f>
              <c:numCache>
                <c:formatCode>#,##0</c:formatCode>
                <c:ptCount val="5"/>
                <c:pt idx="0">
                  <c:v>79685</c:v>
                </c:pt>
                <c:pt idx="1">
                  <c:v>83327</c:v>
                </c:pt>
                <c:pt idx="2">
                  <c:v>86519</c:v>
                </c:pt>
                <c:pt idx="3">
                  <c:v>87722</c:v>
                </c:pt>
                <c:pt idx="4">
                  <c:v>85655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D9-479E-8452-F83D2860EA79}"/>
            </c:ext>
          </c:extLst>
        </c:ser>
        <c:ser>
          <c:idx val="2"/>
          <c:order val="2"/>
          <c:tx>
            <c:strRef>
              <c:f>'Table 8.26'!$S$11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8.26'!$V$11:$Z$11</c:f>
              <c:numCache>
                <c:formatCode>#,##0</c:formatCode>
                <c:ptCount val="5"/>
                <c:pt idx="0">
                  <c:v>99296</c:v>
                </c:pt>
                <c:pt idx="1">
                  <c:v>105221</c:v>
                </c:pt>
                <c:pt idx="2">
                  <c:v>111281</c:v>
                </c:pt>
                <c:pt idx="3">
                  <c:v>111286</c:v>
                </c:pt>
                <c:pt idx="4">
                  <c:v>112205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D9-479E-8452-F83D2860EA79}"/>
            </c:ext>
          </c:extLst>
        </c:ser>
        <c:ser>
          <c:idx val="3"/>
          <c:order val="3"/>
          <c:tx>
            <c:strRef>
              <c:f>'Table 8.26'!$S$12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8.26'!$V$12:$Z$12</c:f>
              <c:numCache>
                <c:formatCode>#,##0</c:formatCode>
                <c:ptCount val="5"/>
                <c:pt idx="0">
                  <c:v>12899</c:v>
                </c:pt>
                <c:pt idx="1">
                  <c:v>13762</c:v>
                </c:pt>
                <c:pt idx="2">
                  <c:v>14584</c:v>
                </c:pt>
                <c:pt idx="3">
                  <c:v>14576</c:v>
                </c:pt>
                <c:pt idx="4">
                  <c:v>14536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D9-479E-8452-F83D2860EA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8.26'!$S$1</c:f>
              <c:strCache>
                <c:ptCount val="1"/>
                <c:pt idx="0">
                  <c:v>Greater Dandenong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8.26'!$AB$15:$AB$33</c:f>
              <c:numCache>
                <c:formatCode>0.0%</c:formatCode>
                <c:ptCount val="19"/>
                <c:pt idx="0">
                  <c:v>1.6616564489786257E-2</c:v>
                </c:pt>
                <c:pt idx="1">
                  <c:v>4.2606575614836554E-4</c:v>
                </c:pt>
                <c:pt idx="2">
                  <c:v>0.11706551155506111</c:v>
                </c:pt>
                <c:pt idx="3">
                  <c:v>8.1662603261770071E-3</c:v>
                </c:pt>
                <c:pt idx="4">
                  <c:v>5.7013910257927583E-2</c:v>
                </c:pt>
                <c:pt idx="5">
                  <c:v>5.2840043868992673E-2</c:v>
                </c:pt>
                <c:pt idx="6">
                  <c:v>9.1264862988298973E-2</c:v>
                </c:pt>
                <c:pt idx="7">
                  <c:v>7.0474432109577795E-2</c:v>
                </c:pt>
                <c:pt idx="8">
                  <c:v>4.8831869718559899E-2</c:v>
                </c:pt>
                <c:pt idx="9">
                  <c:v>9.1525236505945202E-3</c:v>
                </c:pt>
                <c:pt idx="10">
                  <c:v>3.4787479978854514E-2</c:v>
                </c:pt>
                <c:pt idx="11">
                  <c:v>1.1235511791764307E-2</c:v>
                </c:pt>
                <c:pt idx="12">
                  <c:v>5.9033777546334654E-2</c:v>
                </c:pt>
                <c:pt idx="13">
                  <c:v>0.1676095344048098</c:v>
                </c:pt>
                <c:pt idx="14">
                  <c:v>2.5532384942520574E-2</c:v>
                </c:pt>
                <c:pt idx="15">
                  <c:v>3.7888291870823175E-2</c:v>
                </c:pt>
                <c:pt idx="16">
                  <c:v>0.11450911701817092</c:v>
                </c:pt>
                <c:pt idx="17">
                  <c:v>1.0241358360751454E-2</c:v>
                </c:pt>
                <c:pt idx="18">
                  <c:v>4.1430949732130878E-2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0D-4752-8A61-75C7B0EF7F9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0D-4752-8A61-75C7B0EF7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8.26'!$S$63:$S$79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8.26'!$Z$44:$Z$60</c:f>
              <c:numCache>
                <c:formatCode>#,##0</c:formatCode>
                <c:ptCount val="17"/>
                <c:pt idx="0">
                  <c:v>9</c:v>
                </c:pt>
                <c:pt idx="1">
                  <c:v>722</c:v>
                </c:pt>
                <c:pt idx="2">
                  <c:v>3121</c:v>
                </c:pt>
                <c:pt idx="3">
                  <c:v>7583</c:v>
                </c:pt>
                <c:pt idx="4">
                  <c:v>13179</c:v>
                </c:pt>
                <c:pt idx="5">
                  <c:v>10774</c:v>
                </c:pt>
                <c:pt idx="6">
                  <c:v>9080</c:v>
                </c:pt>
                <c:pt idx="7">
                  <c:v>6560</c:v>
                </c:pt>
                <c:pt idx="8">
                  <c:v>5591</c:v>
                </c:pt>
                <c:pt idx="9">
                  <c:v>4956</c:v>
                </c:pt>
                <c:pt idx="10">
                  <c:v>3985</c:v>
                </c:pt>
                <c:pt idx="11">
                  <c:v>3019</c:v>
                </c:pt>
                <c:pt idx="12">
                  <c:v>1500</c:v>
                </c:pt>
                <c:pt idx="13">
                  <c:v>538</c:v>
                </c:pt>
                <c:pt idx="14">
                  <c:v>195</c:v>
                </c:pt>
                <c:pt idx="15">
                  <c:v>74</c:v>
                </c:pt>
                <c:pt idx="16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5D-4345-AF59-29B7937C4D4A}"/>
            </c:ext>
          </c:extLst>
        </c:ser>
        <c:ser>
          <c:idx val="1"/>
          <c:order val="1"/>
          <c:tx>
            <c:strRef>
              <c:f>'Table 8.26'!$S$62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8.26'!$S$63:$S$79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8.26'!$Z$63:$Z$79</c:f>
              <c:numCache>
                <c:formatCode>#,##0</c:formatCode>
                <c:ptCount val="17"/>
                <c:pt idx="0">
                  <c:v>8</c:v>
                </c:pt>
                <c:pt idx="1">
                  <c:v>774</c:v>
                </c:pt>
                <c:pt idx="2">
                  <c:v>2878</c:v>
                </c:pt>
                <c:pt idx="3">
                  <c:v>6810</c:v>
                </c:pt>
                <c:pt idx="4">
                  <c:v>10179</c:v>
                </c:pt>
                <c:pt idx="5">
                  <c:v>8119</c:v>
                </c:pt>
                <c:pt idx="6">
                  <c:v>6708</c:v>
                </c:pt>
                <c:pt idx="7">
                  <c:v>5083</c:v>
                </c:pt>
                <c:pt idx="8">
                  <c:v>4523</c:v>
                </c:pt>
                <c:pt idx="9">
                  <c:v>3842</c:v>
                </c:pt>
                <c:pt idx="10">
                  <c:v>3138</c:v>
                </c:pt>
                <c:pt idx="11">
                  <c:v>2135</c:v>
                </c:pt>
                <c:pt idx="12">
                  <c:v>972</c:v>
                </c:pt>
                <c:pt idx="13">
                  <c:v>324</c:v>
                </c:pt>
                <c:pt idx="14">
                  <c:v>111</c:v>
                </c:pt>
                <c:pt idx="15">
                  <c:v>81</c:v>
                </c:pt>
                <c:pt idx="16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5D-4345-AF59-29B7937C4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8.26'!$Z$83:$Z$90</c:f>
              <c:numCache>
                <c:formatCode>#,##0</c:formatCode>
                <c:ptCount val="8"/>
                <c:pt idx="0">
                  <c:v>4138</c:v>
                </c:pt>
                <c:pt idx="1">
                  <c:v>5380</c:v>
                </c:pt>
                <c:pt idx="2">
                  <c:v>7115</c:v>
                </c:pt>
                <c:pt idx="3">
                  <c:v>2135</c:v>
                </c:pt>
                <c:pt idx="4">
                  <c:v>2241</c:v>
                </c:pt>
                <c:pt idx="5">
                  <c:v>2291</c:v>
                </c:pt>
                <c:pt idx="6">
                  <c:v>5743</c:v>
                </c:pt>
                <c:pt idx="7">
                  <c:v>9449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F8-46EB-8BD4-F2531CED4195}"/>
            </c:ext>
          </c:extLst>
        </c:ser>
        <c:ser>
          <c:idx val="1"/>
          <c:order val="1"/>
          <c:tx>
            <c:strRef>
              <c:f>'Table 8.26'!$S$92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8.26'!$S$83:$S$90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8.26'!$Z$93:$Z$100</c:f>
              <c:numCache>
                <c:formatCode>#,##0</c:formatCode>
                <c:ptCount val="8"/>
                <c:pt idx="0">
                  <c:v>2617</c:v>
                </c:pt>
                <c:pt idx="1">
                  <c:v>5834</c:v>
                </c:pt>
                <c:pt idx="2">
                  <c:v>1480</c:v>
                </c:pt>
                <c:pt idx="3">
                  <c:v>5914</c:v>
                </c:pt>
                <c:pt idx="4">
                  <c:v>4900</c:v>
                </c:pt>
                <c:pt idx="5">
                  <c:v>3597</c:v>
                </c:pt>
                <c:pt idx="6">
                  <c:v>1072</c:v>
                </c:pt>
                <c:pt idx="7">
                  <c:v>6971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F8-46EB-8BD4-F2531CED4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8.3'!$V$4:$Z$4</c:f>
              <c:numCache>
                <c:formatCode>#,##0</c:formatCode>
                <c:ptCount val="5"/>
                <c:pt idx="0">
                  <c:v>75252</c:v>
                </c:pt>
                <c:pt idx="1">
                  <c:v>77388</c:v>
                </c:pt>
                <c:pt idx="2">
                  <c:v>81569</c:v>
                </c:pt>
                <c:pt idx="3">
                  <c:v>83278</c:v>
                </c:pt>
                <c:pt idx="4">
                  <c:v>86465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C8-4144-BA64-725588968A3D}"/>
            </c:ext>
          </c:extLst>
        </c:ser>
        <c:ser>
          <c:idx val="1"/>
          <c:order val="1"/>
          <c:tx>
            <c:strRef>
              <c:f>'Table 8.3'!$S$7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8.3'!$V$7:$Z$7</c:f>
              <c:numCache>
                <c:formatCode>#,##0</c:formatCode>
                <c:ptCount val="5"/>
                <c:pt idx="0">
                  <c:v>53653</c:v>
                </c:pt>
                <c:pt idx="1">
                  <c:v>55527</c:v>
                </c:pt>
                <c:pt idx="2">
                  <c:v>57450</c:v>
                </c:pt>
                <c:pt idx="3">
                  <c:v>59217</c:v>
                </c:pt>
                <c:pt idx="4">
                  <c:v>60428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C8-4144-BA64-725588968A3D}"/>
            </c:ext>
          </c:extLst>
        </c:ser>
        <c:ser>
          <c:idx val="2"/>
          <c:order val="2"/>
          <c:tx>
            <c:strRef>
              <c:f>'Table 8.3'!$S$11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8.3'!$V$11:$Z$11</c:f>
              <c:numCache>
                <c:formatCode>#,##0</c:formatCode>
                <c:ptCount val="5"/>
                <c:pt idx="0">
                  <c:v>68181</c:v>
                </c:pt>
                <c:pt idx="1">
                  <c:v>70023</c:v>
                </c:pt>
                <c:pt idx="2">
                  <c:v>74147</c:v>
                </c:pt>
                <c:pt idx="3">
                  <c:v>75699</c:v>
                </c:pt>
                <c:pt idx="4">
                  <c:v>78426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C8-4144-BA64-725588968A3D}"/>
            </c:ext>
          </c:extLst>
        </c:ser>
        <c:ser>
          <c:idx val="3"/>
          <c:order val="3"/>
          <c:tx>
            <c:strRef>
              <c:f>'Table 8.3'!$S$12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8.3'!$V$12:$Z$12</c:f>
              <c:numCache>
                <c:formatCode>#,##0</c:formatCode>
                <c:ptCount val="5"/>
                <c:pt idx="0">
                  <c:v>7075</c:v>
                </c:pt>
                <c:pt idx="1">
                  <c:v>7362</c:v>
                </c:pt>
                <c:pt idx="2">
                  <c:v>7424</c:v>
                </c:pt>
                <c:pt idx="3">
                  <c:v>7580</c:v>
                </c:pt>
                <c:pt idx="4">
                  <c:v>8039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C8-4144-BA64-725588968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8.26'!$S$1</c:f>
              <c:strCache>
                <c:ptCount val="1"/>
                <c:pt idx="0">
                  <c:v>Greater Dandenong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8.26'!$V$8:$Z$8</c:f>
              <c:numCache>
                <c:formatCode>#,##0</c:formatCode>
                <c:ptCount val="5"/>
                <c:pt idx="0">
                  <c:v>38438</c:v>
                </c:pt>
                <c:pt idx="1">
                  <c:v>39050.86</c:v>
                </c:pt>
                <c:pt idx="2">
                  <c:v>38504</c:v>
                </c:pt>
                <c:pt idx="3">
                  <c:v>38137.51</c:v>
                </c:pt>
                <c:pt idx="4">
                  <c:v>40636.67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D2-4BD2-9358-39801D285A3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42133.59</c:v>
                </c:pt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D2-4BD2-9358-39801D285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8.27'!$S$4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8.27'!$U$2:$Y$2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8.27'!$U$4:$Y$4</c:f>
              <c:numCache>
                <c:formatCode>#,##0</c:formatCode>
                <c:ptCount val="5"/>
                <c:pt idx="1">
                  <c:v>181901</c:v>
                </c:pt>
                <c:pt idx="2">
                  <c:v>190837</c:v>
                </c:pt>
                <c:pt idx="3">
                  <c:v>197792</c:v>
                </c:pt>
                <c:pt idx="4">
                  <c:v>203459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63-4EEB-BDC1-3A1AE8F1C871}"/>
            </c:ext>
          </c:extLst>
        </c:ser>
        <c:ser>
          <c:idx val="1"/>
          <c:order val="1"/>
          <c:tx>
            <c:strRef>
              <c:f>'Table 8.27'!$S$7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8.27'!$U$2:$Y$2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8.27'!$U$7:$Y$7</c:f>
              <c:numCache>
                <c:formatCode>#,##0</c:formatCode>
                <c:ptCount val="5"/>
                <c:pt idx="1">
                  <c:v>127926</c:v>
                </c:pt>
                <c:pt idx="2">
                  <c:v>132950</c:v>
                </c:pt>
                <c:pt idx="3">
                  <c:v>137920</c:v>
                </c:pt>
                <c:pt idx="4">
                  <c:v>142982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63-4EEB-BDC1-3A1AE8F1C871}"/>
            </c:ext>
          </c:extLst>
        </c:ser>
        <c:ser>
          <c:idx val="2"/>
          <c:order val="2"/>
          <c:tx>
            <c:strRef>
              <c:f>'Table 8.27'!$S$11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8.27'!$U$2:$Y$2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8.27'!$U$11:$Y$11</c:f>
              <c:numCache>
                <c:formatCode>#,##0</c:formatCode>
                <c:ptCount val="5"/>
                <c:pt idx="1">
                  <c:v>165209</c:v>
                </c:pt>
                <c:pt idx="2">
                  <c:v>173163</c:v>
                </c:pt>
                <c:pt idx="3">
                  <c:v>179371</c:v>
                </c:pt>
                <c:pt idx="4">
                  <c:v>183965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63-4EEB-BDC1-3A1AE8F1C871}"/>
            </c:ext>
          </c:extLst>
        </c:ser>
        <c:ser>
          <c:idx val="3"/>
          <c:order val="3"/>
          <c:tx>
            <c:strRef>
              <c:f>'Table 8.27'!$S$12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8.27'!$U$2:$Y$2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8.27'!$U$12:$Y$12</c:f>
              <c:numCache>
                <c:formatCode>#,##0</c:formatCode>
                <c:ptCount val="5"/>
                <c:pt idx="1">
                  <c:v>16686</c:v>
                </c:pt>
                <c:pt idx="2">
                  <c:v>17678</c:v>
                </c:pt>
                <c:pt idx="3">
                  <c:v>18421</c:v>
                </c:pt>
                <c:pt idx="4">
                  <c:v>19493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263-4EEB-BDC1-3A1AE8F1C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8.27'!$S$1</c:f>
              <c:strCache>
                <c:ptCount val="1"/>
                <c:pt idx="0">
                  <c:v>Greater Geelong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8.27'!$AB$15:$AB$33</c:f>
              <c:numCache>
                <c:formatCode>0.0%</c:formatCode>
                <c:ptCount val="19"/>
                <c:pt idx="0">
                  <c:v>1.0028606188143227E-2</c:v>
                </c:pt>
                <c:pt idx="1">
                  <c:v>2.2452804486803105E-3</c:v>
                </c:pt>
                <c:pt idx="2">
                  <c:v>5.448328017624042E-2</c:v>
                </c:pt>
                <c:pt idx="3">
                  <c:v>8.5959481612656249E-3</c:v>
                </c:pt>
                <c:pt idx="4">
                  <c:v>8.4099374797431556E-2</c:v>
                </c:pt>
                <c:pt idx="5">
                  <c:v>3.1452715239253894E-2</c:v>
                </c:pt>
                <c:pt idx="6">
                  <c:v>0.11009389781625339</c:v>
                </c:pt>
                <c:pt idx="7">
                  <c:v>8.2539891305879534E-2</c:v>
                </c:pt>
                <c:pt idx="8">
                  <c:v>3.7333659008600646E-2</c:v>
                </c:pt>
                <c:pt idx="9">
                  <c:v>9.3850843859064025E-3</c:v>
                </c:pt>
                <c:pt idx="10">
                  <c:v>3.9743342837414451E-2</c:v>
                </c:pt>
                <c:pt idx="11">
                  <c:v>1.4448708494018065E-2</c:v>
                </c:pt>
                <c:pt idx="12">
                  <c:v>6.2539045802781704E-2</c:v>
                </c:pt>
                <c:pt idx="13">
                  <c:v>8.3850421107515116E-2</c:v>
                </c:pt>
                <c:pt idx="14">
                  <c:v>5.4436307781916569E-2</c:v>
                </c:pt>
                <c:pt idx="15">
                  <c:v>8.1811819193859769E-2</c:v>
                </c:pt>
                <c:pt idx="16">
                  <c:v>0.15421037056521883</c:v>
                </c:pt>
                <c:pt idx="17">
                  <c:v>2.229779558553438E-2</c:v>
                </c:pt>
                <c:pt idx="18">
                  <c:v>3.5544010784861739E-2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A9-4164-9CEA-CDDEA5B1B99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A9-4164-9CEA-CDDEA5B1B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8.27'!$S$63:$S$79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8.27'!$Y$44:$Y$60</c:f>
              <c:numCache>
                <c:formatCode>#,##0</c:formatCode>
                <c:ptCount val="17"/>
                <c:pt idx="0">
                  <c:v>35</c:v>
                </c:pt>
                <c:pt idx="1">
                  <c:v>2042</c:v>
                </c:pt>
                <c:pt idx="2">
                  <c:v>5689</c:v>
                </c:pt>
                <c:pt idx="3">
                  <c:v>10721</c:v>
                </c:pt>
                <c:pt idx="4">
                  <c:v>14396</c:v>
                </c:pt>
                <c:pt idx="5">
                  <c:v>12071</c:v>
                </c:pt>
                <c:pt idx="6">
                  <c:v>10818</c:v>
                </c:pt>
                <c:pt idx="7">
                  <c:v>8999</c:v>
                </c:pt>
                <c:pt idx="8">
                  <c:v>9215</c:v>
                </c:pt>
                <c:pt idx="9">
                  <c:v>8099</c:v>
                </c:pt>
                <c:pt idx="10">
                  <c:v>7716</c:v>
                </c:pt>
                <c:pt idx="11">
                  <c:v>6093</c:v>
                </c:pt>
                <c:pt idx="12">
                  <c:v>3292</c:v>
                </c:pt>
                <c:pt idx="13">
                  <c:v>1379</c:v>
                </c:pt>
                <c:pt idx="14">
                  <c:v>521</c:v>
                </c:pt>
                <c:pt idx="15">
                  <c:v>226</c:v>
                </c:pt>
                <c:pt idx="16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8C-4226-A142-744623EBECDB}"/>
            </c:ext>
          </c:extLst>
        </c:ser>
        <c:ser>
          <c:idx val="1"/>
          <c:order val="1"/>
          <c:tx>
            <c:strRef>
              <c:f>'Table 8.27'!$S$62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8.27'!$S$63:$S$79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8.27'!$Y$63:$Y$79</c:f>
              <c:numCache>
                <c:formatCode>#,##0</c:formatCode>
                <c:ptCount val="17"/>
                <c:pt idx="0">
                  <c:v>21</c:v>
                </c:pt>
                <c:pt idx="1">
                  <c:v>2525</c:v>
                </c:pt>
                <c:pt idx="2">
                  <c:v>6171</c:v>
                </c:pt>
                <c:pt idx="3">
                  <c:v>10769</c:v>
                </c:pt>
                <c:pt idx="4">
                  <c:v>13028</c:v>
                </c:pt>
                <c:pt idx="5">
                  <c:v>11700</c:v>
                </c:pt>
                <c:pt idx="6">
                  <c:v>10438</c:v>
                </c:pt>
                <c:pt idx="7">
                  <c:v>9438</c:v>
                </c:pt>
                <c:pt idx="8">
                  <c:v>9981</c:v>
                </c:pt>
                <c:pt idx="9">
                  <c:v>8791</c:v>
                </c:pt>
                <c:pt idx="10">
                  <c:v>8528</c:v>
                </c:pt>
                <c:pt idx="11">
                  <c:v>6132</c:v>
                </c:pt>
                <c:pt idx="12">
                  <c:v>2724</c:v>
                </c:pt>
                <c:pt idx="13">
                  <c:v>971</c:v>
                </c:pt>
                <c:pt idx="14">
                  <c:v>399</c:v>
                </c:pt>
                <c:pt idx="15">
                  <c:v>191</c:v>
                </c:pt>
                <c:pt idx="16">
                  <c:v>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8C-4226-A142-744623EBE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8.27'!$S$83:$S$90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8.27'!$Y$83:$Y$90</c:f>
              <c:numCache>
                <c:formatCode>#,##0</c:formatCode>
                <c:ptCount val="8"/>
                <c:pt idx="0">
                  <c:v>8308</c:v>
                </c:pt>
                <c:pt idx="1">
                  <c:v>10807</c:v>
                </c:pt>
                <c:pt idx="2">
                  <c:v>13426</c:v>
                </c:pt>
                <c:pt idx="3">
                  <c:v>5077</c:v>
                </c:pt>
                <c:pt idx="4">
                  <c:v>3372</c:v>
                </c:pt>
                <c:pt idx="5">
                  <c:v>4218</c:v>
                </c:pt>
                <c:pt idx="6">
                  <c:v>5869</c:v>
                </c:pt>
                <c:pt idx="7">
                  <c:v>8760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FF-45CD-95CB-79B62FEF16E2}"/>
            </c:ext>
          </c:extLst>
        </c:ser>
        <c:ser>
          <c:idx val="1"/>
          <c:order val="1"/>
          <c:tx>
            <c:strRef>
              <c:f>'Table 8.27'!$S$92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8.27'!$S$83:$S$90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8.27'!$Y$93:$Y$100</c:f>
              <c:numCache>
                <c:formatCode>#,##0</c:formatCode>
                <c:ptCount val="8"/>
                <c:pt idx="0">
                  <c:v>6052</c:v>
                </c:pt>
                <c:pt idx="1">
                  <c:v>16626</c:v>
                </c:pt>
                <c:pt idx="2">
                  <c:v>2604</c:v>
                </c:pt>
                <c:pt idx="3">
                  <c:v>11645</c:v>
                </c:pt>
                <c:pt idx="4">
                  <c:v>11213</c:v>
                </c:pt>
                <c:pt idx="5">
                  <c:v>7341</c:v>
                </c:pt>
                <c:pt idx="6">
                  <c:v>813</c:v>
                </c:pt>
                <c:pt idx="7">
                  <c:v>4328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FF-45CD-95CB-79B62FEF16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8.27'!$S$1</c:f>
              <c:strCache>
                <c:ptCount val="1"/>
                <c:pt idx="0">
                  <c:v>Greater Geelong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8.27'!$U$8:$Y$8</c:f>
              <c:numCache>
                <c:formatCode>#,##0</c:formatCode>
                <c:ptCount val="5"/>
                <c:pt idx="1">
                  <c:v>39118</c:v>
                </c:pt>
                <c:pt idx="2">
                  <c:v>40571.449999999997</c:v>
                </c:pt>
                <c:pt idx="3">
                  <c:v>41858</c:v>
                </c:pt>
                <c:pt idx="4">
                  <c:v>42059.5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D7-4720-A86B-699172A02F3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D7-4720-A86B-699172A02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8.27'!$S$4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8.27'!$V$4:$Z$4</c:f>
              <c:numCache>
                <c:formatCode>#,##0</c:formatCode>
                <c:ptCount val="5"/>
                <c:pt idx="0">
                  <c:v>181901</c:v>
                </c:pt>
                <c:pt idx="1">
                  <c:v>190837</c:v>
                </c:pt>
                <c:pt idx="2">
                  <c:v>197792</c:v>
                </c:pt>
                <c:pt idx="3">
                  <c:v>203459</c:v>
                </c:pt>
                <c:pt idx="4">
                  <c:v>212891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05-46CD-A156-4E48B1C62902}"/>
            </c:ext>
          </c:extLst>
        </c:ser>
        <c:ser>
          <c:idx val="1"/>
          <c:order val="1"/>
          <c:tx>
            <c:strRef>
              <c:f>'Table 8.27'!$S$7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8.27'!$V$7:$Z$7</c:f>
              <c:numCache>
                <c:formatCode>#,##0</c:formatCode>
                <c:ptCount val="5"/>
                <c:pt idx="0">
                  <c:v>127926</c:v>
                </c:pt>
                <c:pt idx="1">
                  <c:v>132950</c:v>
                </c:pt>
                <c:pt idx="2">
                  <c:v>137920</c:v>
                </c:pt>
                <c:pt idx="3">
                  <c:v>142982</c:v>
                </c:pt>
                <c:pt idx="4">
                  <c:v>146140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05-46CD-A156-4E48B1C62902}"/>
            </c:ext>
          </c:extLst>
        </c:ser>
        <c:ser>
          <c:idx val="2"/>
          <c:order val="2"/>
          <c:tx>
            <c:strRef>
              <c:f>'Table 8.27'!$S$11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8.27'!$V$11:$Z$11</c:f>
              <c:numCache>
                <c:formatCode>#,##0</c:formatCode>
                <c:ptCount val="5"/>
                <c:pt idx="0">
                  <c:v>165209</c:v>
                </c:pt>
                <c:pt idx="1">
                  <c:v>173163</c:v>
                </c:pt>
                <c:pt idx="2">
                  <c:v>179371</c:v>
                </c:pt>
                <c:pt idx="3">
                  <c:v>183965</c:v>
                </c:pt>
                <c:pt idx="4">
                  <c:v>192074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05-46CD-A156-4E48B1C62902}"/>
            </c:ext>
          </c:extLst>
        </c:ser>
        <c:ser>
          <c:idx val="3"/>
          <c:order val="3"/>
          <c:tx>
            <c:strRef>
              <c:f>'Table 8.27'!$S$12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8.27'!$V$12:$Z$12</c:f>
              <c:numCache>
                <c:formatCode>#,##0</c:formatCode>
                <c:ptCount val="5"/>
                <c:pt idx="0">
                  <c:v>16686</c:v>
                </c:pt>
                <c:pt idx="1">
                  <c:v>17678</c:v>
                </c:pt>
                <c:pt idx="2">
                  <c:v>18421</c:v>
                </c:pt>
                <c:pt idx="3">
                  <c:v>19493</c:v>
                </c:pt>
                <c:pt idx="4">
                  <c:v>20817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205-46CD-A156-4E48B1C629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8.27'!$S$1</c:f>
              <c:strCache>
                <c:ptCount val="1"/>
                <c:pt idx="0">
                  <c:v>Greater Geelong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8.27'!$AB$15:$AB$33</c:f>
              <c:numCache>
                <c:formatCode>0.0%</c:formatCode>
                <c:ptCount val="19"/>
                <c:pt idx="0">
                  <c:v>1.0028606188143227E-2</c:v>
                </c:pt>
                <c:pt idx="1">
                  <c:v>2.2452804486803105E-3</c:v>
                </c:pt>
                <c:pt idx="2">
                  <c:v>5.448328017624042E-2</c:v>
                </c:pt>
                <c:pt idx="3">
                  <c:v>8.5959481612656249E-3</c:v>
                </c:pt>
                <c:pt idx="4">
                  <c:v>8.4099374797431556E-2</c:v>
                </c:pt>
                <c:pt idx="5">
                  <c:v>3.1452715239253894E-2</c:v>
                </c:pt>
                <c:pt idx="6">
                  <c:v>0.11009389781625339</c:v>
                </c:pt>
                <c:pt idx="7">
                  <c:v>8.2539891305879534E-2</c:v>
                </c:pt>
                <c:pt idx="8">
                  <c:v>3.7333659008600646E-2</c:v>
                </c:pt>
                <c:pt idx="9">
                  <c:v>9.3850843859064025E-3</c:v>
                </c:pt>
                <c:pt idx="10">
                  <c:v>3.9743342837414451E-2</c:v>
                </c:pt>
                <c:pt idx="11">
                  <c:v>1.4448708494018065E-2</c:v>
                </c:pt>
                <c:pt idx="12">
                  <c:v>6.2539045802781704E-2</c:v>
                </c:pt>
                <c:pt idx="13">
                  <c:v>8.3850421107515116E-2</c:v>
                </c:pt>
                <c:pt idx="14">
                  <c:v>5.4436307781916569E-2</c:v>
                </c:pt>
                <c:pt idx="15">
                  <c:v>8.1811819193859769E-2</c:v>
                </c:pt>
                <c:pt idx="16">
                  <c:v>0.15421037056521883</c:v>
                </c:pt>
                <c:pt idx="17">
                  <c:v>2.229779558553438E-2</c:v>
                </c:pt>
                <c:pt idx="18">
                  <c:v>3.5544010784861739E-2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52-44CC-8BB5-DC725C81AD2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52-44CC-8BB5-DC725C81A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8.27'!$S$63:$S$79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8.27'!$Z$44:$Z$60</c:f>
              <c:numCache>
                <c:formatCode>#,##0</c:formatCode>
                <c:ptCount val="17"/>
                <c:pt idx="0">
                  <c:v>51</c:v>
                </c:pt>
                <c:pt idx="1">
                  <c:v>2258</c:v>
                </c:pt>
                <c:pt idx="2">
                  <c:v>5967</c:v>
                </c:pt>
                <c:pt idx="3">
                  <c:v>10620</c:v>
                </c:pt>
                <c:pt idx="4">
                  <c:v>15732</c:v>
                </c:pt>
                <c:pt idx="5">
                  <c:v>12812</c:v>
                </c:pt>
                <c:pt idx="6">
                  <c:v>11575</c:v>
                </c:pt>
                <c:pt idx="7">
                  <c:v>9362</c:v>
                </c:pt>
                <c:pt idx="8">
                  <c:v>9367</c:v>
                </c:pt>
                <c:pt idx="9">
                  <c:v>8357</c:v>
                </c:pt>
                <c:pt idx="10">
                  <c:v>7661</c:v>
                </c:pt>
                <c:pt idx="11">
                  <c:v>6108</c:v>
                </c:pt>
                <c:pt idx="12">
                  <c:v>3472</c:v>
                </c:pt>
                <c:pt idx="13">
                  <c:v>1385</c:v>
                </c:pt>
                <c:pt idx="14">
                  <c:v>509</c:v>
                </c:pt>
                <c:pt idx="15">
                  <c:v>231</c:v>
                </c:pt>
                <c:pt idx="16">
                  <c:v>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CD-4822-AF66-DF11F6D41DB7}"/>
            </c:ext>
          </c:extLst>
        </c:ser>
        <c:ser>
          <c:idx val="1"/>
          <c:order val="1"/>
          <c:tx>
            <c:strRef>
              <c:f>'Table 8.27'!$S$62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8.27'!$S$63:$S$79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8.27'!$Z$63:$Z$79</c:f>
              <c:numCache>
                <c:formatCode>#,##0</c:formatCode>
                <c:ptCount val="17"/>
                <c:pt idx="0">
                  <c:v>44</c:v>
                </c:pt>
                <c:pt idx="1">
                  <c:v>2862</c:v>
                </c:pt>
                <c:pt idx="2">
                  <c:v>6563</c:v>
                </c:pt>
                <c:pt idx="3">
                  <c:v>11234</c:v>
                </c:pt>
                <c:pt idx="4">
                  <c:v>14238</c:v>
                </c:pt>
                <c:pt idx="5">
                  <c:v>12688</c:v>
                </c:pt>
                <c:pt idx="6">
                  <c:v>11325</c:v>
                </c:pt>
                <c:pt idx="7">
                  <c:v>9966</c:v>
                </c:pt>
                <c:pt idx="8">
                  <c:v>9939</c:v>
                </c:pt>
                <c:pt idx="9">
                  <c:v>9012</c:v>
                </c:pt>
                <c:pt idx="10">
                  <c:v>8296</c:v>
                </c:pt>
                <c:pt idx="11">
                  <c:v>6376</c:v>
                </c:pt>
                <c:pt idx="12">
                  <c:v>2887</c:v>
                </c:pt>
                <c:pt idx="13">
                  <c:v>997</c:v>
                </c:pt>
                <c:pt idx="14">
                  <c:v>375</c:v>
                </c:pt>
                <c:pt idx="15">
                  <c:v>189</c:v>
                </c:pt>
                <c:pt idx="16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CD-4822-AF66-DF11F6D41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8.27'!$Z$83:$Z$90</c:f>
              <c:numCache>
                <c:formatCode>#,##0</c:formatCode>
                <c:ptCount val="8"/>
                <c:pt idx="0">
                  <c:v>8567</c:v>
                </c:pt>
                <c:pt idx="1">
                  <c:v>11112</c:v>
                </c:pt>
                <c:pt idx="2">
                  <c:v>13878</c:v>
                </c:pt>
                <c:pt idx="3">
                  <c:v>5352</c:v>
                </c:pt>
                <c:pt idx="4">
                  <c:v>3462</c:v>
                </c:pt>
                <c:pt idx="5">
                  <c:v>4263</c:v>
                </c:pt>
                <c:pt idx="6">
                  <c:v>5906</c:v>
                </c:pt>
                <c:pt idx="7">
                  <c:v>8671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4B-44EA-8F67-F4298F8958DF}"/>
            </c:ext>
          </c:extLst>
        </c:ser>
        <c:ser>
          <c:idx val="1"/>
          <c:order val="1"/>
          <c:tx>
            <c:strRef>
              <c:f>'Table 8.27'!$S$92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8.27'!$S$83:$S$90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8.27'!$Z$93:$Z$100</c:f>
              <c:numCache>
                <c:formatCode>#,##0</c:formatCode>
                <c:ptCount val="8"/>
                <c:pt idx="0">
                  <c:v>6368</c:v>
                </c:pt>
                <c:pt idx="1">
                  <c:v>17207</c:v>
                </c:pt>
                <c:pt idx="2">
                  <c:v>2727</c:v>
                </c:pt>
                <c:pt idx="3">
                  <c:v>12142</c:v>
                </c:pt>
                <c:pt idx="4">
                  <c:v>11433</c:v>
                </c:pt>
                <c:pt idx="5">
                  <c:v>7421</c:v>
                </c:pt>
                <c:pt idx="6">
                  <c:v>850</c:v>
                </c:pt>
                <c:pt idx="7">
                  <c:v>4473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4B-44EA-8F67-F4298F895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8.3'!$S$1</c:f>
              <c:strCache>
                <c:ptCount val="1"/>
                <c:pt idx="0">
                  <c:v>Ballarat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8.3'!$AB$15:$AB$33</c:f>
              <c:numCache>
                <c:formatCode>0.0%</c:formatCode>
                <c:ptCount val="19"/>
                <c:pt idx="0">
                  <c:v>1.5381946452321748E-2</c:v>
                </c:pt>
                <c:pt idx="1">
                  <c:v>6.6153935118255939E-3</c:v>
                </c:pt>
                <c:pt idx="2">
                  <c:v>6.0799167293124387E-2</c:v>
                </c:pt>
                <c:pt idx="3">
                  <c:v>6.9045278436361537E-3</c:v>
                </c:pt>
                <c:pt idx="4">
                  <c:v>7.360203550569594E-2</c:v>
                </c:pt>
                <c:pt idx="5">
                  <c:v>2.5918001503498527E-2</c:v>
                </c:pt>
                <c:pt idx="6">
                  <c:v>0.10125484300005783</c:v>
                </c:pt>
                <c:pt idx="7">
                  <c:v>8.7260741340426759E-2</c:v>
                </c:pt>
                <c:pt idx="8">
                  <c:v>2.9919620655756665E-2</c:v>
                </c:pt>
                <c:pt idx="9">
                  <c:v>1.3080437171109698E-2</c:v>
                </c:pt>
                <c:pt idx="10">
                  <c:v>2.8369860637252067E-2</c:v>
                </c:pt>
                <c:pt idx="11">
                  <c:v>1.1981726710229573E-2</c:v>
                </c:pt>
                <c:pt idx="12">
                  <c:v>5.6288671716879665E-2</c:v>
                </c:pt>
                <c:pt idx="13">
                  <c:v>7.208697160700861E-2</c:v>
                </c:pt>
                <c:pt idx="14">
                  <c:v>5.6693459781414442E-2</c:v>
                </c:pt>
                <c:pt idx="15">
                  <c:v>9.378361186607298E-2</c:v>
                </c:pt>
                <c:pt idx="16">
                  <c:v>0.17648759613716533</c:v>
                </c:pt>
                <c:pt idx="17">
                  <c:v>2.5779217024229455E-2</c:v>
                </c:pt>
                <c:pt idx="18">
                  <c:v>3.2880356213496789E-2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52-4F20-A878-94CBFB49FA9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52-4F20-A878-94CBFB49FA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8.27'!$S$1</c:f>
              <c:strCache>
                <c:ptCount val="1"/>
                <c:pt idx="0">
                  <c:v>Greater Geelong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8.27'!$V$8:$Z$8</c:f>
              <c:numCache>
                <c:formatCode>#,##0</c:formatCode>
                <c:ptCount val="5"/>
                <c:pt idx="0">
                  <c:v>39118</c:v>
                </c:pt>
                <c:pt idx="1">
                  <c:v>40571.449999999997</c:v>
                </c:pt>
                <c:pt idx="2">
                  <c:v>41858</c:v>
                </c:pt>
                <c:pt idx="3">
                  <c:v>42059.5</c:v>
                </c:pt>
                <c:pt idx="4">
                  <c:v>44518.66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AF-4DFA-A4DC-B3D1F036145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42133.59</c:v>
                </c:pt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AF-4DFA-A4DC-B3D1F03614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8.28'!$S$4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8.28'!$U$2:$Y$2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8.28'!$U$4:$Y$4</c:f>
              <c:numCache>
                <c:formatCode>#,##0</c:formatCode>
                <c:ptCount val="5"/>
                <c:pt idx="1">
                  <c:v>49358</c:v>
                </c:pt>
                <c:pt idx="2">
                  <c:v>50808</c:v>
                </c:pt>
                <c:pt idx="3">
                  <c:v>52726</c:v>
                </c:pt>
                <c:pt idx="4">
                  <c:v>53101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6C-4588-89C9-4C28D21BE14B}"/>
            </c:ext>
          </c:extLst>
        </c:ser>
        <c:ser>
          <c:idx val="1"/>
          <c:order val="1"/>
          <c:tx>
            <c:strRef>
              <c:f>'Table 8.28'!$S$7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8.28'!$U$2:$Y$2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8.28'!$U$7:$Y$7</c:f>
              <c:numCache>
                <c:formatCode>#,##0</c:formatCode>
                <c:ptCount val="5"/>
                <c:pt idx="1">
                  <c:v>34756</c:v>
                </c:pt>
                <c:pt idx="2">
                  <c:v>36078</c:v>
                </c:pt>
                <c:pt idx="3">
                  <c:v>36493</c:v>
                </c:pt>
                <c:pt idx="4">
                  <c:v>37348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6C-4588-89C9-4C28D21BE14B}"/>
            </c:ext>
          </c:extLst>
        </c:ser>
        <c:ser>
          <c:idx val="2"/>
          <c:order val="2"/>
          <c:tx>
            <c:strRef>
              <c:f>'Table 8.28'!$S$11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8.28'!$U$2:$Y$2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8.28'!$U$11:$Y$11</c:f>
              <c:numCache>
                <c:formatCode>#,##0</c:formatCode>
                <c:ptCount val="5"/>
                <c:pt idx="1">
                  <c:v>43677</c:v>
                </c:pt>
                <c:pt idx="2">
                  <c:v>44953</c:v>
                </c:pt>
                <c:pt idx="3">
                  <c:v>47130</c:v>
                </c:pt>
                <c:pt idx="4">
                  <c:v>47101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6C-4588-89C9-4C28D21BE14B}"/>
            </c:ext>
          </c:extLst>
        </c:ser>
        <c:ser>
          <c:idx val="3"/>
          <c:order val="3"/>
          <c:tx>
            <c:strRef>
              <c:f>'Table 8.28'!$S$12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8.28'!$U$2:$Y$2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8.28'!$U$12:$Y$12</c:f>
              <c:numCache>
                <c:formatCode>#,##0</c:formatCode>
                <c:ptCount val="5"/>
                <c:pt idx="1">
                  <c:v>5678</c:v>
                </c:pt>
                <c:pt idx="2">
                  <c:v>5858</c:v>
                </c:pt>
                <c:pt idx="3">
                  <c:v>5596</c:v>
                </c:pt>
                <c:pt idx="4">
                  <c:v>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6C-4588-89C9-4C28D21BE1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8.28'!$S$1</c:f>
              <c:strCache>
                <c:ptCount val="1"/>
                <c:pt idx="0">
                  <c:v>Greater Shepparton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8.28'!$AB$15:$AB$33</c:f>
              <c:numCache>
                <c:formatCode>0.0%</c:formatCode>
                <c:ptCount val="19"/>
                <c:pt idx="0">
                  <c:v>6.818550202611437E-2</c:v>
                </c:pt>
                <c:pt idx="1">
                  <c:v>1.5488518685276903E-3</c:v>
                </c:pt>
                <c:pt idx="2">
                  <c:v>8.7510130571814504E-2</c:v>
                </c:pt>
                <c:pt idx="3">
                  <c:v>1.3021161638901395E-2</c:v>
                </c:pt>
                <c:pt idx="4">
                  <c:v>6.4187303016659161E-2</c:v>
                </c:pt>
                <c:pt idx="5">
                  <c:v>3.578568212516884E-2</c:v>
                </c:pt>
                <c:pt idx="6">
                  <c:v>9.4642053129221068E-2</c:v>
                </c:pt>
                <c:pt idx="7">
                  <c:v>6.4871679423683021E-2</c:v>
                </c:pt>
                <c:pt idx="8">
                  <c:v>4.0756416028815849E-2</c:v>
                </c:pt>
                <c:pt idx="9">
                  <c:v>6.0153084196307967E-3</c:v>
                </c:pt>
                <c:pt idx="10">
                  <c:v>2.5466006303466907E-2</c:v>
                </c:pt>
                <c:pt idx="11">
                  <c:v>1.1364250337685728E-2</c:v>
                </c:pt>
                <c:pt idx="12">
                  <c:v>4.5745159837910852E-2</c:v>
                </c:pt>
                <c:pt idx="13">
                  <c:v>8.6609635299414678E-2</c:v>
                </c:pt>
                <c:pt idx="14">
                  <c:v>4.2035119315623592E-2</c:v>
                </c:pt>
                <c:pt idx="15">
                  <c:v>6.6150382710490771E-2</c:v>
                </c:pt>
                <c:pt idx="16">
                  <c:v>0.14377307519135524</c:v>
                </c:pt>
                <c:pt idx="17">
                  <c:v>1.3885637100405223E-2</c:v>
                </c:pt>
                <c:pt idx="18">
                  <c:v>3.7514633048176496E-2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74-4CA0-989D-794E225F5B3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74-4CA0-989D-794E225F5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8.28'!$S$63:$S$79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8.28'!$Y$44:$Y$60</c:f>
              <c:numCache>
                <c:formatCode>#,##0</c:formatCode>
                <c:ptCount val="17"/>
                <c:pt idx="0">
                  <c:v>9</c:v>
                </c:pt>
                <c:pt idx="1">
                  <c:v>675</c:v>
                </c:pt>
                <c:pt idx="2">
                  <c:v>1647</c:v>
                </c:pt>
                <c:pt idx="3">
                  <c:v>2647</c:v>
                </c:pt>
                <c:pt idx="4">
                  <c:v>3431</c:v>
                </c:pt>
                <c:pt idx="5">
                  <c:v>2860</c:v>
                </c:pt>
                <c:pt idx="6">
                  <c:v>2626</c:v>
                </c:pt>
                <c:pt idx="7">
                  <c:v>2254</c:v>
                </c:pt>
                <c:pt idx="8">
                  <c:v>2342</c:v>
                </c:pt>
                <c:pt idx="9">
                  <c:v>2382</c:v>
                </c:pt>
                <c:pt idx="10">
                  <c:v>2176</c:v>
                </c:pt>
                <c:pt idx="11">
                  <c:v>1860</c:v>
                </c:pt>
                <c:pt idx="12">
                  <c:v>1015</c:v>
                </c:pt>
                <c:pt idx="13">
                  <c:v>483</c:v>
                </c:pt>
                <c:pt idx="14">
                  <c:v>212</c:v>
                </c:pt>
                <c:pt idx="15">
                  <c:v>111</c:v>
                </c:pt>
                <c:pt idx="16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E2-45F0-B152-C9AADDFBC17C}"/>
            </c:ext>
          </c:extLst>
        </c:ser>
        <c:ser>
          <c:idx val="1"/>
          <c:order val="1"/>
          <c:tx>
            <c:strRef>
              <c:f>'Table 8.28'!$S$62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8.28'!$S$63:$S$79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8.28'!$Y$63:$Y$79</c:f>
              <c:numCache>
                <c:formatCode>#,##0</c:formatCode>
                <c:ptCount val="17"/>
                <c:pt idx="0">
                  <c:v>8</c:v>
                </c:pt>
                <c:pt idx="1">
                  <c:v>739</c:v>
                </c:pt>
                <c:pt idx="2">
                  <c:v>1781</c:v>
                </c:pt>
                <c:pt idx="3">
                  <c:v>2684</c:v>
                </c:pt>
                <c:pt idx="4">
                  <c:v>3490</c:v>
                </c:pt>
                <c:pt idx="5">
                  <c:v>2890</c:v>
                </c:pt>
                <c:pt idx="6">
                  <c:v>2326</c:v>
                </c:pt>
                <c:pt idx="7">
                  <c:v>2265</c:v>
                </c:pt>
                <c:pt idx="8">
                  <c:v>2449</c:v>
                </c:pt>
                <c:pt idx="9">
                  <c:v>2365</c:v>
                </c:pt>
                <c:pt idx="10">
                  <c:v>2196</c:v>
                </c:pt>
                <c:pt idx="11">
                  <c:v>1604</c:v>
                </c:pt>
                <c:pt idx="12">
                  <c:v>841</c:v>
                </c:pt>
                <c:pt idx="13">
                  <c:v>339</c:v>
                </c:pt>
                <c:pt idx="14">
                  <c:v>144</c:v>
                </c:pt>
                <c:pt idx="15">
                  <c:v>107</c:v>
                </c:pt>
                <c:pt idx="16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E2-45F0-B152-C9AADDFBC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8.28'!$S$83:$S$90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8.28'!$Y$83:$Y$90</c:f>
              <c:numCache>
                <c:formatCode>#,##0</c:formatCode>
                <c:ptCount val="8"/>
                <c:pt idx="0">
                  <c:v>2414</c:v>
                </c:pt>
                <c:pt idx="1">
                  <c:v>1895</c:v>
                </c:pt>
                <c:pt idx="2">
                  <c:v>3341</c:v>
                </c:pt>
                <c:pt idx="3">
                  <c:v>877</c:v>
                </c:pt>
                <c:pt idx="4">
                  <c:v>719</c:v>
                </c:pt>
                <c:pt idx="5">
                  <c:v>995</c:v>
                </c:pt>
                <c:pt idx="6">
                  <c:v>1870</c:v>
                </c:pt>
                <c:pt idx="7">
                  <c:v>3276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DC-4C54-BAC7-E56D860BFADE}"/>
            </c:ext>
          </c:extLst>
        </c:ser>
        <c:ser>
          <c:idx val="1"/>
          <c:order val="1"/>
          <c:tx>
            <c:strRef>
              <c:f>'Table 8.28'!$S$92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8.28'!$S$83:$S$90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8.28'!$Y$93:$Y$100</c:f>
              <c:numCache>
                <c:formatCode>#,##0</c:formatCode>
                <c:ptCount val="8"/>
                <c:pt idx="0">
                  <c:v>1616</c:v>
                </c:pt>
                <c:pt idx="1">
                  <c:v>3550</c:v>
                </c:pt>
                <c:pt idx="2">
                  <c:v>566</c:v>
                </c:pt>
                <c:pt idx="3">
                  <c:v>2606</c:v>
                </c:pt>
                <c:pt idx="4">
                  <c:v>2843</c:v>
                </c:pt>
                <c:pt idx="5">
                  <c:v>1801</c:v>
                </c:pt>
                <c:pt idx="6">
                  <c:v>120</c:v>
                </c:pt>
                <c:pt idx="7">
                  <c:v>2040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DC-4C54-BAC7-E56D860BF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8.28'!$S$1</c:f>
              <c:strCache>
                <c:ptCount val="1"/>
                <c:pt idx="0">
                  <c:v>Greater Shepparton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8.28'!$U$8:$Y$8</c:f>
              <c:numCache>
                <c:formatCode>#,##0</c:formatCode>
                <c:ptCount val="5"/>
                <c:pt idx="1">
                  <c:v>36369.58</c:v>
                </c:pt>
                <c:pt idx="2">
                  <c:v>38262.120000000003</c:v>
                </c:pt>
                <c:pt idx="3">
                  <c:v>38173</c:v>
                </c:pt>
                <c:pt idx="4">
                  <c:v>38427.72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4A-4DB3-B2ED-CBAC4AA5C00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4A-4DB3-B2ED-CBAC4AA5C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8.28'!$S$4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8.28'!$V$4:$Z$4</c:f>
              <c:numCache>
                <c:formatCode>#,##0</c:formatCode>
                <c:ptCount val="5"/>
                <c:pt idx="0">
                  <c:v>49358</c:v>
                </c:pt>
                <c:pt idx="1">
                  <c:v>50808</c:v>
                </c:pt>
                <c:pt idx="2">
                  <c:v>52726</c:v>
                </c:pt>
                <c:pt idx="3">
                  <c:v>53101</c:v>
                </c:pt>
                <c:pt idx="4">
                  <c:v>55525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9B-47CD-B147-F1C134D23172}"/>
            </c:ext>
          </c:extLst>
        </c:ser>
        <c:ser>
          <c:idx val="1"/>
          <c:order val="1"/>
          <c:tx>
            <c:strRef>
              <c:f>'Table 8.28'!$S$7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8.28'!$V$7:$Z$7</c:f>
              <c:numCache>
                <c:formatCode>#,##0</c:formatCode>
                <c:ptCount val="5"/>
                <c:pt idx="0">
                  <c:v>34756</c:v>
                </c:pt>
                <c:pt idx="1">
                  <c:v>36078</c:v>
                </c:pt>
                <c:pt idx="2">
                  <c:v>36493</c:v>
                </c:pt>
                <c:pt idx="3">
                  <c:v>37348</c:v>
                </c:pt>
                <c:pt idx="4">
                  <c:v>37567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9B-47CD-B147-F1C134D23172}"/>
            </c:ext>
          </c:extLst>
        </c:ser>
        <c:ser>
          <c:idx val="2"/>
          <c:order val="2"/>
          <c:tx>
            <c:strRef>
              <c:f>'Table 8.28'!$S$11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8.28'!$V$11:$Z$11</c:f>
              <c:numCache>
                <c:formatCode>#,##0</c:formatCode>
                <c:ptCount val="5"/>
                <c:pt idx="0">
                  <c:v>43677</c:v>
                </c:pt>
                <c:pt idx="1">
                  <c:v>44953</c:v>
                </c:pt>
                <c:pt idx="2">
                  <c:v>47130</c:v>
                </c:pt>
                <c:pt idx="3">
                  <c:v>47101</c:v>
                </c:pt>
                <c:pt idx="4">
                  <c:v>49395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9B-47CD-B147-F1C134D23172}"/>
            </c:ext>
          </c:extLst>
        </c:ser>
        <c:ser>
          <c:idx val="3"/>
          <c:order val="3"/>
          <c:tx>
            <c:strRef>
              <c:f>'Table 8.28'!$S$12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8.28'!$V$12:$Z$12</c:f>
              <c:numCache>
                <c:formatCode>#,##0</c:formatCode>
                <c:ptCount val="5"/>
                <c:pt idx="0">
                  <c:v>5678</c:v>
                </c:pt>
                <c:pt idx="1">
                  <c:v>5858</c:v>
                </c:pt>
                <c:pt idx="2">
                  <c:v>5596</c:v>
                </c:pt>
                <c:pt idx="3">
                  <c:v>6000</c:v>
                </c:pt>
                <c:pt idx="4">
                  <c:v>6130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69B-47CD-B147-F1C134D231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8.28'!$S$1</c:f>
              <c:strCache>
                <c:ptCount val="1"/>
                <c:pt idx="0">
                  <c:v>Greater Shepparton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8.28'!$AB$15:$AB$33</c:f>
              <c:numCache>
                <c:formatCode>0.0%</c:formatCode>
                <c:ptCount val="19"/>
                <c:pt idx="0">
                  <c:v>6.818550202611437E-2</c:v>
                </c:pt>
                <c:pt idx="1">
                  <c:v>1.5488518685276903E-3</c:v>
                </c:pt>
                <c:pt idx="2">
                  <c:v>8.7510130571814504E-2</c:v>
                </c:pt>
                <c:pt idx="3">
                  <c:v>1.3021161638901395E-2</c:v>
                </c:pt>
                <c:pt idx="4">
                  <c:v>6.4187303016659161E-2</c:v>
                </c:pt>
                <c:pt idx="5">
                  <c:v>3.578568212516884E-2</c:v>
                </c:pt>
                <c:pt idx="6">
                  <c:v>9.4642053129221068E-2</c:v>
                </c:pt>
                <c:pt idx="7">
                  <c:v>6.4871679423683021E-2</c:v>
                </c:pt>
                <c:pt idx="8">
                  <c:v>4.0756416028815849E-2</c:v>
                </c:pt>
                <c:pt idx="9">
                  <c:v>6.0153084196307967E-3</c:v>
                </c:pt>
                <c:pt idx="10">
                  <c:v>2.5466006303466907E-2</c:v>
                </c:pt>
                <c:pt idx="11">
                  <c:v>1.1364250337685728E-2</c:v>
                </c:pt>
                <c:pt idx="12">
                  <c:v>4.5745159837910852E-2</c:v>
                </c:pt>
                <c:pt idx="13">
                  <c:v>8.6609635299414678E-2</c:v>
                </c:pt>
                <c:pt idx="14">
                  <c:v>4.2035119315623592E-2</c:v>
                </c:pt>
                <c:pt idx="15">
                  <c:v>6.6150382710490771E-2</c:v>
                </c:pt>
                <c:pt idx="16">
                  <c:v>0.14377307519135524</c:v>
                </c:pt>
                <c:pt idx="17">
                  <c:v>1.3885637100405223E-2</c:v>
                </c:pt>
                <c:pt idx="18">
                  <c:v>3.7514633048176496E-2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AB-4BE9-A48A-72121D7EFD2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AB-4BE9-A48A-72121D7EF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8.28'!$S$63:$S$79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8.28'!$Z$44:$Z$60</c:f>
              <c:numCache>
                <c:formatCode>#,##0</c:formatCode>
                <c:ptCount val="17"/>
                <c:pt idx="0">
                  <c:v>7</c:v>
                </c:pt>
                <c:pt idx="1">
                  <c:v>748</c:v>
                </c:pt>
                <c:pt idx="2">
                  <c:v>1793</c:v>
                </c:pt>
                <c:pt idx="3">
                  <c:v>2649</c:v>
                </c:pt>
                <c:pt idx="4">
                  <c:v>3540</c:v>
                </c:pt>
                <c:pt idx="5">
                  <c:v>3209</c:v>
                </c:pt>
                <c:pt idx="6">
                  <c:v>2676</c:v>
                </c:pt>
                <c:pt idx="7">
                  <c:v>2377</c:v>
                </c:pt>
                <c:pt idx="8">
                  <c:v>2447</c:v>
                </c:pt>
                <c:pt idx="9">
                  <c:v>2456</c:v>
                </c:pt>
                <c:pt idx="10">
                  <c:v>2190</c:v>
                </c:pt>
                <c:pt idx="11">
                  <c:v>1883</c:v>
                </c:pt>
                <c:pt idx="12">
                  <c:v>1075</c:v>
                </c:pt>
                <c:pt idx="13">
                  <c:v>498</c:v>
                </c:pt>
                <c:pt idx="14">
                  <c:v>226</c:v>
                </c:pt>
                <c:pt idx="15">
                  <c:v>101</c:v>
                </c:pt>
                <c:pt idx="16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25-4867-A860-7D9C7F5E246C}"/>
            </c:ext>
          </c:extLst>
        </c:ser>
        <c:ser>
          <c:idx val="1"/>
          <c:order val="1"/>
          <c:tx>
            <c:strRef>
              <c:f>'Table 8.28'!$S$62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8.28'!$S$63:$S$79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8.28'!$Z$63:$Z$79</c:f>
              <c:numCache>
                <c:formatCode>#,##0</c:formatCode>
                <c:ptCount val="17"/>
                <c:pt idx="0">
                  <c:v>16</c:v>
                </c:pt>
                <c:pt idx="1">
                  <c:v>841</c:v>
                </c:pt>
                <c:pt idx="2">
                  <c:v>1990</c:v>
                </c:pt>
                <c:pt idx="3">
                  <c:v>2692</c:v>
                </c:pt>
                <c:pt idx="4">
                  <c:v>3453</c:v>
                </c:pt>
                <c:pt idx="5">
                  <c:v>3077</c:v>
                </c:pt>
                <c:pt idx="6">
                  <c:v>2534</c:v>
                </c:pt>
                <c:pt idx="7">
                  <c:v>2426</c:v>
                </c:pt>
                <c:pt idx="8">
                  <c:v>2476</c:v>
                </c:pt>
                <c:pt idx="9">
                  <c:v>2507</c:v>
                </c:pt>
                <c:pt idx="10">
                  <c:v>2305</c:v>
                </c:pt>
                <c:pt idx="11">
                  <c:v>1690</c:v>
                </c:pt>
                <c:pt idx="12">
                  <c:v>904</c:v>
                </c:pt>
                <c:pt idx="13">
                  <c:v>347</c:v>
                </c:pt>
                <c:pt idx="14">
                  <c:v>127</c:v>
                </c:pt>
                <c:pt idx="15">
                  <c:v>97</c:v>
                </c:pt>
                <c:pt idx="16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25-4867-A860-7D9C7F5E24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8.28'!$Z$83:$Z$90</c:f>
              <c:numCache>
                <c:formatCode>#,##0</c:formatCode>
                <c:ptCount val="8"/>
                <c:pt idx="0">
                  <c:v>2431</c:v>
                </c:pt>
                <c:pt idx="1">
                  <c:v>1917</c:v>
                </c:pt>
                <c:pt idx="2">
                  <c:v>3453</c:v>
                </c:pt>
                <c:pt idx="3">
                  <c:v>923</c:v>
                </c:pt>
                <c:pt idx="4">
                  <c:v>710</c:v>
                </c:pt>
                <c:pt idx="5">
                  <c:v>1031</c:v>
                </c:pt>
                <c:pt idx="6">
                  <c:v>1958</c:v>
                </c:pt>
                <c:pt idx="7">
                  <c:v>3300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A6-4E04-B72D-E23259E034EA}"/>
            </c:ext>
          </c:extLst>
        </c:ser>
        <c:ser>
          <c:idx val="1"/>
          <c:order val="1"/>
          <c:tx>
            <c:strRef>
              <c:f>'Table 8.28'!$S$92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8.28'!$S$83:$S$90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8.28'!$Z$93:$Z$100</c:f>
              <c:numCache>
                <c:formatCode>#,##0</c:formatCode>
                <c:ptCount val="8"/>
                <c:pt idx="0">
                  <c:v>1651</c:v>
                </c:pt>
                <c:pt idx="1">
                  <c:v>3689</c:v>
                </c:pt>
                <c:pt idx="2">
                  <c:v>592</c:v>
                </c:pt>
                <c:pt idx="3">
                  <c:v>2784</c:v>
                </c:pt>
                <c:pt idx="4">
                  <c:v>2805</c:v>
                </c:pt>
                <c:pt idx="5">
                  <c:v>1849</c:v>
                </c:pt>
                <c:pt idx="6">
                  <c:v>140</c:v>
                </c:pt>
                <c:pt idx="7">
                  <c:v>2028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A6-4E04-B72D-E23259E03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8.3'!$Z$44:$Z$60</c:f>
              <c:numCache>
                <c:formatCode>#,##0</c:formatCode>
                <c:ptCount val="17"/>
                <c:pt idx="0">
                  <c:v>32</c:v>
                </c:pt>
                <c:pt idx="1">
                  <c:v>1192</c:v>
                </c:pt>
                <c:pt idx="2">
                  <c:v>2490</c:v>
                </c:pt>
                <c:pt idx="3">
                  <c:v>4185</c:v>
                </c:pt>
                <c:pt idx="4">
                  <c:v>5722</c:v>
                </c:pt>
                <c:pt idx="5">
                  <c:v>5133</c:v>
                </c:pt>
                <c:pt idx="6">
                  <c:v>4514</c:v>
                </c:pt>
                <c:pt idx="7">
                  <c:v>3844</c:v>
                </c:pt>
                <c:pt idx="8">
                  <c:v>3807</c:v>
                </c:pt>
                <c:pt idx="9">
                  <c:v>3452</c:v>
                </c:pt>
                <c:pt idx="10">
                  <c:v>3218</c:v>
                </c:pt>
                <c:pt idx="11">
                  <c:v>2520</c:v>
                </c:pt>
                <c:pt idx="12">
                  <c:v>1410</c:v>
                </c:pt>
                <c:pt idx="13">
                  <c:v>656</c:v>
                </c:pt>
                <c:pt idx="14">
                  <c:v>179</c:v>
                </c:pt>
                <c:pt idx="15">
                  <c:v>84</c:v>
                </c:pt>
                <c:pt idx="16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67-4F2C-B0A5-18A532AD6253}"/>
            </c:ext>
          </c:extLst>
        </c:ser>
        <c:ser>
          <c:idx val="1"/>
          <c:order val="1"/>
          <c:tx>
            <c:strRef>
              <c:f>'Table 8.3'!$S$62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8.3'!$Z$63:$Z$79</c:f>
              <c:numCache>
                <c:formatCode>#,##0</c:formatCode>
                <c:ptCount val="17"/>
                <c:pt idx="0">
                  <c:v>23</c:v>
                </c:pt>
                <c:pt idx="1">
                  <c:v>1350</c:v>
                </c:pt>
                <c:pt idx="2">
                  <c:v>2938</c:v>
                </c:pt>
                <c:pt idx="3">
                  <c:v>4569</c:v>
                </c:pt>
                <c:pt idx="4">
                  <c:v>5445</c:v>
                </c:pt>
                <c:pt idx="5">
                  <c:v>4852</c:v>
                </c:pt>
                <c:pt idx="6">
                  <c:v>4369</c:v>
                </c:pt>
                <c:pt idx="7">
                  <c:v>4280</c:v>
                </c:pt>
                <c:pt idx="8">
                  <c:v>4163</c:v>
                </c:pt>
                <c:pt idx="9">
                  <c:v>3914</c:v>
                </c:pt>
                <c:pt idx="10">
                  <c:v>3437</c:v>
                </c:pt>
                <c:pt idx="11">
                  <c:v>2679</c:v>
                </c:pt>
                <c:pt idx="12">
                  <c:v>1205</c:v>
                </c:pt>
                <c:pt idx="13">
                  <c:v>397</c:v>
                </c:pt>
                <c:pt idx="14">
                  <c:v>134</c:v>
                </c:pt>
                <c:pt idx="15">
                  <c:v>73</c:v>
                </c:pt>
                <c:pt idx="16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67-4F2C-B0A5-18A532AD6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8.28'!$S$1</c:f>
              <c:strCache>
                <c:ptCount val="1"/>
                <c:pt idx="0">
                  <c:v>Greater Shepparton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8.28'!$V$8:$Z$8</c:f>
              <c:numCache>
                <c:formatCode>#,##0</c:formatCode>
                <c:ptCount val="5"/>
                <c:pt idx="0">
                  <c:v>36369.58</c:v>
                </c:pt>
                <c:pt idx="1">
                  <c:v>38262.120000000003</c:v>
                </c:pt>
                <c:pt idx="2">
                  <c:v>38173</c:v>
                </c:pt>
                <c:pt idx="3">
                  <c:v>38427.72</c:v>
                </c:pt>
                <c:pt idx="4">
                  <c:v>42531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B7-4577-BFE1-AA17997672E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42133.59</c:v>
                </c:pt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B7-4577-BFE1-AA17997672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8.29'!$S$4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8.29'!$U$2:$Y$2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8.29'!$U$4:$Y$4</c:f>
              <c:numCache>
                <c:formatCode>#,##0</c:formatCode>
                <c:ptCount val="5"/>
                <c:pt idx="1">
                  <c:v>11041</c:v>
                </c:pt>
                <c:pt idx="2">
                  <c:v>11565</c:v>
                </c:pt>
                <c:pt idx="3">
                  <c:v>11705</c:v>
                </c:pt>
                <c:pt idx="4">
                  <c:v>12237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EF-459D-B0F3-A3E120701DCC}"/>
            </c:ext>
          </c:extLst>
        </c:ser>
        <c:ser>
          <c:idx val="1"/>
          <c:order val="1"/>
          <c:tx>
            <c:strRef>
              <c:f>'Table 8.29'!$S$7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8.29'!$U$2:$Y$2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8.29'!$U$7:$Y$7</c:f>
              <c:numCache>
                <c:formatCode>#,##0</c:formatCode>
                <c:ptCount val="5"/>
                <c:pt idx="1">
                  <c:v>7684</c:v>
                </c:pt>
                <c:pt idx="2">
                  <c:v>8149</c:v>
                </c:pt>
                <c:pt idx="3">
                  <c:v>8099</c:v>
                </c:pt>
                <c:pt idx="4">
                  <c:v>8590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EF-459D-B0F3-A3E120701DCC}"/>
            </c:ext>
          </c:extLst>
        </c:ser>
        <c:ser>
          <c:idx val="2"/>
          <c:order val="2"/>
          <c:tx>
            <c:strRef>
              <c:f>'Table 8.29'!$S$11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8.29'!$U$2:$Y$2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8.29'!$U$11:$Y$11</c:f>
              <c:numCache>
                <c:formatCode>#,##0</c:formatCode>
                <c:ptCount val="5"/>
                <c:pt idx="1">
                  <c:v>9014</c:v>
                </c:pt>
                <c:pt idx="2">
                  <c:v>9396</c:v>
                </c:pt>
                <c:pt idx="3">
                  <c:v>9563</c:v>
                </c:pt>
                <c:pt idx="4">
                  <c:v>9909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EF-459D-B0F3-A3E120701DCC}"/>
            </c:ext>
          </c:extLst>
        </c:ser>
        <c:ser>
          <c:idx val="3"/>
          <c:order val="3"/>
          <c:tx>
            <c:strRef>
              <c:f>'Table 8.29'!$S$12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8.29'!$U$2:$Y$2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8.29'!$U$12:$Y$12</c:f>
              <c:numCache>
                <c:formatCode>#,##0</c:formatCode>
                <c:ptCount val="5"/>
                <c:pt idx="1">
                  <c:v>2026</c:v>
                </c:pt>
                <c:pt idx="2">
                  <c:v>2172</c:v>
                </c:pt>
                <c:pt idx="3">
                  <c:v>2141</c:v>
                </c:pt>
                <c:pt idx="4">
                  <c:v>2326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5EF-459D-B0F3-A3E120701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8.29'!$S$1</c:f>
              <c:strCache>
                <c:ptCount val="1"/>
                <c:pt idx="0">
                  <c:v>Hepburn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8.29'!$AB$15:$AB$33</c:f>
              <c:numCache>
                <c:formatCode>0.0%</c:formatCode>
                <c:ptCount val="19"/>
                <c:pt idx="0">
                  <c:v>4.7718845719812997E-2</c:v>
                </c:pt>
                <c:pt idx="1">
                  <c:v>3.7078832822827665E-3</c:v>
                </c:pt>
                <c:pt idx="2">
                  <c:v>5.1587941318716753E-2</c:v>
                </c:pt>
                <c:pt idx="3">
                  <c:v>4.7557633403192004E-3</c:v>
                </c:pt>
                <c:pt idx="4">
                  <c:v>6.6097049814605832E-2</c:v>
                </c:pt>
                <c:pt idx="5">
                  <c:v>2.8373367725294214E-2</c:v>
                </c:pt>
                <c:pt idx="6">
                  <c:v>7.8429792036111556E-2</c:v>
                </c:pt>
                <c:pt idx="7">
                  <c:v>0.1077704336611317</c:v>
                </c:pt>
                <c:pt idx="8">
                  <c:v>2.8373367725294214E-2</c:v>
                </c:pt>
                <c:pt idx="9">
                  <c:v>1.4831533129131066E-2</c:v>
                </c:pt>
                <c:pt idx="10">
                  <c:v>3.4096404965339354E-2</c:v>
                </c:pt>
                <c:pt idx="11">
                  <c:v>1.2816379171368693E-2</c:v>
                </c:pt>
                <c:pt idx="12">
                  <c:v>6.7467354505884244E-2</c:v>
                </c:pt>
                <c:pt idx="13">
                  <c:v>6.5694019023053357E-2</c:v>
                </c:pt>
                <c:pt idx="14">
                  <c:v>6.1260680315976139E-2</c:v>
                </c:pt>
                <c:pt idx="15">
                  <c:v>7.359342253748187E-2</c:v>
                </c:pt>
                <c:pt idx="16">
                  <c:v>0.13428985974528454</c:v>
                </c:pt>
                <c:pt idx="17">
                  <c:v>3.4418829598581328E-2</c:v>
                </c:pt>
                <c:pt idx="18">
                  <c:v>3.0952764791230051E-2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84-4580-8816-C33DB1DE4E3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84-4580-8816-C33DB1DE4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8.29'!$S$63:$S$79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8.29'!$Y$44:$Y$60</c:f>
              <c:numCache>
                <c:formatCode>#,##0</c:formatCode>
                <c:ptCount val="17"/>
                <c:pt idx="0">
                  <c:v>7</c:v>
                </c:pt>
                <c:pt idx="1">
                  <c:v>97</c:v>
                </c:pt>
                <c:pt idx="2">
                  <c:v>246</c:v>
                </c:pt>
                <c:pt idx="3">
                  <c:v>348</c:v>
                </c:pt>
                <c:pt idx="4">
                  <c:v>465</c:v>
                </c:pt>
                <c:pt idx="5">
                  <c:v>488</c:v>
                </c:pt>
                <c:pt idx="6">
                  <c:v>505</c:v>
                </c:pt>
                <c:pt idx="7">
                  <c:v>594</c:v>
                </c:pt>
                <c:pt idx="8">
                  <c:v>705</c:v>
                </c:pt>
                <c:pt idx="9">
                  <c:v>656</c:v>
                </c:pt>
                <c:pt idx="10">
                  <c:v>678</c:v>
                </c:pt>
                <c:pt idx="11">
                  <c:v>550</c:v>
                </c:pt>
                <c:pt idx="12">
                  <c:v>340</c:v>
                </c:pt>
                <c:pt idx="13">
                  <c:v>182</c:v>
                </c:pt>
                <c:pt idx="14">
                  <c:v>58</c:v>
                </c:pt>
                <c:pt idx="15">
                  <c:v>30</c:v>
                </c:pt>
                <c:pt idx="1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ED-4701-BCEA-30CA91E52D9D}"/>
            </c:ext>
          </c:extLst>
        </c:ser>
        <c:ser>
          <c:idx val="1"/>
          <c:order val="1"/>
          <c:tx>
            <c:strRef>
              <c:f>'Table 8.29'!$S$62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8.29'!$S$63:$S$79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8.29'!$Y$63:$Y$79</c:f>
              <c:numCache>
                <c:formatCode>#,##0</c:formatCode>
                <c:ptCount val="17"/>
                <c:pt idx="0">
                  <c:v>8</c:v>
                </c:pt>
                <c:pt idx="1">
                  <c:v>116</c:v>
                </c:pt>
                <c:pt idx="2">
                  <c:v>288</c:v>
                </c:pt>
                <c:pt idx="3">
                  <c:v>364</c:v>
                </c:pt>
                <c:pt idx="4">
                  <c:v>529</c:v>
                </c:pt>
                <c:pt idx="5">
                  <c:v>488</c:v>
                </c:pt>
                <c:pt idx="6">
                  <c:v>527</c:v>
                </c:pt>
                <c:pt idx="7">
                  <c:v>598</c:v>
                </c:pt>
                <c:pt idx="8">
                  <c:v>702</c:v>
                </c:pt>
                <c:pt idx="9">
                  <c:v>769</c:v>
                </c:pt>
                <c:pt idx="10">
                  <c:v>765</c:v>
                </c:pt>
                <c:pt idx="11">
                  <c:v>593</c:v>
                </c:pt>
                <c:pt idx="12">
                  <c:v>320</c:v>
                </c:pt>
                <c:pt idx="13">
                  <c:v>125</c:v>
                </c:pt>
                <c:pt idx="14">
                  <c:v>49</c:v>
                </c:pt>
                <c:pt idx="15">
                  <c:v>29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ED-4701-BCEA-30CA91E52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8.29'!$S$83:$S$90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8.29'!$Y$83:$Y$90</c:f>
              <c:numCache>
                <c:formatCode>#,##0</c:formatCode>
                <c:ptCount val="8"/>
                <c:pt idx="0">
                  <c:v>534</c:v>
                </c:pt>
                <c:pt idx="1">
                  <c:v>531</c:v>
                </c:pt>
                <c:pt idx="2">
                  <c:v>735</c:v>
                </c:pt>
                <c:pt idx="3">
                  <c:v>241</c:v>
                </c:pt>
                <c:pt idx="4">
                  <c:v>165</c:v>
                </c:pt>
                <c:pt idx="5">
                  <c:v>145</c:v>
                </c:pt>
                <c:pt idx="6">
                  <c:v>271</c:v>
                </c:pt>
                <c:pt idx="7">
                  <c:v>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F0-4569-9EE7-C234E4AE561C}"/>
            </c:ext>
          </c:extLst>
        </c:ser>
        <c:ser>
          <c:idx val="1"/>
          <c:order val="1"/>
          <c:tx>
            <c:strRef>
              <c:f>'Table 8.29'!$S$92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8.29'!$S$83:$S$90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8.29'!$Y$93:$Y$100</c:f>
              <c:numCache>
                <c:formatCode>#,##0</c:formatCode>
                <c:ptCount val="8"/>
                <c:pt idx="0">
                  <c:v>400</c:v>
                </c:pt>
                <c:pt idx="1">
                  <c:v>867</c:v>
                </c:pt>
                <c:pt idx="2">
                  <c:v>156</c:v>
                </c:pt>
                <c:pt idx="3">
                  <c:v>600</c:v>
                </c:pt>
                <c:pt idx="4">
                  <c:v>571</c:v>
                </c:pt>
                <c:pt idx="5">
                  <c:v>319</c:v>
                </c:pt>
                <c:pt idx="6">
                  <c:v>33</c:v>
                </c:pt>
                <c:pt idx="7">
                  <c:v>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F0-4569-9EE7-C234E4AE5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8.29'!$S$1</c:f>
              <c:strCache>
                <c:ptCount val="1"/>
                <c:pt idx="0">
                  <c:v>Hepburn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8.29'!$U$8:$Y$8</c:f>
              <c:numCache>
                <c:formatCode>#,##0</c:formatCode>
                <c:ptCount val="5"/>
                <c:pt idx="1">
                  <c:v>35420.6</c:v>
                </c:pt>
                <c:pt idx="2">
                  <c:v>36204.49</c:v>
                </c:pt>
                <c:pt idx="3">
                  <c:v>37307.61</c:v>
                </c:pt>
                <c:pt idx="4">
                  <c:v>38540.550000000003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04-49E0-8BE4-A7CA61028DB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04-49E0-8BE4-A7CA61028D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8.29'!$S$4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8.29'!$V$4:$Z$4</c:f>
              <c:numCache>
                <c:formatCode>#,##0</c:formatCode>
                <c:ptCount val="5"/>
                <c:pt idx="0">
                  <c:v>11041</c:v>
                </c:pt>
                <c:pt idx="1">
                  <c:v>11565</c:v>
                </c:pt>
                <c:pt idx="2">
                  <c:v>11705</c:v>
                </c:pt>
                <c:pt idx="3">
                  <c:v>12237</c:v>
                </c:pt>
                <c:pt idx="4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0A-48C8-A4E4-ECB0A55D0D28}"/>
            </c:ext>
          </c:extLst>
        </c:ser>
        <c:ser>
          <c:idx val="1"/>
          <c:order val="1"/>
          <c:tx>
            <c:strRef>
              <c:f>'Table 8.29'!$S$7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8.29'!$V$7:$Z$7</c:f>
              <c:numCache>
                <c:formatCode>#,##0</c:formatCode>
                <c:ptCount val="5"/>
                <c:pt idx="0">
                  <c:v>7684</c:v>
                </c:pt>
                <c:pt idx="1">
                  <c:v>8149</c:v>
                </c:pt>
                <c:pt idx="2">
                  <c:v>8099</c:v>
                </c:pt>
                <c:pt idx="3">
                  <c:v>8590</c:v>
                </c:pt>
                <c:pt idx="4">
                  <c:v>8601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0A-48C8-A4E4-ECB0A55D0D28}"/>
            </c:ext>
          </c:extLst>
        </c:ser>
        <c:ser>
          <c:idx val="2"/>
          <c:order val="2"/>
          <c:tx>
            <c:strRef>
              <c:f>'Table 8.29'!$S$11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8.29'!$V$11:$Z$11</c:f>
              <c:numCache>
                <c:formatCode>#,##0</c:formatCode>
                <c:ptCount val="5"/>
                <c:pt idx="0">
                  <c:v>9014</c:v>
                </c:pt>
                <c:pt idx="1">
                  <c:v>9396</c:v>
                </c:pt>
                <c:pt idx="2">
                  <c:v>9563</c:v>
                </c:pt>
                <c:pt idx="3">
                  <c:v>9909</c:v>
                </c:pt>
                <c:pt idx="4">
                  <c:v>10073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0A-48C8-A4E4-ECB0A55D0D28}"/>
            </c:ext>
          </c:extLst>
        </c:ser>
        <c:ser>
          <c:idx val="3"/>
          <c:order val="3"/>
          <c:tx>
            <c:strRef>
              <c:f>'Table 8.29'!$S$12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8.29'!$V$12:$Z$12</c:f>
              <c:numCache>
                <c:formatCode>#,##0</c:formatCode>
                <c:ptCount val="5"/>
                <c:pt idx="0">
                  <c:v>2026</c:v>
                </c:pt>
                <c:pt idx="1">
                  <c:v>2172</c:v>
                </c:pt>
                <c:pt idx="2">
                  <c:v>2141</c:v>
                </c:pt>
                <c:pt idx="3">
                  <c:v>2326</c:v>
                </c:pt>
                <c:pt idx="4">
                  <c:v>2333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20A-48C8-A4E4-ECB0A55D0D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8.29'!$S$1</c:f>
              <c:strCache>
                <c:ptCount val="1"/>
                <c:pt idx="0">
                  <c:v>Hepburn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8.29'!$AB$15:$AB$33</c:f>
              <c:numCache>
                <c:formatCode>0.0%</c:formatCode>
                <c:ptCount val="19"/>
                <c:pt idx="0">
                  <c:v>4.7718845719812997E-2</c:v>
                </c:pt>
                <c:pt idx="1">
                  <c:v>3.7078832822827665E-3</c:v>
                </c:pt>
                <c:pt idx="2">
                  <c:v>5.1587941318716753E-2</c:v>
                </c:pt>
                <c:pt idx="3">
                  <c:v>4.7557633403192004E-3</c:v>
                </c:pt>
                <c:pt idx="4">
                  <c:v>6.6097049814605832E-2</c:v>
                </c:pt>
                <c:pt idx="5">
                  <c:v>2.8373367725294214E-2</c:v>
                </c:pt>
                <c:pt idx="6">
                  <c:v>7.8429792036111556E-2</c:v>
                </c:pt>
                <c:pt idx="7">
                  <c:v>0.1077704336611317</c:v>
                </c:pt>
                <c:pt idx="8">
                  <c:v>2.8373367725294214E-2</c:v>
                </c:pt>
                <c:pt idx="9">
                  <c:v>1.4831533129131066E-2</c:v>
                </c:pt>
                <c:pt idx="10">
                  <c:v>3.4096404965339354E-2</c:v>
                </c:pt>
                <c:pt idx="11">
                  <c:v>1.2816379171368693E-2</c:v>
                </c:pt>
                <c:pt idx="12">
                  <c:v>6.7467354505884244E-2</c:v>
                </c:pt>
                <c:pt idx="13">
                  <c:v>6.5694019023053357E-2</c:v>
                </c:pt>
                <c:pt idx="14">
                  <c:v>6.1260680315976139E-2</c:v>
                </c:pt>
                <c:pt idx="15">
                  <c:v>7.359342253748187E-2</c:v>
                </c:pt>
                <c:pt idx="16">
                  <c:v>0.13428985974528454</c:v>
                </c:pt>
                <c:pt idx="17">
                  <c:v>3.4418829598581328E-2</c:v>
                </c:pt>
                <c:pt idx="18">
                  <c:v>3.0952764791230051E-2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18-4BD5-9C8C-4AFCA839728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18-4BD5-9C8C-4AFCA8397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8.29'!$S$63:$S$79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8.29'!$Z$44:$Z$60</c:f>
              <c:numCache>
                <c:formatCode>#,##0</c:formatCode>
                <c:ptCount val="17"/>
                <c:pt idx="0">
                  <c:v>6</c:v>
                </c:pt>
                <c:pt idx="1">
                  <c:v>121</c:v>
                </c:pt>
                <c:pt idx="2">
                  <c:v>266</c:v>
                </c:pt>
                <c:pt idx="3">
                  <c:v>299</c:v>
                </c:pt>
                <c:pt idx="4">
                  <c:v>529</c:v>
                </c:pt>
                <c:pt idx="5">
                  <c:v>545</c:v>
                </c:pt>
                <c:pt idx="6">
                  <c:v>548</c:v>
                </c:pt>
                <c:pt idx="7">
                  <c:v>539</c:v>
                </c:pt>
                <c:pt idx="8">
                  <c:v>649</c:v>
                </c:pt>
                <c:pt idx="9">
                  <c:v>649</c:v>
                </c:pt>
                <c:pt idx="10">
                  <c:v>692</c:v>
                </c:pt>
                <c:pt idx="11">
                  <c:v>621</c:v>
                </c:pt>
                <c:pt idx="12">
                  <c:v>347</c:v>
                </c:pt>
                <c:pt idx="13">
                  <c:v>169</c:v>
                </c:pt>
                <c:pt idx="14">
                  <c:v>73</c:v>
                </c:pt>
                <c:pt idx="15">
                  <c:v>27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29-48F3-9882-6CC113A137A1}"/>
            </c:ext>
          </c:extLst>
        </c:ser>
        <c:ser>
          <c:idx val="1"/>
          <c:order val="1"/>
          <c:tx>
            <c:strRef>
              <c:f>'Table 8.29'!$S$62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8.29'!$S$63:$S$79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8.29'!$Z$63:$Z$79</c:f>
              <c:numCache>
                <c:formatCode>#,##0</c:formatCode>
                <c:ptCount val="17"/>
                <c:pt idx="0">
                  <c:v>4</c:v>
                </c:pt>
                <c:pt idx="1">
                  <c:v>136</c:v>
                </c:pt>
                <c:pt idx="2">
                  <c:v>291</c:v>
                </c:pt>
                <c:pt idx="3">
                  <c:v>337</c:v>
                </c:pt>
                <c:pt idx="4">
                  <c:v>469</c:v>
                </c:pt>
                <c:pt idx="5">
                  <c:v>546</c:v>
                </c:pt>
                <c:pt idx="6">
                  <c:v>527</c:v>
                </c:pt>
                <c:pt idx="7">
                  <c:v>617</c:v>
                </c:pt>
                <c:pt idx="8">
                  <c:v>677</c:v>
                </c:pt>
                <c:pt idx="9">
                  <c:v>748</c:v>
                </c:pt>
                <c:pt idx="10">
                  <c:v>766</c:v>
                </c:pt>
                <c:pt idx="11">
                  <c:v>645</c:v>
                </c:pt>
                <c:pt idx="12">
                  <c:v>348</c:v>
                </c:pt>
                <c:pt idx="13">
                  <c:v>116</c:v>
                </c:pt>
                <c:pt idx="14">
                  <c:v>47</c:v>
                </c:pt>
                <c:pt idx="15">
                  <c:v>18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29-48F3-9882-6CC113A13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8.29'!$Z$83:$Z$90</c:f>
              <c:numCache>
                <c:formatCode>#,##0</c:formatCode>
                <c:ptCount val="8"/>
                <c:pt idx="0">
                  <c:v>551</c:v>
                </c:pt>
                <c:pt idx="1">
                  <c:v>554</c:v>
                </c:pt>
                <c:pt idx="2">
                  <c:v>729</c:v>
                </c:pt>
                <c:pt idx="3">
                  <c:v>240</c:v>
                </c:pt>
                <c:pt idx="4">
                  <c:v>153</c:v>
                </c:pt>
                <c:pt idx="5">
                  <c:v>148</c:v>
                </c:pt>
                <c:pt idx="6">
                  <c:v>272</c:v>
                </c:pt>
                <c:pt idx="7">
                  <c:v>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93-4BF4-8361-12F6E3263E5A}"/>
            </c:ext>
          </c:extLst>
        </c:ser>
        <c:ser>
          <c:idx val="1"/>
          <c:order val="1"/>
          <c:tx>
            <c:strRef>
              <c:f>'Table 8.29'!$S$92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8.29'!$S$83:$S$90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8.29'!$Z$93:$Z$100</c:f>
              <c:numCache>
                <c:formatCode>#,##0</c:formatCode>
                <c:ptCount val="8"/>
                <c:pt idx="0">
                  <c:v>399</c:v>
                </c:pt>
                <c:pt idx="1">
                  <c:v>894</c:v>
                </c:pt>
                <c:pt idx="2">
                  <c:v>158</c:v>
                </c:pt>
                <c:pt idx="3">
                  <c:v>587</c:v>
                </c:pt>
                <c:pt idx="4">
                  <c:v>563</c:v>
                </c:pt>
                <c:pt idx="5">
                  <c:v>326</c:v>
                </c:pt>
                <c:pt idx="6">
                  <c:v>38</c:v>
                </c:pt>
                <c:pt idx="7">
                  <c:v>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93-4BF4-8361-12F6E3263E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8.3'!$Z$83:$Z$90</c:f>
              <c:numCache>
                <c:formatCode>#,##0</c:formatCode>
                <c:ptCount val="8"/>
                <c:pt idx="0">
                  <c:v>3717</c:v>
                </c:pt>
                <c:pt idx="1">
                  <c:v>4701</c:v>
                </c:pt>
                <c:pt idx="2">
                  <c:v>5701</c:v>
                </c:pt>
                <c:pt idx="3">
                  <c:v>2171</c:v>
                </c:pt>
                <c:pt idx="4">
                  <c:v>1392</c:v>
                </c:pt>
                <c:pt idx="5">
                  <c:v>1809</c:v>
                </c:pt>
                <c:pt idx="6">
                  <c:v>2201</c:v>
                </c:pt>
                <c:pt idx="7">
                  <c:v>3700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EA-45F8-AFCC-DED03164AEAD}"/>
            </c:ext>
          </c:extLst>
        </c:ser>
        <c:ser>
          <c:idx val="1"/>
          <c:order val="1"/>
          <c:tx>
            <c:strRef>
              <c:f>'Table 8.3'!$S$92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8.3'!$Z$93:$Z$100</c:f>
              <c:numCache>
                <c:formatCode>#,##0</c:formatCode>
                <c:ptCount val="8"/>
                <c:pt idx="0">
                  <c:v>2742</c:v>
                </c:pt>
                <c:pt idx="1">
                  <c:v>7284</c:v>
                </c:pt>
                <c:pt idx="2">
                  <c:v>1039</c:v>
                </c:pt>
                <c:pt idx="3">
                  <c:v>5055</c:v>
                </c:pt>
                <c:pt idx="4">
                  <c:v>4827</c:v>
                </c:pt>
                <c:pt idx="5">
                  <c:v>3078</c:v>
                </c:pt>
                <c:pt idx="6">
                  <c:v>227</c:v>
                </c:pt>
                <c:pt idx="7">
                  <c:v>1946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EA-45F8-AFCC-DED03164A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8.29'!$S$1</c:f>
              <c:strCache>
                <c:ptCount val="1"/>
                <c:pt idx="0">
                  <c:v>Hepburn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8.29'!$V$8:$Z$8</c:f>
              <c:numCache>
                <c:formatCode>#,##0</c:formatCode>
                <c:ptCount val="5"/>
                <c:pt idx="0">
                  <c:v>35420.6</c:v>
                </c:pt>
                <c:pt idx="1">
                  <c:v>36204.49</c:v>
                </c:pt>
                <c:pt idx="2">
                  <c:v>37307.61</c:v>
                </c:pt>
                <c:pt idx="3">
                  <c:v>38540.550000000003</c:v>
                </c:pt>
                <c:pt idx="4">
                  <c:v>40999.5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CD-44F3-9739-A51466A44F9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42133.59</c:v>
                </c:pt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CD-44F3-9739-A51466A44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8.30'!$S$4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8.30'!$U$2:$Y$2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8.30'!$U$4:$Y$4</c:f>
              <c:numCache>
                <c:formatCode>#,##0</c:formatCode>
                <c:ptCount val="5"/>
                <c:pt idx="1">
                  <c:v>4029</c:v>
                </c:pt>
                <c:pt idx="2">
                  <c:v>4299</c:v>
                </c:pt>
                <c:pt idx="3">
                  <c:v>4274</c:v>
                </c:pt>
                <c:pt idx="4">
                  <c:v>4396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B5-41B5-A7A0-11ED0E2FB0F5}"/>
            </c:ext>
          </c:extLst>
        </c:ser>
        <c:ser>
          <c:idx val="1"/>
          <c:order val="1"/>
          <c:tx>
            <c:strRef>
              <c:f>'Table 8.30'!$S$7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8.30'!$U$2:$Y$2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8.30'!$U$7:$Y$7</c:f>
              <c:numCache>
                <c:formatCode>#,##0</c:formatCode>
                <c:ptCount val="5"/>
                <c:pt idx="1">
                  <c:v>2765</c:v>
                </c:pt>
                <c:pt idx="2">
                  <c:v>2919</c:v>
                </c:pt>
                <c:pt idx="3">
                  <c:v>2879</c:v>
                </c:pt>
                <c:pt idx="4">
                  <c:v>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B5-41B5-A7A0-11ED0E2FB0F5}"/>
            </c:ext>
          </c:extLst>
        </c:ser>
        <c:ser>
          <c:idx val="2"/>
          <c:order val="2"/>
          <c:tx>
            <c:strRef>
              <c:f>'Table 8.30'!$S$11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8.30'!$U$2:$Y$2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8.30'!$U$11:$Y$11</c:f>
              <c:numCache>
                <c:formatCode>#,##0</c:formatCode>
                <c:ptCount val="5"/>
                <c:pt idx="1">
                  <c:v>3097</c:v>
                </c:pt>
                <c:pt idx="2">
                  <c:v>3274</c:v>
                </c:pt>
                <c:pt idx="3">
                  <c:v>3331</c:v>
                </c:pt>
                <c:pt idx="4">
                  <c:v>3403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B5-41B5-A7A0-11ED0E2FB0F5}"/>
            </c:ext>
          </c:extLst>
        </c:ser>
        <c:ser>
          <c:idx val="3"/>
          <c:order val="3"/>
          <c:tx>
            <c:strRef>
              <c:f>'Table 8.30'!$S$12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8.30'!$U$2:$Y$2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8.30'!$U$12:$Y$12</c:f>
              <c:numCache>
                <c:formatCode>#,##0</c:formatCode>
                <c:ptCount val="5"/>
                <c:pt idx="1">
                  <c:v>930</c:v>
                </c:pt>
                <c:pt idx="2">
                  <c:v>1019</c:v>
                </c:pt>
                <c:pt idx="3">
                  <c:v>941</c:v>
                </c:pt>
                <c:pt idx="4">
                  <c:v>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1B5-41B5-A7A0-11ED0E2FB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8.30'!$S$1</c:f>
              <c:strCache>
                <c:ptCount val="1"/>
                <c:pt idx="0">
                  <c:v>Hindmarsh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8.30'!$AB$15:$AB$33</c:f>
              <c:numCache>
                <c:formatCode>0.0%</c:formatCode>
                <c:ptCount val="19"/>
                <c:pt idx="0">
                  <c:v>0.18081013804028059</c:v>
                </c:pt>
                <c:pt idx="1">
                  <c:v>3.3944331296673455E-3</c:v>
                </c:pt>
                <c:pt idx="2">
                  <c:v>3.0776193708983934E-2</c:v>
                </c:pt>
                <c:pt idx="3">
                  <c:v>6.1099796334012219E-3</c:v>
                </c:pt>
                <c:pt idx="4">
                  <c:v>5.1595383570943655E-2</c:v>
                </c:pt>
                <c:pt idx="5">
                  <c:v>2.5797691785471828E-2</c:v>
                </c:pt>
                <c:pt idx="6">
                  <c:v>6.2231274043901337E-2</c:v>
                </c:pt>
                <c:pt idx="7">
                  <c:v>2.7608056121294411E-2</c:v>
                </c:pt>
                <c:pt idx="8">
                  <c:v>6.4494229463679567E-2</c:v>
                </c:pt>
                <c:pt idx="9">
                  <c:v>4.525910839556461E-3</c:v>
                </c:pt>
                <c:pt idx="10">
                  <c:v>1.6519574564381082E-2</c:v>
                </c:pt>
                <c:pt idx="11">
                  <c:v>9.2781172210907453E-3</c:v>
                </c:pt>
                <c:pt idx="12">
                  <c:v>2.5345100701516181E-2</c:v>
                </c:pt>
                <c:pt idx="13">
                  <c:v>5.2500565738854942E-2</c:v>
                </c:pt>
                <c:pt idx="14">
                  <c:v>4.7522063815342838E-2</c:v>
                </c:pt>
                <c:pt idx="15">
                  <c:v>6.8567549219280377E-2</c:v>
                </c:pt>
                <c:pt idx="16">
                  <c:v>0.15614392396469789</c:v>
                </c:pt>
                <c:pt idx="17">
                  <c:v>1.1088481556913329E-2</c:v>
                </c:pt>
                <c:pt idx="18">
                  <c:v>2.2629554197782304E-2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8B-44CF-A6F6-6489DFB829C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8B-44CF-A6F6-6489DFB829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8.30'!$S$63:$S$79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8.30'!$Y$44:$Y$60</c:f>
              <c:numCache>
                <c:formatCode>#,##0</c:formatCode>
                <c:ptCount val="17"/>
                <c:pt idx="0">
                  <c:v>4</c:v>
                </c:pt>
                <c:pt idx="1">
                  <c:v>70</c:v>
                </c:pt>
                <c:pt idx="2">
                  <c:v>132</c:v>
                </c:pt>
                <c:pt idx="3">
                  <c:v>193</c:v>
                </c:pt>
                <c:pt idx="4">
                  <c:v>336</c:v>
                </c:pt>
                <c:pt idx="5">
                  <c:v>164</c:v>
                </c:pt>
                <c:pt idx="6">
                  <c:v>144</c:v>
                </c:pt>
                <c:pt idx="7">
                  <c:v>169</c:v>
                </c:pt>
                <c:pt idx="8">
                  <c:v>143</c:v>
                </c:pt>
                <c:pt idx="9">
                  <c:v>186</c:v>
                </c:pt>
                <c:pt idx="10">
                  <c:v>262</c:v>
                </c:pt>
                <c:pt idx="11">
                  <c:v>213</c:v>
                </c:pt>
                <c:pt idx="12">
                  <c:v>127</c:v>
                </c:pt>
                <c:pt idx="13">
                  <c:v>65</c:v>
                </c:pt>
                <c:pt idx="14">
                  <c:v>51</c:v>
                </c:pt>
                <c:pt idx="15">
                  <c:v>22</c:v>
                </c:pt>
                <c:pt idx="1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67-4F88-9CB9-9BAB36AD8754}"/>
            </c:ext>
          </c:extLst>
        </c:ser>
        <c:ser>
          <c:idx val="1"/>
          <c:order val="1"/>
          <c:tx>
            <c:strRef>
              <c:f>'Table 8.30'!$S$62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8.30'!$S$63:$S$79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8.30'!$Y$63:$Y$79</c:f>
              <c:numCache>
                <c:formatCode>#,##0</c:formatCode>
                <c:ptCount val="17"/>
                <c:pt idx="0">
                  <c:v>0</c:v>
                </c:pt>
                <c:pt idx="1">
                  <c:v>49</c:v>
                </c:pt>
                <c:pt idx="2">
                  <c:v>163</c:v>
                </c:pt>
                <c:pt idx="3">
                  <c:v>183</c:v>
                </c:pt>
                <c:pt idx="4">
                  <c:v>224</c:v>
                </c:pt>
                <c:pt idx="5">
                  <c:v>178</c:v>
                </c:pt>
                <c:pt idx="6">
                  <c:v>154</c:v>
                </c:pt>
                <c:pt idx="7">
                  <c:v>135</c:v>
                </c:pt>
                <c:pt idx="8">
                  <c:v>185</c:v>
                </c:pt>
                <c:pt idx="9">
                  <c:v>218</c:v>
                </c:pt>
                <c:pt idx="10">
                  <c:v>234</c:v>
                </c:pt>
                <c:pt idx="11">
                  <c:v>199</c:v>
                </c:pt>
                <c:pt idx="12">
                  <c:v>84</c:v>
                </c:pt>
                <c:pt idx="13">
                  <c:v>39</c:v>
                </c:pt>
                <c:pt idx="14">
                  <c:v>28</c:v>
                </c:pt>
                <c:pt idx="15">
                  <c:v>12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67-4F88-9CB9-9BAB36AD8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8.30'!$S$83:$S$90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8.30'!$Y$83:$Y$90</c:f>
              <c:numCache>
                <c:formatCode>#,##0</c:formatCode>
                <c:ptCount val="8"/>
                <c:pt idx="0">
                  <c:v>123</c:v>
                </c:pt>
                <c:pt idx="1">
                  <c:v>87</c:v>
                </c:pt>
                <c:pt idx="2">
                  <c:v>196</c:v>
                </c:pt>
                <c:pt idx="3">
                  <c:v>49</c:v>
                </c:pt>
                <c:pt idx="4">
                  <c:v>35</c:v>
                </c:pt>
                <c:pt idx="5">
                  <c:v>34</c:v>
                </c:pt>
                <c:pt idx="6">
                  <c:v>204</c:v>
                </c:pt>
                <c:pt idx="7">
                  <c:v>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CE-4B35-A167-5FFFD2779F2A}"/>
            </c:ext>
          </c:extLst>
        </c:ser>
        <c:ser>
          <c:idx val="1"/>
          <c:order val="1"/>
          <c:tx>
            <c:strRef>
              <c:f>'Table 8.30'!$S$92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8.30'!$S$83:$S$90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8.30'!$Y$93:$Y$100</c:f>
              <c:numCache>
                <c:formatCode>#,##0</c:formatCode>
                <c:ptCount val="8"/>
                <c:pt idx="0">
                  <c:v>79</c:v>
                </c:pt>
                <c:pt idx="1">
                  <c:v>270</c:v>
                </c:pt>
                <c:pt idx="2">
                  <c:v>40</c:v>
                </c:pt>
                <c:pt idx="3">
                  <c:v>225</c:v>
                </c:pt>
                <c:pt idx="4">
                  <c:v>185</c:v>
                </c:pt>
                <c:pt idx="5">
                  <c:v>87</c:v>
                </c:pt>
                <c:pt idx="6">
                  <c:v>23</c:v>
                </c:pt>
                <c:pt idx="7">
                  <c:v>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CE-4B35-A167-5FFFD2779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8.30'!$S$1</c:f>
              <c:strCache>
                <c:ptCount val="1"/>
                <c:pt idx="0">
                  <c:v>Hindmarsh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8.30'!$U$8:$Y$8</c:f>
              <c:numCache>
                <c:formatCode>#,##0</c:formatCode>
                <c:ptCount val="5"/>
                <c:pt idx="1">
                  <c:v>33798.36</c:v>
                </c:pt>
                <c:pt idx="2">
                  <c:v>35308</c:v>
                </c:pt>
                <c:pt idx="3">
                  <c:v>35541</c:v>
                </c:pt>
                <c:pt idx="4">
                  <c:v>37193.5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85-40A1-919E-9B9FED3C17B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85-40A1-919E-9B9FED3C1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8.30'!$S$4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8.30'!$V$4:$Z$4</c:f>
              <c:numCache>
                <c:formatCode>#,##0</c:formatCode>
                <c:ptCount val="5"/>
                <c:pt idx="0">
                  <c:v>4029</c:v>
                </c:pt>
                <c:pt idx="1">
                  <c:v>4299</c:v>
                </c:pt>
                <c:pt idx="2">
                  <c:v>4274</c:v>
                </c:pt>
                <c:pt idx="3">
                  <c:v>4396</c:v>
                </c:pt>
                <c:pt idx="4">
                  <c:v>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35-4DD4-8680-95DDDFF90747}"/>
            </c:ext>
          </c:extLst>
        </c:ser>
        <c:ser>
          <c:idx val="1"/>
          <c:order val="1"/>
          <c:tx>
            <c:strRef>
              <c:f>'Table 8.30'!$S$7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8.30'!$V$7:$Z$7</c:f>
              <c:numCache>
                <c:formatCode>#,##0</c:formatCode>
                <c:ptCount val="5"/>
                <c:pt idx="0">
                  <c:v>2765</c:v>
                </c:pt>
                <c:pt idx="1">
                  <c:v>2919</c:v>
                </c:pt>
                <c:pt idx="2">
                  <c:v>2879</c:v>
                </c:pt>
                <c:pt idx="3">
                  <c:v>2990</c:v>
                </c:pt>
                <c:pt idx="4">
                  <c:v>2980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35-4DD4-8680-95DDDFF90747}"/>
            </c:ext>
          </c:extLst>
        </c:ser>
        <c:ser>
          <c:idx val="2"/>
          <c:order val="2"/>
          <c:tx>
            <c:strRef>
              <c:f>'Table 8.30'!$S$11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8.30'!$V$11:$Z$11</c:f>
              <c:numCache>
                <c:formatCode>#,##0</c:formatCode>
                <c:ptCount val="5"/>
                <c:pt idx="0">
                  <c:v>3097</c:v>
                </c:pt>
                <c:pt idx="1">
                  <c:v>3274</c:v>
                </c:pt>
                <c:pt idx="2">
                  <c:v>3331</c:v>
                </c:pt>
                <c:pt idx="3">
                  <c:v>3403</c:v>
                </c:pt>
                <c:pt idx="4">
                  <c:v>3477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35-4DD4-8680-95DDDFF90747}"/>
            </c:ext>
          </c:extLst>
        </c:ser>
        <c:ser>
          <c:idx val="3"/>
          <c:order val="3"/>
          <c:tx>
            <c:strRef>
              <c:f>'Table 8.30'!$S$12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8.30'!$V$12:$Z$12</c:f>
              <c:numCache>
                <c:formatCode>#,##0</c:formatCode>
                <c:ptCount val="5"/>
                <c:pt idx="0">
                  <c:v>930</c:v>
                </c:pt>
                <c:pt idx="1">
                  <c:v>1019</c:v>
                </c:pt>
                <c:pt idx="2">
                  <c:v>941</c:v>
                </c:pt>
                <c:pt idx="3">
                  <c:v>989</c:v>
                </c:pt>
                <c:pt idx="4">
                  <c:v>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35-4DD4-8680-95DDDFF90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8.30'!$S$1</c:f>
              <c:strCache>
                <c:ptCount val="1"/>
                <c:pt idx="0">
                  <c:v>Hindmarsh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8.30'!$AB$15:$AB$33</c:f>
              <c:numCache>
                <c:formatCode>0.0%</c:formatCode>
                <c:ptCount val="19"/>
                <c:pt idx="0">
                  <c:v>0.18081013804028059</c:v>
                </c:pt>
                <c:pt idx="1">
                  <c:v>3.3944331296673455E-3</c:v>
                </c:pt>
                <c:pt idx="2">
                  <c:v>3.0776193708983934E-2</c:v>
                </c:pt>
                <c:pt idx="3">
                  <c:v>6.1099796334012219E-3</c:v>
                </c:pt>
                <c:pt idx="4">
                  <c:v>5.1595383570943655E-2</c:v>
                </c:pt>
                <c:pt idx="5">
                  <c:v>2.5797691785471828E-2</c:v>
                </c:pt>
                <c:pt idx="6">
                  <c:v>6.2231274043901337E-2</c:v>
                </c:pt>
                <c:pt idx="7">
                  <c:v>2.7608056121294411E-2</c:v>
                </c:pt>
                <c:pt idx="8">
                  <c:v>6.4494229463679567E-2</c:v>
                </c:pt>
                <c:pt idx="9">
                  <c:v>4.525910839556461E-3</c:v>
                </c:pt>
                <c:pt idx="10">
                  <c:v>1.6519574564381082E-2</c:v>
                </c:pt>
                <c:pt idx="11">
                  <c:v>9.2781172210907453E-3</c:v>
                </c:pt>
                <c:pt idx="12">
                  <c:v>2.5345100701516181E-2</c:v>
                </c:pt>
                <c:pt idx="13">
                  <c:v>5.2500565738854942E-2</c:v>
                </c:pt>
                <c:pt idx="14">
                  <c:v>4.7522063815342838E-2</c:v>
                </c:pt>
                <c:pt idx="15">
                  <c:v>6.8567549219280377E-2</c:v>
                </c:pt>
                <c:pt idx="16">
                  <c:v>0.15614392396469789</c:v>
                </c:pt>
                <c:pt idx="17">
                  <c:v>1.1088481556913329E-2</c:v>
                </c:pt>
                <c:pt idx="18">
                  <c:v>2.2629554197782304E-2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FF-404B-AE05-5E0D0E5D66A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FF-404B-AE05-5E0D0E5D6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8.30'!$S$63:$S$79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8.30'!$Z$44:$Z$60</c:f>
              <c:numCache>
                <c:formatCode>#,##0</c:formatCode>
                <c:ptCount val="17"/>
                <c:pt idx="0">
                  <c:v>3</c:v>
                </c:pt>
                <c:pt idx="1">
                  <c:v>74</c:v>
                </c:pt>
                <c:pt idx="2">
                  <c:v>161</c:v>
                </c:pt>
                <c:pt idx="3">
                  <c:v>194</c:v>
                </c:pt>
                <c:pt idx="4">
                  <c:v>311</c:v>
                </c:pt>
                <c:pt idx="5">
                  <c:v>196</c:v>
                </c:pt>
                <c:pt idx="6">
                  <c:v>140</c:v>
                </c:pt>
                <c:pt idx="7">
                  <c:v>174</c:v>
                </c:pt>
                <c:pt idx="8">
                  <c:v>143</c:v>
                </c:pt>
                <c:pt idx="9">
                  <c:v>173</c:v>
                </c:pt>
                <c:pt idx="10">
                  <c:v>234</c:v>
                </c:pt>
                <c:pt idx="11">
                  <c:v>237</c:v>
                </c:pt>
                <c:pt idx="12">
                  <c:v>109</c:v>
                </c:pt>
                <c:pt idx="13">
                  <c:v>54</c:v>
                </c:pt>
                <c:pt idx="14">
                  <c:v>43</c:v>
                </c:pt>
                <c:pt idx="15">
                  <c:v>23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22-40B1-8C5E-F3B29994CA0D}"/>
            </c:ext>
          </c:extLst>
        </c:ser>
        <c:ser>
          <c:idx val="1"/>
          <c:order val="1"/>
          <c:tx>
            <c:strRef>
              <c:f>'Table 8.30'!$S$62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8.30'!$S$63:$S$79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8.30'!$Z$63:$Z$79</c:f>
              <c:numCache>
                <c:formatCode>#,##0</c:formatCode>
                <c:ptCount val="17"/>
                <c:pt idx="0">
                  <c:v>2</c:v>
                </c:pt>
                <c:pt idx="1">
                  <c:v>46</c:v>
                </c:pt>
                <c:pt idx="2">
                  <c:v>151</c:v>
                </c:pt>
                <c:pt idx="3">
                  <c:v>192</c:v>
                </c:pt>
                <c:pt idx="4">
                  <c:v>263</c:v>
                </c:pt>
                <c:pt idx="5">
                  <c:v>190</c:v>
                </c:pt>
                <c:pt idx="6">
                  <c:v>161</c:v>
                </c:pt>
                <c:pt idx="7">
                  <c:v>122</c:v>
                </c:pt>
                <c:pt idx="8">
                  <c:v>185</c:v>
                </c:pt>
                <c:pt idx="9">
                  <c:v>230</c:v>
                </c:pt>
                <c:pt idx="10">
                  <c:v>205</c:v>
                </c:pt>
                <c:pt idx="11">
                  <c:v>207</c:v>
                </c:pt>
                <c:pt idx="12">
                  <c:v>90</c:v>
                </c:pt>
                <c:pt idx="13">
                  <c:v>39</c:v>
                </c:pt>
                <c:pt idx="14">
                  <c:v>23</c:v>
                </c:pt>
                <c:pt idx="15">
                  <c:v>14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22-40B1-8C5E-F3B29994C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8.30'!$Z$83:$Z$90</c:f>
              <c:numCache>
                <c:formatCode>#,##0</c:formatCode>
                <c:ptCount val="8"/>
                <c:pt idx="0">
                  <c:v>128</c:v>
                </c:pt>
                <c:pt idx="1">
                  <c:v>86</c:v>
                </c:pt>
                <c:pt idx="2">
                  <c:v>193</c:v>
                </c:pt>
                <c:pt idx="3">
                  <c:v>43</c:v>
                </c:pt>
                <c:pt idx="4">
                  <c:v>34</c:v>
                </c:pt>
                <c:pt idx="5">
                  <c:v>40</c:v>
                </c:pt>
                <c:pt idx="6">
                  <c:v>200</c:v>
                </c:pt>
                <c:pt idx="7">
                  <c:v>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C3-4A83-AAD2-747468328291}"/>
            </c:ext>
          </c:extLst>
        </c:ser>
        <c:ser>
          <c:idx val="1"/>
          <c:order val="1"/>
          <c:tx>
            <c:strRef>
              <c:f>'Table 8.30'!$S$92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8.30'!$S$83:$S$90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8.30'!$Z$93:$Z$100</c:f>
              <c:numCache>
                <c:formatCode>#,##0</c:formatCode>
                <c:ptCount val="8"/>
                <c:pt idx="0">
                  <c:v>77</c:v>
                </c:pt>
                <c:pt idx="1">
                  <c:v>292</c:v>
                </c:pt>
                <c:pt idx="2">
                  <c:v>42</c:v>
                </c:pt>
                <c:pt idx="3">
                  <c:v>220</c:v>
                </c:pt>
                <c:pt idx="4">
                  <c:v>173</c:v>
                </c:pt>
                <c:pt idx="5">
                  <c:v>93</c:v>
                </c:pt>
                <c:pt idx="6">
                  <c:v>21</c:v>
                </c:pt>
                <c:pt idx="7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C3-4A83-AAD2-747468328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8.1'!$Y$44:$Y$60</c:f>
              <c:numCache>
                <c:formatCode>#,##0</c:formatCode>
                <c:ptCount val="17"/>
                <c:pt idx="0">
                  <c:v>9</c:v>
                </c:pt>
                <c:pt idx="1">
                  <c:v>145</c:v>
                </c:pt>
                <c:pt idx="2">
                  <c:v>321</c:v>
                </c:pt>
                <c:pt idx="3">
                  <c:v>422</c:v>
                </c:pt>
                <c:pt idx="4">
                  <c:v>609</c:v>
                </c:pt>
                <c:pt idx="5">
                  <c:v>432</c:v>
                </c:pt>
                <c:pt idx="6">
                  <c:v>449</c:v>
                </c:pt>
                <c:pt idx="7">
                  <c:v>470</c:v>
                </c:pt>
                <c:pt idx="8">
                  <c:v>550</c:v>
                </c:pt>
                <c:pt idx="9">
                  <c:v>508</c:v>
                </c:pt>
                <c:pt idx="10">
                  <c:v>545</c:v>
                </c:pt>
                <c:pt idx="11">
                  <c:v>541</c:v>
                </c:pt>
                <c:pt idx="12">
                  <c:v>322</c:v>
                </c:pt>
                <c:pt idx="13">
                  <c:v>149</c:v>
                </c:pt>
                <c:pt idx="14">
                  <c:v>56</c:v>
                </c:pt>
                <c:pt idx="15">
                  <c:v>23</c:v>
                </c:pt>
                <c:pt idx="1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4E-4E27-B109-327A91C1B423}"/>
            </c:ext>
          </c:extLst>
        </c:ser>
        <c:ser>
          <c:idx val="1"/>
          <c:order val="1"/>
          <c:tx>
            <c:strRef>
              <c:f>'Table 8.1'!$S$62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8.1'!$Y$63:$Y$79</c:f>
              <c:numCache>
                <c:formatCode>#,##0</c:formatCode>
                <c:ptCount val="17"/>
                <c:pt idx="0">
                  <c:v>12</c:v>
                </c:pt>
                <c:pt idx="1">
                  <c:v>164</c:v>
                </c:pt>
                <c:pt idx="2">
                  <c:v>333</c:v>
                </c:pt>
                <c:pt idx="3">
                  <c:v>474</c:v>
                </c:pt>
                <c:pt idx="4">
                  <c:v>588</c:v>
                </c:pt>
                <c:pt idx="5">
                  <c:v>439</c:v>
                </c:pt>
                <c:pt idx="6">
                  <c:v>445</c:v>
                </c:pt>
                <c:pt idx="7">
                  <c:v>520</c:v>
                </c:pt>
                <c:pt idx="8">
                  <c:v>667</c:v>
                </c:pt>
                <c:pt idx="9">
                  <c:v>495</c:v>
                </c:pt>
                <c:pt idx="10">
                  <c:v>619</c:v>
                </c:pt>
                <c:pt idx="11">
                  <c:v>472</c:v>
                </c:pt>
                <c:pt idx="12">
                  <c:v>256</c:v>
                </c:pt>
                <c:pt idx="13">
                  <c:v>113</c:v>
                </c:pt>
                <c:pt idx="14">
                  <c:v>30</c:v>
                </c:pt>
                <c:pt idx="15">
                  <c:v>18</c:v>
                </c:pt>
                <c:pt idx="1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4E-4E27-B109-327A91C1B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8.3'!$S$1</c:f>
              <c:strCache>
                <c:ptCount val="1"/>
                <c:pt idx="0">
                  <c:v>Ballarat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8.3'!$V$8:$Z$8</c:f>
              <c:numCache>
                <c:formatCode>#,##0</c:formatCode>
                <c:ptCount val="5"/>
                <c:pt idx="0">
                  <c:v>39120.699999999997</c:v>
                </c:pt>
                <c:pt idx="1">
                  <c:v>39287.5</c:v>
                </c:pt>
                <c:pt idx="2">
                  <c:v>40885.1</c:v>
                </c:pt>
                <c:pt idx="3">
                  <c:v>41657.870000000003</c:v>
                </c:pt>
                <c:pt idx="4">
                  <c:v>44607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0F-41A7-A573-BE7F6FFA972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42133.59</c:v>
                </c:pt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0F-41A7-A573-BE7F6FFA9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8.30'!$S$1</c:f>
              <c:strCache>
                <c:ptCount val="1"/>
                <c:pt idx="0">
                  <c:v>Hindmarsh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8.30'!$V$8:$Z$8</c:f>
              <c:numCache>
                <c:formatCode>#,##0</c:formatCode>
                <c:ptCount val="5"/>
                <c:pt idx="0">
                  <c:v>33798.36</c:v>
                </c:pt>
                <c:pt idx="1">
                  <c:v>35308</c:v>
                </c:pt>
                <c:pt idx="2">
                  <c:v>35541</c:v>
                </c:pt>
                <c:pt idx="3">
                  <c:v>37193.5</c:v>
                </c:pt>
                <c:pt idx="4">
                  <c:v>38870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FC-4F2E-87C0-2E0215B6FA6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42133.59</c:v>
                </c:pt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FC-4F2E-87C0-2E0215B6FA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8.31'!$S$4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8.31'!$U$2:$Y$2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8.31'!$U$4:$Y$4</c:f>
              <c:numCache>
                <c:formatCode>#,##0</c:formatCode>
                <c:ptCount val="5"/>
                <c:pt idx="1">
                  <c:v>72212</c:v>
                </c:pt>
                <c:pt idx="2">
                  <c:v>74307</c:v>
                </c:pt>
                <c:pt idx="3">
                  <c:v>76253</c:v>
                </c:pt>
                <c:pt idx="4">
                  <c:v>74766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23-4510-934E-9BE1834CD739}"/>
            </c:ext>
          </c:extLst>
        </c:ser>
        <c:ser>
          <c:idx val="1"/>
          <c:order val="1"/>
          <c:tx>
            <c:strRef>
              <c:f>'Table 8.31'!$S$7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8.31'!$U$2:$Y$2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8.31'!$U$7:$Y$7</c:f>
              <c:numCache>
                <c:formatCode>#,##0</c:formatCode>
                <c:ptCount val="5"/>
                <c:pt idx="1">
                  <c:v>51934</c:v>
                </c:pt>
                <c:pt idx="2">
                  <c:v>53070</c:v>
                </c:pt>
                <c:pt idx="3">
                  <c:v>54090</c:v>
                </c:pt>
                <c:pt idx="4">
                  <c:v>54240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23-4510-934E-9BE1834CD739}"/>
            </c:ext>
          </c:extLst>
        </c:ser>
        <c:ser>
          <c:idx val="2"/>
          <c:order val="2"/>
          <c:tx>
            <c:strRef>
              <c:f>'Table 8.31'!$S$11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8.31'!$U$2:$Y$2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8.31'!$U$11:$Y$11</c:f>
              <c:numCache>
                <c:formatCode>#,##0</c:formatCode>
                <c:ptCount val="5"/>
                <c:pt idx="1">
                  <c:v>65593</c:v>
                </c:pt>
                <c:pt idx="2">
                  <c:v>67556</c:v>
                </c:pt>
                <c:pt idx="3">
                  <c:v>69250</c:v>
                </c:pt>
                <c:pt idx="4">
                  <c:v>67738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23-4510-934E-9BE1834CD739}"/>
            </c:ext>
          </c:extLst>
        </c:ser>
        <c:ser>
          <c:idx val="3"/>
          <c:order val="3"/>
          <c:tx>
            <c:strRef>
              <c:f>'Table 8.31'!$S$12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8.31'!$U$2:$Y$2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8.31'!$U$12:$Y$12</c:f>
              <c:numCache>
                <c:formatCode>#,##0</c:formatCode>
                <c:ptCount val="5"/>
                <c:pt idx="1">
                  <c:v>6622</c:v>
                </c:pt>
                <c:pt idx="2">
                  <c:v>6753</c:v>
                </c:pt>
                <c:pt idx="3">
                  <c:v>7003</c:v>
                </c:pt>
                <c:pt idx="4">
                  <c:v>7029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123-4510-934E-9BE1834CD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8.31'!$S$1</c:f>
              <c:strCache>
                <c:ptCount val="1"/>
                <c:pt idx="0">
                  <c:v>Hobsons Bay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8.31'!$AB$15:$AB$33</c:f>
              <c:numCache>
                <c:formatCode>0.0%</c:formatCode>
                <c:ptCount val="19"/>
                <c:pt idx="0">
                  <c:v>3.4895581682503891E-3</c:v>
                </c:pt>
                <c:pt idx="1">
                  <c:v>2.0266280130992647E-3</c:v>
                </c:pt>
                <c:pt idx="2">
                  <c:v>4.8853814355505447E-2</c:v>
                </c:pt>
                <c:pt idx="3">
                  <c:v>8.7775809309067476E-3</c:v>
                </c:pt>
                <c:pt idx="4">
                  <c:v>6.9455628925752938E-2</c:v>
                </c:pt>
                <c:pt idx="5">
                  <c:v>4.2008911794706609E-2</c:v>
                </c:pt>
                <c:pt idx="6">
                  <c:v>8.4487571804369999E-2</c:v>
                </c:pt>
                <c:pt idx="7">
                  <c:v>6.4503140602351419E-2</c:v>
                </c:pt>
                <c:pt idx="8">
                  <c:v>5.1819938798518282E-2</c:v>
                </c:pt>
                <c:pt idx="9">
                  <c:v>2.1474204112310089E-2</c:v>
                </c:pt>
                <c:pt idx="10">
                  <c:v>5.3484189617222309E-2</c:v>
                </c:pt>
                <c:pt idx="11">
                  <c:v>1.9756267783325281E-2</c:v>
                </c:pt>
                <c:pt idx="12">
                  <c:v>9.8325012079239812E-2</c:v>
                </c:pt>
                <c:pt idx="13">
                  <c:v>0.10996134643259785</c:v>
                </c:pt>
                <c:pt idx="14">
                  <c:v>5.9617759166800878E-2</c:v>
                </c:pt>
                <c:pt idx="15">
                  <c:v>7.4622859290277552E-2</c:v>
                </c:pt>
                <c:pt idx="16">
                  <c:v>0.10302249422880765</c:v>
                </c:pt>
                <c:pt idx="17">
                  <c:v>2.7594352284318464E-2</c:v>
                </c:pt>
                <c:pt idx="18">
                  <c:v>3.4573468620819239E-2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17-4308-BBA6-C054A045583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17-4308-BBA6-C054A04558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8.31'!$S$63:$S$79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8.31'!$Y$44:$Y$60</c:f>
              <c:numCache>
                <c:formatCode>#,##0</c:formatCode>
                <c:ptCount val="17"/>
                <c:pt idx="0">
                  <c:v>12</c:v>
                </c:pt>
                <c:pt idx="1">
                  <c:v>506</c:v>
                </c:pt>
                <c:pt idx="2">
                  <c:v>1707</c:v>
                </c:pt>
                <c:pt idx="3">
                  <c:v>3291</c:v>
                </c:pt>
                <c:pt idx="4">
                  <c:v>5030</c:v>
                </c:pt>
                <c:pt idx="5">
                  <c:v>5030</c:v>
                </c:pt>
                <c:pt idx="6">
                  <c:v>5038</c:v>
                </c:pt>
                <c:pt idx="7">
                  <c:v>4140</c:v>
                </c:pt>
                <c:pt idx="8">
                  <c:v>3899</c:v>
                </c:pt>
                <c:pt idx="9">
                  <c:v>3392</c:v>
                </c:pt>
                <c:pt idx="10">
                  <c:v>3019</c:v>
                </c:pt>
                <c:pt idx="11">
                  <c:v>2156</c:v>
                </c:pt>
                <c:pt idx="12">
                  <c:v>993</c:v>
                </c:pt>
                <c:pt idx="13">
                  <c:v>369</c:v>
                </c:pt>
                <c:pt idx="14">
                  <c:v>133</c:v>
                </c:pt>
                <c:pt idx="15">
                  <c:v>63</c:v>
                </c:pt>
                <c:pt idx="16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97-4923-8552-1C393C3D438A}"/>
            </c:ext>
          </c:extLst>
        </c:ser>
        <c:ser>
          <c:idx val="1"/>
          <c:order val="1"/>
          <c:tx>
            <c:strRef>
              <c:f>'Table 8.31'!$S$62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8.31'!$S$63:$S$79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8.31'!$Y$63:$Y$79</c:f>
              <c:numCache>
                <c:formatCode>#,##0</c:formatCode>
                <c:ptCount val="17"/>
                <c:pt idx="0">
                  <c:v>5</c:v>
                </c:pt>
                <c:pt idx="1">
                  <c:v>606</c:v>
                </c:pt>
                <c:pt idx="2">
                  <c:v>1709</c:v>
                </c:pt>
                <c:pt idx="3">
                  <c:v>2961</c:v>
                </c:pt>
                <c:pt idx="4">
                  <c:v>4453</c:v>
                </c:pt>
                <c:pt idx="5">
                  <c:v>4608</c:v>
                </c:pt>
                <c:pt idx="6">
                  <c:v>4368</c:v>
                </c:pt>
                <c:pt idx="7">
                  <c:v>3929</c:v>
                </c:pt>
                <c:pt idx="8">
                  <c:v>3765</c:v>
                </c:pt>
                <c:pt idx="9">
                  <c:v>3459</c:v>
                </c:pt>
                <c:pt idx="10">
                  <c:v>2870</c:v>
                </c:pt>
                <c:pt idx="11">
                  <c:v>1868</c:v>
                </c:pt>
                <c:pt idx="12">
                  <c:v>782</c:v>
                </c:pt>
                <c:pt idx="13">
                  <c:v>281</c:v>
                </c:pt>
                <c:pt idx="14">
                  <c:v>107</c:v>
                </c:pt>
                <c:pt idx="15">
                  <c:v>79</c:v>
                </c:pt>
                <c:pt idx="16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97-4923-8552-1C393C3D4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8.31'!$S$83:$S$90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8.31'!$Y$83:$Y$90</c:f>
              <c:numCache>
                <c:formatCode>#,##0</c:formatCode>
                <c:ptCount val="8"/>
                <c:pt idx="0">
                  <c:v>4254</c:v>
                </c:pt>
                <c:pt idx="1">
                  <c:v>5192</c:v>
                </c:pt>
                <c:pt idx="2">
                  <c:v>4211</c:v>
                </c:pt>
                <c:pt idx="3">
                  <c:v>1559</c:v>
                </c:pt>
                <c:pt idx="4">
                  <c:v>1808</c:v>
                </c:pt>
                <c:pt idx="5">
                  <c:v>1419</c:v>
                </c:pt>
                <c:pt idx="6">
                  <c:v>2134</c:v>
                </c:pt>
                <c:pt idx="7">
                  <c:v>2542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9F-4788-946E-B7DA743227F7}"/>
            </c:ext>
          </c:extLst>
        </c:ser>
        <c:ser>
          <c:idx val="1"/>
          <c:order val="1"/>
          <c:tx>
            <c:strRef>
              <c:f>'Table 8.31'!$S$92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8.31'!$S$83:$S$90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8.31'!$Y$93:$Y$100</c:f>
              <c:numCache>
                <c:formatCode>#,##0</c:formatCode>
                <c:ptCount val="8"/>
                <c:pt idx="0">
                  <c:v>3143</c:v>
                </c:pt>
                <c:pt idx="1">
                  <c:v>6762</c:v>
                </c:pt>
                <c:pt idx="2">
                  <c:v>784</c:v>
                </c:pt>
                <c:pt idx="3">
                  <c:v>2894</c:v>
                </c:pt>
                <c:pt idx="4">
                  <c:v>4782</c:v>
                </c:pt>
                <c:pt idx="5">
                  <c:v>2218</c:v>
                </c:pt>
                <c:pt idx="6">
                  <c:v>364</c:v>
                </c:pt>
                <c:pt idx="7">
                  <c:v>1174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9F-4788-946E-B7DA743227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8.31'!$S$1</c:f>
              <c:strCache>
                <c:ptCount val="1"/>
                <c:pt idx="0">
                  <c:v>Hobsons Bay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8.31'!$U$8:$Y$8</c:f>
              <c:numCache>
                <c:formatCode>#,##0</c:formatCode>
                <c:ptCount val="5"/>
                <c:pt idx="1">
                  <c:v>49458</c:v>
                </c:pt>
                <c:pt idx="2">
                  <c:v>51533</c:v>
                </c:pt>
                <c:pt idx="3">
                  <c:v>52463.97</c:v>
                </c:pt>
                <c:pt idx="4">
                  <c:v>53433.02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AB-490E-8072-98CF54BCF69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AB-490E-8072-98CF54BCF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8.31'!$S$4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8.31'!$V$4:$Z$4</c:f>
              <c:numCache>
                <c:formatCode>#,##0</c:formatCode>
                <c:ptCount val="5"/>
                <c:pt idx="0">
                  <c:v>72212</c:v>
                </c:pt>
                <c:pt idx="1">
                  <c:v>74307</c:v>
                </c:pt>
                <c:pt idx="2">
                  <c:v>76253</c:v>
                </c:pt>
                <c:pt idx="3">
                  <c:v>74766</c:v>
                </c:pt>
                <c:pt idx="4">
                  <c:v>74508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F7-4CF6-89DD-965BF6977F90}"/>
            </c:ext>
          </c:extLst>
        </c:ser>
        <c:ser>
          <c:idx val="1"/>
          <c:order val="1"/>
          <c:tx>
            <c:strRef>
              <c:f>'Table 8.31'!$S$7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8.31'!$V$7:$Z$7</c:f>
              <c:numCache>
                <c:formatCode>#,##0</c:formatCode>
                <c:ptCount val="5"/>
                <c:pt idx="0">
                  <c:v>51934</c:v>
                </c:pt>
                <c:pt idx="1">
                  <c:v>53070</c:v>
                </c:pt>
                <c:pt idx="2">
                  <c:v>54090</c:v>
                </c:pt>
                <c:pt idx="3">
                  <c:v>54240</c:v>
                </c:pt>
                <c:pt idx="4">
                  <c:v>53086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F7-4CF6-89DD-965BF6977F90}"/>
            </c:ext>
          </c:extLst>
        </c:ser>
        <c:ser>
          <c:idx val="2"/>
          <c:order val="2"/>
          <c:tx>
            <c:strRef>
              <c:f>'Table 8.31'!$S$11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8.31'!$V$11:$Z$11</c:f>
              <c:numCache>
                <c:formatCode>#,##0</c:formatCode>
                <c:ptCount val="5"/>
                <c:pt idx="0">
                  <c:v>65593</c:v>
                </c:pt>
                <c:pt idx="1">
                  <c:v>67556</c:v>
                </c:pt>
                <c:pt idx="2">
                  <c:v>69250</c:v>
                </c:pt>
                <c:pt idx="3">
                  <c:v>67738</c:v>
                </c:pt>
                <c:pt idx="4">
                  <c:v>67529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F7-4CF6-89DD-965BF6977F90}"/>
            </c:ext>
          </c:extLst>
        </c:ser>
        <c:ser>
          <c:idx val="3"/>
          <c:order val="3"/>
          <c:tx>
            <c:strRef>
              <c:f>'Table 8.31'!$S$12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8.31'!$V$12:$Z$12</c:f>
              <c:numCache>
                <c:formatCode>#,##0</c:formatCode>
                <c:ptCount val="5"/>
                <c:pt idx="0">
                  <c:v>6622</c:v>
                </c:pt>
                <c:pt idx="1">
                  <c:v>6753</c:v>
                </c:pt>
                <c:pt idx="2">
                  <c:v>7003</c:v>
                </c:pt>
                <c:pt idx="3">
                  <c:v>7029</c:v>
                </c:pt>
                <c:pt idx="4">
                  <c:v>6979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F7-4CF6-89DD-965BF6977F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8.31'!$S$1</c:f>
              <c:strCache>
                <c:ptCount val="1"/>
                <c:pt idx="0">
                  <c:v>Hobsons Bay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8.31'!$AB$15:$AB$33</c:f>
              <c:numCache>
                <c:formatCode>0.0%</c:formatCode>
                <c:ptCount val="19"/>
                <c:pt idx="0">
                  <c:v>3.4895581682503891E-3</c:v>
                </c:pt>
                <c:pt idx="1">
                  <c:v>2.0266280130992647E-3</c:v>
                </c:pt>
                <c:pt idx="2">
                  <c:v>4.8853814355505447E-2</c:v>
                </c:pt>
                <c:pt idx="3">
                  <c:v>8.7775809309067476E-3</c:v>
                </c:pt>
                <c:pt idx="4">
                  <c:v>6.9455628925752938E-2</c:v>
                </c:pt>
                <c:pt idx="5">
                  <c:v>4.2008911794706609E-2</c:v>
                </c:pt>
                <c:pt idx="6">
                  <c:v>8.4487571804369999E-2</c:v>
                </c:pt>
                <c:pt idx="7">
                  <c:v>6.4503140602351419E-2</c:v>
                </c:pt>
                <c:pt idx="8">
                  <c:v>5.1819938798518282E-2</c:v>
                </c:pt>
                <c:pt idx="9">
                  <c:v>2.1474204112310089E-2</c:v>
                </c:pt>
                <c:pt idx="10">
                  <c:v>5.3484189617222309E-2</c:v>
                </c:pt>
                <c:pt idx="11">
                  <c:v>1.9756267783325281E-2</c:v>
                </c:pt>
                <c:pt idx="12">
                  <c:v>9.8325012079239812E-2</c:v>
                </c:pt>
                <c:pt idx="13">
                  <c:v>0.10996134643259785</c:v>
                </c:pt>
                <c:pt idx="14">
                  <c:v>5.9617759166800878E-2</c:v>
                </c:pt>
                <c:pt idx="15">
                  <c:v>7.4622859290277552E-2</c:v>
                </c:pt>
                <c:pt idx="16">
                  <c:v>0.10302249422880765</c:v>
                </c:pt>
                <c:pt idx="17">
                  <c:v>2.7594352284318464E-2</c:v>
                </c:pt>
                <c:pt idx="18">
                  <c:v>3.4573468620819239E-2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56-4CD0-8B2F-985AE3B3391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56-4CD0-8B2F-985AE3B33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8.31'!$S$63:$S$79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8.31'!$Z$44:$Z$60</c:f>
              <c:numCache>
                <c:formatCode>#,##0</c:formatCode>
                <c:ptCount val="17"/>
                <c:pt idx="0">
                  <c:v>13</c:v>
                </c:pt>
                <c:pt idx="1">
                  <c:v>582</c:v>
                </c:pt>
                <c:pt idx="2">
                  <c:v>1692</c:v>
                </c:pt>
                <c:pt idx="3">
                  <c:v>3075</c:v>
                </c:pt>
                <c:pt idx="4">
                  <c:v>4736</c:v>
                </c:pt>
                <c:pt idx="5">
                  <c:v>4951</c:v>
                </c:pt>
                <c:pt idx="6">
                  <c:v>4932</c:v>
                </c:pt>
                <c:pt idx="7">
                  <c:v>4070</c:v>
                </c:pt>
                <c:pt idx="8">
                  <c:v>3836</c:v>
                </c:pt>
                <c:pt idx="9">
                  <c:v>3431</c:v>
                </c:pt>
                <c:pt idx="10">
                  <c:v>2918</c:v>
                </c:pt>
                <c:pt idx="11">
                  <c:v>2209</c:v>
                </c:pt>
                <c:pt idx="12">
                  <c:v>1046</c:v>
                </c:pt>
                <c:pt idx="13">
                  <c:v>375</c:v>
                </c:pt>
                <c:pt idx="14">
                  <c:v>143</c:v>
                </c:pt>
                <c:pt idx="15">
                  <c:v>71</c:v>
                </c:pt>
                <c:pt idx="16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50-4D62-9161-7FCE49EF1152}"/>
            </c:ext>
          </c:extLst>
        </c:ser>
        <c:ser>
          <c:idx val="1"/>
          <c:order val="1"/>
          <c:tx>
            <c:strRef>
              <c:f>'Table 8.31'!$S$62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8.31'!$S$63:$S$79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8.31'!$Z$63:$Z$79</c:f>
              <c:numCache>
                <c:formatCode>#,##0</c:formatCode>
                <c:ptCount val="17"/>
                <c:pt idx="0">
                  <c:v>9</c:v>
                </c:pt>
                <c:pt idx="1">
                  <c:v>606</c:v>
                </c:pt>
                <c:pt idx="2">
                  <c:v>1740</c:v>
                </c:pt>
                <c:pt idx="3">
                  <c:v>3124</c:v>
                </c:pt>
                <c:pt idx="4">
                  <c:v>4407</c:v>
                </c:pt>
                <c:pt idx="5">
                  <c:v>4595</c:v>
                </c:pt>
                <c:pt idx="6">
                  <c:v>4432</c:v>
                </c:pt>
                <c:pt idx="7">
                  <c:v>4049</c:v>
                </c:pt>
                <c:pt idx="8">
                  <c:v>3625</c:v>
                </c:pt>
                <c:pt idx="9">
                  <c:v>3616</c:v>
                </c:pt>
                <c:pt idx="10">
                  <c:v>2772</c:v>
                </c:pt>
                <c:pt idx="11">
                  <c:v>2003</c:v>
                </c:pt>
                <c:pt idx="12">
                  <c:v>829</c:v>
                </c:pt>
                <c:pt idx="13">
                  <c:v>280</c:v>
                </c:pt>
                <c:pt idx="14">
                  <c:v>113</c:v>
                </c:pt>
                <c:pt idx="15">
                  <c:v>61</c:v>
                </c:pt>
                <c:pt idx="16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50-4D62-9161-7FCE49EF1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8.31'!$Z$83:$Z$90</c:f>
              <c:numCache>
                <c:formatCode>#,##0</c:formatCode>
                <c:ptCount val="8"/>
                <c:pt idx="0">
                  <c:v>4265</c:v>
                </c:pt>
                <c:pt idx="1">
                  <c:v>5162</c:v>
                </c:pt>
                <c:pt idx="2">
                  <c:v>4049</c:v>
                </c:pt>
                <c:pt idx="3">
                  <c:v>1509</c:v>
                </c:pt>
                <c:pt idx="4">
                  <c:v>1746</c:v>
                </c:pt>
                <c:pt idx="5">
                  <c:v>1385</c:v>
                </c:pt>
                <c:pt idx="6">
                  <c:v>2045</c:v>
                </c:pt>
                <c:pt idx="7">
                  <c:v>2392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46-43F6-9A98-F76085880FE2}"/>
            </c:ext>
          </c:extLst>
        </c:ser>
        <c:ser>
          <c:idx val="1"/>
          <c:order val="1"/>
          <c:tx>
            <c:strRef>
              <c:f>'Table 8.31'!$S$92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8.31'!$S$83:$S$90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8.31'!$Z$93:$Z$100</c:f>
              <c:numCache>
                <c:formatCode>#,##0</c:formatCode>
                <c:ptCount val="8"/>
                <c:pt idx="0">
                  <c:v>3179</c:v>
                </c:pt>
                <c:pt idx="1">
                  <c:v>6832</c:v>
                </c:pt>
                <c:pt idx="2">
                  <c:v>771</c:v>
                </c:pt>
                <c:pt idx="3">
                  <c:v>2875</c:v>
                </c:pt>
                <c:pt idx="4">
                  <c:v>4634</c:v>
                </c:pt>
                <c:pt idx="5">
                  <c:v>2180</c:v>
                </c:pt>
                <c:pt idx="6">
                  <c:v>383</c:v>
                </c:pt>
                <c:pt idx="7">
                  <c:v>1144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46-43F6-9A98-F76085880F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8.4'!$U$4:$Y$4</c:f>
              <c:numCache>
                <c:formatCode>#,##0</c:formatCode>
                <c:ptCount val="5"/>
                <c:pt idx="1">
                  <c:v>98329</c:v>
                </c:pt>
                <c:pt idx="2">
                  <c:v>100702</c:v>
                </c:pt>
                <c:pt idx="3">
                  <c:v>102778</c:v>
                </c:pt>
                <c:pt idx="4">
                  <c:v>100598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C5-4EAF-8DA9-9D3B71298ABA}"/>
            </c:ext>
          </c:extLst>
        </c:ser>
        <c:ser>
          <c:idx val="1"/>
          <c:order val="1"/>
          <c:tx>
            <c:strRef>
              <c:f>'Table 8.4'!$S$7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8.4'!$U$7:$Y$7</c:f>
              <c:numCache>
                <c:formatCode>#,##0</c:formatCode>
                <c:ptCount val="5"/>
                <c:pt idx="1">
                  <c:v>70489</c:v>
                </c:pt>
                <c:pt idx="2">
                  <c:v>72376</c:v>
                </c:pt>
                <c:pt idx="3">
                  <c:v>73162</c:v>
                </c:pt>
                <c:pt idx="4">
                  <c:v>73196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C5-4EAF-8DA9-9D3B71298ABA}"/>
            </c:ext>
          </c:extLst>
        </c:ser>
        <c:ser>
          <c:idx val="2"/>
          <c:order val="2"/>
          <c:tx>
            <c:strRef>
              <c:f>'Table 8.4'!$S$11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8.4'!$U$11:$Y$11</c:f>
              <c:numCache>
                <c:formatCode>#,##0</c:formatCode>
                <c:ptCount val="5"/>
                <c:pt idx="1">
                  <c:v>88773</c:v>
                </c:pt>
                <c:pt idx="2">
                  <c:v>90889</c:v>
                </c:pt>
                <c:pt idx="3">
                  <c:v>92772</c:v>
                </c:pt>
                <c:pt idx="4">
                  <c:v>90539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C5-4EAF-8DA9-9D3B71298ABA}"/>
            </c:ext>
          </c:extLst>
        </c:ser>
        <c:ser>
          <c:idx val="3"/>
          <c:order val="3"/>
          <c:tx>
            <c:strRef>
              <c:f>'Table 8.4'!$S$12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8.4'!$U$12:$Y$12</c:f>
              <c:numCache>
                <c:formatCode>#,##0</c:formatCode>
                <c:ptCount val="5"/>
                <c:pt idx="1">
                  <c:v>9555</c:v>
                </c:pt>
                <c:pt idx="2">
                  <c:v>9810</c:v>
                </c:pt>
                <c:pt idx="3">
                  <c:v>10007</c:v>
                </c:pt>
                <c:pt idx="4">
                  <c:v>10058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6C5-4EAF-8DA9-9D3B71298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8.31'!$S$1</c:f>
              <c:strCache>
                <c:ptCount val="1"/>
                <c:pt idx="0">
                  <c:v>Hobsons Bay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8.31'!$V$8:$Z$8</c:f>
              <c:numCache>
                <c:formatCode>#,##0</c:formatCode>
                <c:ptCount val="5"/>
                <c:pt idx="0">
                  <c:v>49458</c:v>
                </c:pt>
                <c:pt idx="1">
                  <c:v>51533</c:v>
                </c:pt>
                <c:pt idx="2">
                  <c:v>52463.97</c:v>
                </c:pt>
                <c:pt idx="3">
                  <c:v>53433.02</c:v>
                </c:pt>
                <c:pt idx="4">
                  <c:v>55528.5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39-4870-A3CC-B4B7C03B0FF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42133.59</c:v>
                </c:pt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39-4870-A3CC-B4B7C03B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8.32'!$S$4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8.32'!$U$2:$Y$2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8.32'!$U$4:$Y$4</c:f>
              <c:numCache>
                <c:formatCode>#,##0</c:formatCode>
                <c:ptCount val="5"/>
                <c:pt idx="1">
                  <c:v>16368</c:v>
                </c:pt>
                <c:pt idx="2">
                  <c:v>16792</c:v>
                </c:pt>
                <c:pt idx="3">
                  <c:v>16615</c:v>
                </c:pt>
                <c:pt idx="4">
                  <c:v>16980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EF-4722-A952-6EAEFC96AAD9}"/>
            </c:ext>
          </c:extLst>
        </c:ser>
        <c:ser>
          <c:idx val="1"/>
          <c:order val="1"/>
          <c:tx>
            <c:strRef>
              <c:f>'Table 8.32'!$S$7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8.32'!$U$2:$Y$2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8.32'!$U$7:$Y$7</c:f>
              <c:numCache>
                <c:formatCode>#,##0</c:formatCode>
                <c:ptCount val="5"/>
                <c:pt idx="1">
                  <c:v>11103</c:v>
                </c:pt>
                <c:pt idx="2">
                  <c:v>11355</c:v>
                </c:pt>
                <c:pt idx="3">
                  <c:v>11343</c:v>
                </c:pt>
                <c:pt idx="4">
                  <c:v>11609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EF-4722-A952-6EAEFC96AAD9}"/>
            </c:ext>
          </c:extLst>
        </c:ser>
        <c:ser>
          <c:idx val="2"/>
          <c:order val="2"/>
          <c:tx>
            <c:strRef>
              <c:f>'Table 8.32'!$S$11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8.32'!$U$2:$Y$2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8.32'!$U$11:$Y$11</c:f>
              <c:numCache>
                <c:formatCode>#,##0</c:formatCode>
                <c:ptCount val="5"/>
                <c:pt idx="1">
                  <c:v>14033</c:v>
                </c:pt>
                <c:pt idx="2">
                  <c:v>14438</c:v>
                </c:pt>
                <c:pt idx="3">
                  <c:v>14277</c:v>
                </c:pt>
                <c:pt idx="4">
                  <c:v>14594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EF-4722-A952-6EAEFC96AAD9}"/>
            </c:ext>
          </c:extLst>
        </c:ser>
        <c:ser>
          <c:idx val="3"/>
          <c:order val="3"/>
          <c:tx>
            <c:strRef>
              <c:f>'Table 8.32'!$S$12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8.32'!$U$2:$Y$2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8.32'!$U$12:$Y$12</c:f>
              <c:numCache>
                <c:formatCode>#,##0</c:formatCode>
                <c:ptCount val="5"/>
                <c:pt idx="1">
                  <c:v>2342</c:v>
                </c:pt>
                <c:pt idx="2">
                  <c:v>2362</c:v>
                </c:pt>
                <c:pt idx="3">
                  <c:v>2337</c:v>
                </c:pt>
                <c:pt idx="4">
                  <c:v>2389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EF-4722-A952-6EAEFC96A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8.32'!$S$1</c:f>
              <c:strCache>
                <c:ptCount val="1"/>
                <c:pt idx="0">
                  <c:v>Horsham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8.32'!$AB$15:$AB$33</c:f>
              <c:numCache>
                <c:formatCode>0.0%</c:formatCode>
                <c:ptCount val="19"/>
                <c:pt idx="0">
                  <c:v>8.2704166906806528E-2</c:v>
                </c:pt>
                <c:pt idx="1">
                  <c:v>4.3225174341536511E-3</c:v>
                </c:pt>
                <c:pt idx="2">
                  <c:v>3.3312201025877473E-2</c:v>
                </c:pt>
                <c:pt idx="3">
                  <c:v>1.0546942539334908E-2</c:v>
                </c:pt>
                <c:pt idx="4">
                  <c:v>7.1580888709584456E-2</c:v>
                </c:pt>
                <c:pt idx="5">
                  <c:v>3.4522505907440493E-2</c:v>
                </c:pt>
                <c:pt idx="6">
                  <c:v>0.10103164082761801</c:v>
                </c:pt>
                <c:pt idx="7">
                  <c:v>6.9102645380669708E-2</c:v>
                </c:pt>
                <c:pt idx="8">
                  <c:v>4.2360670854705781E-2</c:v>
                </c:pt>
                <c:pt idx="9">
                  <c:v>6.2244251051812574E-3</c:v>
                </c:pt>
                <c:pt idx="10">
                  <c:v>2.8759149328568958E-2</c:v>
                </c:pt>
                <c:pt idx="11">
                  <c:v>1.3659155091925538E-2</c:v>
                </c:pt>
                <c:pt idx="12">
                  <c:v>3.5041207999538929E-2</c:v>
                </c:pt>
                <c:pt idx="13">
                  <c:v>6.8411042591205118E-2</c:v>
                </c:pt>
                <c:pt idx="14">
                  <c:v>5.3311048354561699E-2</c:v>
                </c:pt>
                <c:pt idx="15">
                  <c:v>6.097631260446084E-2</c:v>
                </c:pt>
                <c:pt idx="16">
                  <c:v>0.15757016886634775</c:v>
                </c:pt>
                <c:pt idx="17">
                  <c:v>1.8442741052388911E-2</c:v>
                </c:pt>
                <c:pt idx="18">
                  <c:v>3.8383954815284421E-2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7D-400D-8090-6C7689BCFB7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7D-400D-8090-6C7689BCF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8.32'!$S$63:$S$79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8.32'!$Y$44:$Y$60</c:f>
              <c:numCache>
                <c:formatCode>#,##0</c:formatCode>
                <c:ptCount val="17"/>
                <c:pt idx="0">
                  <c:v>10</c:v>
                </c:pt>
                <c:pt idx="1">
                  <c:v>270</c:v>
                </c:pt>
                <c:pt idx="2">
                  <c:v>538</c:v>
                </c:pt>
                <c:pt idx="3">
                  <c:v>776</c:v>
                </c:pt>
                <c:pt idx="4">
                  <c:v>1002</c:v>
                </c:pt>
                <c:pt idx="5">
                  <c:v>884</c:v>
                </c:pt>
                <c:pt idx="6">
                  <c:v>733</c:v>
                </c:pt>
                <c:pt idx="7">
                  <c:v>629</c:v>
                </c:pt>
                <c:pt idx="8">
                  <c:v>739</c:v>
                </c:pt>
                <c:pt idx="9">
                  <c:v>739</c:v>
                </c:pt>
                <c:pt idx="10">
                  <c:v>756</c:v>
                </c:pt>
                <c:pt idx="11">
                  <c:v>691</c:v>
                </c:pt>
                <c:pt idx="12">
                  <c:v>388</c:v>
                </c:pt>
                <c:pt idx="13">
                  <c:v>191</c:v>
                </c:pt>
                <c:pt idx="14">
                  <c:v>107</c:v>
                </c:pt>
                <c:pt idx="15">
                  <c:v>56</c:v>
                </c:pt>
                <c:pt idx="16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C4-4D1E-9C2C-AB46C57B481C}"/>
            </c:ext>
          </c:extLst>
        </c:ser>
        <c:ser>
          <c:idx val="1"/>
          <c:order val="1"/>
          <c:tx>
            <c:strRef>
              <c:f>'Table 8.32'!$S$62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8.32'!$S$63:$S$79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8.32'!$Y$63:$Y$79</c:f>
              <c:numCache>
                <c:formatCode>#,##0</c:formatCode>
                <c:ptCount val="17"/>
                <c:pt idx="0">
                  <c:v>23</c:v>
                </c:pt>
                <c:pt idx="1">
                  <c:v>270</c:v>
                </c:pt>
                <c:pt idx="2">
                  <c:v>607</c:v>
                </c:pt>
                <c:pt idx="3">
                  <c:v>870</c:v>
                </c:pt>
                <c:pt idx="4">
                  <c:v>861</c:v>
                </c:pt>
                <c:pt idx="5">
                  <c:v>803</c:v>
                </c:pt>
                <c:pt idx="6">
                  <c:v>716</c:v>
                </c:pt>
                <c:pt idx="7">
                  <c:v>696</c:v>
                </c:pt>
                <c:pt idx="8">
                  <c:v>857</c:v>
                </c:pt>
                <c:pt idx="9">
                  <c:v>755</c:v>
                </c:pt>
                <c:pt idx="10">
                  <c:v>757</c:v>
                </c:pt>
                <c:pt idx="11">
                  <c:v>647</c:v>
                </c:pt>
                <c:pt idx="12">
                  <c:v>292</c:v>
                </c:pt>
                <c:pt idx="13">
                  <c:v>128</c:v>
                </c:pt>
                <c:pt idx="14">
                  <c:v>69</c:v>
                </c:pt>
                <c:pt idx="15">
                  <c:v>47</c:v>
                </c:pt>
                <c:pt idx="16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C4-4D1E-9C2C-AB46C57B48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8.32'!$S$83:$S$90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8.32'!$Y$83:$Y$90</c:f>
              <c:numCache>
                <c:formatCode>#,##0</c:formatCode>
                <c:ptCount val="8"/>
                <c:pt idx="0">
                  <c:v>683</c:v>
                </c:pt>
                <c:pt idx="1">
                  <c:v>576</c:v>
                </c:pt>
                <c:pt idx="2">
                  <c:v>1021</c:v>
                </c:pt>
                <c:pt idx="3">
                  <c:v>351</c:v>
                </c:pt>
                <c:pt idx="4">
                  <c:v>222</c:v>
                </c:pt>
                <c:pt idx="5">
                  <c:v>374</c:v>
                </c:pt>
                <c:pt idx="6">
                  <c:v>612</c:v>
                </c:pt>
                <c:pt idx="7">
                  <c:v>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F6-4E49-AA51-50D0333400F4}"/>
            </c:ext>
          </c:extLst>
        </c:ser>
        <c:ser>
          <c:idx val="1"/>
          <c:order val="1"/>
          <c:tx>
            <c:strRef>
              <c:f>'Table 8.32'!$S$92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8.32'!$S$83:$S$90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8.32'!$Y$93:$Y$100</c:f>
              <c:numCache>
                <c:formatCode>#,##0</c:formatCode>
                <c:ptCount val="8"/>
                <c:pt idx="0">
                  <c:v>428</c:v>
                </c:pt>
                <c:pt idx="1">
                  <c:v>1255</c:v>
                </c:pt>
                <c:pt idx="2">
                  <c:v>173</c:v>
                </c:pt>
                <c:pt idx="3">
                  <c:v>876</c:v>
                </c:pt>
                <c:pt idx="4">
                  <c:v>913</c:v>
                </c:pt>
                <c:pt idx="5">
                  <c:v>614</c:v>
                </c:pt>
                <c:pt idx="6">
                  <c:v>47</c:v>
                </c:pt>
                <c:pt idx="7">
                  <c:v>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F6-4E49-AA51-50D033340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8.32'!$S$1</c:f>
              <c:strCache>
                <c:ptCount val="1"/>
                <c:pt idx="0">
                  <c:v>Horsham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8.32'!$U$8:$Y$8</c:f>
              <c:numCache>
                <c:formatCode>#,##0</c:formatCode>
                <c:ptCount val="5"/>
                <c:pt idx="1">
                  <c:v>33431</c:v>
                </c:pt>
                <c:pt idx="2">
                  <c:v>35933.32</c:v>
                </c:pt>
                <c:pt idx="3">
                  <c:v>36623</c:v>
                </c:pt>
                <c:pt idx="4">
                  <c:v>36958.74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9A-4D01-A93C-14C8692646D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9A-4D01-A93C-14C869264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8.32'!$S$4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8.32'!$V$4:$Z$4</c:f>
              <c:numCache>
                <c:formatCode>#,##0</c:formatCode>
                <c:ptCount val="5"/>
                <c:pt idx="0">
                  <c:v>16368</c:v>
                </c:pt>
                <c:pt idx="1">
                  <c:v>16792</c:v>
                </c:pt>
                <c:pt idx="2">
                  <c:v>16615</c:v>
                </c:pt>
                <c:pt idx="3">
                  <c:v>16980</c:v>
                </c:pt>
                <c:pt idx="4">
                  <c:v>17351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CA-4F7B-9ACE-3D0D1F9AFA14}"/>
            </c:ext>
          </c:extLst>
        </c:ser>
        <c:ser>
          <c:idx val="1"/>
          <c:order val="1"/>
          <c:tx>
            <c:strRef>
              <c:f>'Table 8.32'!$S$7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8.32'!$V$7:$Z$7</c:f>
              <c:numCache>
                <c:formatCode>#,##0</c:formatCode>
                <c:ptCount val="5"/>
                <c:pt idx="0">
                  <c:v>11103</c:v>
                </c:pt>
                <c:pt idx="1">
                  <c:v>11355</c:v>
                </c:pt>
                <c:pt idx="2">
                  <c:v>11343</c:v>
                </c:pt>
                <c:pt idx="3">
                  <c:v>11609</c:v>
                </c:pt>
                <c:pt idx="4">
                  <c:v>11713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CA-4F7B-9ACE-3D0D1F9AFA14}"/>
            </c:ext>
          </c:extLst>
        </c:ser>
        <c:ser>
          <c:idx val="2"/>
          <c:order val="2"/>
          <c:tx>
            <c:strRef>
              <c:f>'Table 8.32'!$S$11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8.32'!$V$11:$Z$11</c:f>
              <c:numCache>
                <c:formatCode>#,##0</c:formatCode>
                <c:ptCount val="5"/>
                <c:pt idx="0">
                  <c:v>14033</c:v>
                </c:pt>
                <c:pt idx="1">
                  <c:v>14438</c:v>
                </c:pt>
                <c:pt idx="2">
                  <c:v>14277</c:v>
                </c:pt>
                <c:pt idx="3">
                  <c:v>14594</c:v>
                </c:pt>
                <c:pt idx="4">
                  <c:v>14959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CA-4F7B-9ACE-3D0D1F9AFA14}"/>
            </c:ext>
          </c:extLst>
        </c:ser>
        <c:ser>
          <c:idx val="3"/>
          <c:order val="3"/>
          <c:tx>
            <c:strRef>
              <c:f>'Table 8.32'!$S$12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8.32'!$V$12:$Z$12</c:f>
              <c:numCache>
                <c:formatCode>#,##0</c:formatCode>
                <c:ptCount val="5"/>
                <c:pt idx="0">
                  <c:v>2342</c:v>
                </c:pt>
                <c:pt idx="1">
                  <c:v>2362</c:v>
                </c:pt>
                <c:pt idx="2">
                  <c:v>2337</c:v>
                </c:pt>
                <c:pt idx="3">
                  <c:v>2389</c:v>
                </c:pt>
                <c:pt idx="4">
                  <c:v>2392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CA-4F7B-9ACE-3D0D1F9AF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8.32'!$S$1</c:f>
              <c:strCache>
                <c:ptCount val="1"/>
                <c:pt idx="0">
                  <c:v>Horsham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8.32'!$AB$15:$AB$33</c:f>
              <c:numCache>
                <c:formatCode>0.0%</c:formatCode>
                <c:ptCount val="19"/>
                <c:pt idx="0">
                  <c:v>8.2704166906806528E-2</c:v>
                </c:pt>
                <c:pt idx="1">
                  <c:v>4.3225174341536511E-3</c:v>
                </c:pt>
                <c:pt idx="2">
                  <c:v>3.3312201025877473E-2</c:v>
                </c:pt>
                <c:pt idx="3">
                  <c:v>1.0546942539334908E-2</c:v>
                </c:pt>
                <c:pt idx="4">
                  <c:v>7.1580888709584456E-2</c:v>
                </c:pt>
                <c:pt idx="5">
                  <c:v>3.4522505907440493E-2</c:v>
                </c:pt>
                <c:pt idx="6">
                  <c:v>0.10103164082761801</c:v>
                </c:pt>
                <c:pt idx="7">
                  <c:v>6.9102645380669708E-2</c:v>
                </c:pt>
                <c:pt idx="8">
                  <c:v>4.2360670854705781E-2</c:v>
                </c:pt>
                <c:pt idx="9">
                  <c:v>6.2244251051812574E-3</c:v>
                </c:pt>
                <c:pt idx="10">
                  <c:v>2.8759149328568958E-2</c:v>
                </c:pt>
                <c:pt idx="11">
                  <c:v>1.3659155091925538E-2</c:v>
                </c:pt>
                <c:pt idx="12">
                  <c:v>3.5041207999538929E-2</c:v>
                </c:pt>
                <c:pt idx="13">
                  <c:v>6.8411042591205118E-2</c:v>
                </c:pt>
                <c:pt idx="14">
                  <c:v>5.3311048354561699E-2</c:v>
                </c:pt>
                <c:pt idx="15">
                  <c:v>6.097631260446084E-2</c:v>
                </c:pt>
                <c:pt idx="16">
                  <c:v>0.15757016886634775</c:v>
                </c:pt>
                <c:pt idx="17">
                  <c:v>1.8442741052388911E-2</c:v>
                </c:pt>
                <c:pt idx="18">
                  <c:v>3.8383954815284421E-2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98-4C5C-A3D6-1CE692A9F5C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98-4C5C-A3D6-1CE692A9F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8.32'!$S$63:$S$79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8.32'!$Z$44:$Z$60</c:f>
              <c:numCache>
                <c:formatCode>#,##0</c:formatCode>
                <c:ptCount val="17"/>
                <c:pt idx="0">
                  <c:v>10</c:v>
                </c:pt>
                <c:pt idx="1">
                  <c:v>296</c:v>
                </c:pt>
                <c:pt idx="2">
                  <c:v>570</c:v>
                </c:pt>
                <c:pt idx="3">
                  <c:v>769</c:v>
                </c:pt>
                <c:pt idx="4">
                  <c:v>1042</c:v>
                </c:pt>
                <c:pt idx="5">
                  <c:v>913</c:v>
                </c:pt>
                <c:pt idx="6">
                  <c:v>748</c:v>
                </c:pt>
                <c:pt idx="7">
                  <c:v>641</c:v>
                </c:pt>
                <c:pt idx="8">
                  <c:v>705</c:v>
                </c:pt>
                <c:pt idx="9">
                  <c:v>721</c:v>
                </c:pt>
                <c:pt idx="10">
                  <c:v>745</c:v>
                </c:pt>
                <c:pt idx="11">
                  <c:v>698</c:v>
                </c:pt>
                <c:pt idx="12">
                  <c:v>393</c:v>
                </c:pt>
                <c:pt idx="13">
                  <c:v>200</c:v>
                </c:pt>
                <c:pt idx="14">
                  <c:v>104</c:v>
                </c:pt>
                <c:pt idx="15">
                  <c:v>60</c:v>
                </c:pt>
                <c:pt idx="16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6E-4F79-A660-B29799100960}"/>
            </c:ext>
          </c:extLst>
        </c:ser>
        <c:ser>
          <c:idx val="1"/>
          <c:order val="1"/>
          <c:tx>
            <c:strRef>
              <c:f>'Table 8.32'!$S$62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8.32'!$S$63:$S$79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8.32'!$Z$63:$Z$79</c:f>
              <c:numCache>
                <c:formatCode>#,##0</c:formatCode>
                <c:ptCount val="17"/>
                <c:pt idx="0">
                  <c:v>16</c:v>
                </c:pt>
                <c:pt idx="1">
                  <c:v>330</c:v>
                </c:pt>
                <c:pt idx="2">
                  <c:v>606</c:v>
                </c:pt>
                <c:pt idx="3">
                  <c:v>851</c:v>
                </c:pt>
                <c:pt idx="4">
                  <c:v>883</c:v>
                </c:pt>
                <c:pt idx="5">
                  <c:v>864</c:v>
                </c:pt>
                <c:pt idx="6">
                  <c:v>736</c:v>
                </c:pt>
                <c:pt idx="7">
                  <c:v>699</c:v>
                </c:pt>
                <c:pt idx="8">
                  <c:v>857</c:v>
                </c:pt>
                <c:pt idx="9">
                  <c:v>772</c:v>
                </c:pt>
                <c:pt idx="10">
                  <c:v>792</c:v>
                </c:pt>
                <c:pt idx="11">
                  <c:v>673</c:v>
                </c:pt>
                <c:pt idx="12">
                  <c:v>324</c:v>
                </c:pt>
                <c:pt idx="13">
                  <c:v>132</c:v>
                </c:pt>
                <c:pt idx="14">
                  <c:v>69</c:v>
                </c:pt>
                <c:pt idx="15">
                  <c:v>41</c:v>
                </c:pt>
                <c:pt idx="1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6E-4F79-A660-B29799100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8.32'!$Z$83:$Z$90</c:f>
              <c:numCache>
                <c:formatCode>#,##0</c:formatCode>
                <c:ptCount val="8"/>
                <c:pt idx="0">
                  <c:v>671</c:v>
                </c:pt>
                <c:pt idx="1">
                  <c:v>617</c:v>
                </c:pt>
                <c:pt idx="2">
                  <c:v>1030</c:v>
                </c:pt>
                <c:pt idx="3">
                  <c:v>337</c:v>
                </c:pt>
                <c:pt idx="4">
                  <c:v>220</c:v>
                </c:pt>
                <c:pt idx="5">
                  <c:v>396</c:v>
                </c:pt>
                <c:pt idx="6">
                  <c:v>596</c:v>
                </c:pt>
                <c:pt idx="7">
                  <c:v>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E5-441F-9E7E-5922FBD3DE1F}"/>
            </c:ext>
          </c:extLst>
        </c:ser>
        <c:ser>
          <c:idx val="1"/>
          <c:order val="1"/>
          <c:tx>
            <c:strRef>
              <c:f>'Table 8.32'!$S$92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8.32'!$S$83:$S$90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8.32'!$Z$93:$Z$100</c:f>
              <c:numCache>
                <c:formatCode>#,##0</c:formatCode>
                <c:ptCount val="8"/>
                <c:pt idx="0">
                  <c:v>432</c:v>
                </c:pt>
                <c:pt idx="1">
                  <c:v>1281</c:v>
                </c:pt>
                <c:pt idx="2">
                  <c:v>184</c:v>
                </c:pt>
                <c:pt idx="3">
                  <c:v>881</c:v>
                </c:pt>
                <c:pt idx="4">
                  <c:v>887</c:v>
                </c:pt>
                <c:pt idx="5">
                  <c:v>635</c:v>
                </c:pt>
                <c:pt idx="6">
                  <c:v>54</c:v>
                </c:pt>
                <c:pt idx="7">
                  <c:v>460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E5-441F-9E7E-5922FBD3D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8.4'!$S$1</c:f>
              <c:strCache>
                <c:ptCount val="1"/>
                <c:pt idx="0">
                  <c:v>Banyule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8.4'!$AB$15:$AB$33</c:f>
              <c:numCache>
                <c:formatCode>0.0%</c:formatCode>
                <c:ptCount val="19"/>
                <c:pt idx="0">
                  <c:v>3.3098676052957881E-3</c:v>
                </c:pt>
                <c:pt idx="1">
                  <c:v>1.0599576016959321E-3</c:v>
                </c:pt>
                <c:pt idx="2">
                  <c:v>4.344826206951722E-2</c:v>
                </c:pt>
                <c:pt idx="3">
                  <c:v>6.0197592096316145E-3</c:v>
                </c:pt>
                <c:pt idx="4">
                  <c:v>6.8617255309787614E-2</c:v>
                </c:pt>
                <c:pt idx="5">
                  <c:v>3.6648534058637654E-2</c:v>
                </c:pt>
                <c:pt idx="6">
                  <c:v>8.3236670533178667E-2</c:v>
                </c:pt>
                <c:pt idx="7">
                  <c:v>5.5427782888684454E-2</c:v>
                </c:pt>
                <c:pt idx="8">
                  <c:v>3.0248790048398064E-2</c:v>
                </c:pt>
                <c:pt idx="9">
                  <c:v>1.9989200431982719E-2</c:v>
                </c:pt>
                <c:pt idx="10">
                  <c:v>5.0447982080716769E-2</c:v>
                </c:pt>
                <c:pt idx="11">
                  <c:v>1.5519379224831006E-2</c:v>
                </c:pt>
                <c:pt idx="12">
                  <c:v>0.10681572737090517</c:v>
                </c:pt>
                <c:pt idx="13">
                  <c:v>7.3157073717051324E-2</c:v>
                </c:pt>
                <c:pt idx="14">
                  <c:v>6.1037558497660092E-2</c:v>
                </c:pt>
                <c:pt idx="15">
                  <c:v>0.10655573777048918</c:v>
                </c:pt>
                <c:pt idx="16">
                  <c:v>0.15192392304307828</c:v>
                </c:pt>
                <c:pt idx="17">
                  <c:v>2.8438862445502179E-2</c:v>
                </c:pt>
                <c:pt idx="18">
                  <c:v>3.4538618455261787E-2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CA-4777-81C1-96505064EDB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CA-4777-81C1-96505064E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8.32'!$S$1</c:f>
              <c:strCache>
                <c:ptCount val="1"/>
                <c:pt idx="0">
                  <c:v>Horsham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8.32'!$V$8:$Z$8</c:f>
              <c:numCache>
                <c:formatCode>#,##0</c:formatCode>
                <c:ptCount val="5"/>
                <c:pt idx="0">
                  <c:v>33431</c:v>
                </c:pt>
                <c:pt idx="1">
                  <c:v>35933.32</c:v>
                </c:pt>
                <c:pt idx="2">
                  <c:v>36623</c:v>
                </c:pt>
                <c:pt idx="3">
                  <c:v>36958.74</c:v>
                </c:pt>
                <c:pt idx="4">
                  <c:v>39612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26-498C-80D7-BE2330AA4C5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42133.59</c:v>
                </c:pt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26-498C-80D7-BE2330AA4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8.33'!$S$4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8.33'!$U$2:$Y$2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8.33'!$U$4:$Y$4</c:f>
              <c:numCache>
                <c:formatCode>#,##0</c:formatCode>
                <c:ptCount val="5"/>
                <c:pt idx="1">
                  <c:v>143568</c:v>
                </c:pt>
                <c:pt idx="2">
                  <c:v>152913</c:v>
                </c:pt>
                <c:pt idx="3">
                  <c:v>162891</c:v>
                </c:pt>
                <c:pt idx="4">
                  <c:v>166384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2A-4D25-811D-D20A7A534A81}"/>
            </c:ext>
          </c:extLst>
        </c:ser>
        <c:ser>
          <c:idx val="1"/>
          <c:order val="1"/>
          <c:tx>
            <c:strRef>
              <c:f>'Table 8.33'!$S$7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8.33'!$U$2:$Y$2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8.33'!$U$7:$Y$7</c:f>
              <c:numCache>
                <c:formatCode>#,##0</c:formatCode>
                <c:ptCount val="5"/>
                <c:pt idx="1">
                  <c:v>103818</c:v>
                </c:pt>
                <c:pt idx="2">
                  <c:v>109882</c:v>
                </c:pt>
                <c:pt idx="3">
                  <c:v>116092</c:v>
                </c:pt>
                <c:pt idx="4">
                  <c:v>120990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2A-4D25-811D-D20A7A534A81}"/>
            </c:ext>
          </c:extLst>
        </c:ser>
        <c:ser>
          <c:idx val="2"/>
          <c:order val="2"/>
          <c:tx>
            <c:strRef>
              <c:f>'Table 8.33'!$S$11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8.33'!$U$2:$Y$2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8.33'!$U$11:$Y$11</c:f>
              <c:numCache>
                <c:formatCode>#,##0</c:formatCode>
                <c:ptCount val="5"/>
                <c:pt idx="1">
                  <c:v>128485</c:v>
                </c:pt>
                <c:pt idx="2">
                  <c:v>136759</c:v>
                </c:pt>
                <c:pt idx="3">
                  <c:v>145495</c:v>
                </c:pt>
                <c:pt idx="4">
                  <c:v>148037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2A-4D25-811D-D20A7A534A81}"/>
            </c:ext>
          </c:extLst>
        </c:ser>
        <c:ser>
          <c:idx val="3"/>
          <c:order val="3"/>
          <c:tx>
            <c:strRef>
              <c:f>'Table 8.33'!$S$12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8.33'!$U$2:$Y$2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8.33'!$U$12:$Y$12</c:f>
              <c:numCache>
                <c:formatCode>#,##0</c:formatCode>
                <c:ptCount val="5"/>
                <c:pt idx="1">
                  <c:v>15083</c:v>
                </c:pt>
                <c:pt idx="2">
                  <c:v>16151</c:v>
                </c:pt>
                <c:pt idx="3">
                  <c:v>17393</c:v>
                </c:pt>
                <c:pt idx="4">
                  <c:v>18350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02A-4D25-811D-D20A7A534A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8.33'!$S$1</c:f>
              <c:strCache>
                <c:ptCount val="1"/>
                <c:pt idx="0">
                  <c:v>Hume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8.33'!$AB$15:$AB$33</c:f>
              <c:numCache>
                <c:formatCode>0.0%</c:formatCode>
                <c:ptCount val="19"/>
                <c:pt idx="0">
                  <c:v>2.9260613389154749E-3</c:v>
                </c:pt>
                <c:pt idx="1">
                  <c:v>8.2705437454725901E-4</c:v>
                </c:pt>
                <c:pt idx="2">
                  <c:v>6.9158857181969069E-2</c:v>
                </c:pt>
                <c:pt idx="3">
                  <c:v>6.7704382247420446E-3</c:v>
                </c:pt>
                <c:pt idx="4">
                  <c:v>8.1250962520177272E-2</c:v>
                </c:pt>
                <c:pt idx="5">
                  <c:v>3.8249838866992548E-2</c:v>
                </c:pt>
                <c:pt idx="6">
                  <c:v>9.5989641856936703E-2</c:v>
                </c:pt>
                <c:pt idx="7">
                  <c:v>6.8588474854695103E-2</c:v>
                </c:pt>
                <c:pt idx="8">
                  <c:v>8.4850075005276041E-2</c:v>
                </c:pt>
                <c:pt idx="9">
                  <c:v>1.0472219528750121E-2</c:v>
                </c:pt>
                <c:pt idx="10">
                  <c:v>4.2664598080093083E-2</c:v>
                </c:pt>
                <c:pt idx="11">
                  <c:v>1.632434220658107E-2</c:v>
                </c:pt>
                <c:pt idx="12">
                  <c:v>5.554953485321211E-2</c:v>
                </c:pt>
                <c:pt idx="13">
                  <c:v>0.1234478470919057</c:v>
                </c:pt>
                <c:pt idx="14">
                  <c:v>5.5908875719394707E-2</c:v>
                </c:pt>
                <c:pt idx="15">
                  <c:v>5.4340324319391287E-2</c:v>
                </c:pt>
                <c:pt idx="16">
                  <c:v>0.11918138728389639</c:v>
                </c:pt>
                <c:pt idx="17">
                  <c:v>1.3694879677848061E-2</c:v>
                </c:pt>
                <c:pt idx="18">
                  <c:v>3.7091962742626383E-2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77-4871-AC75-5FB6FC4A4B1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77-4871-AC75-5FB6FC4A4B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8.33'!$S$63:$S$79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8.33'!$Y$44:$Y$60</c:f>
              <c:numCache>
                <c:formatCode>#,##0</c:formatCode>
                <c:ptCount val="17"/>
                <c:pt idx="0">
                  <c:v>16</c:v>
                </c:pt>
                <c:pt idx="1">
                  <c:v>1441</c:v>
                </c:pt>
                <c:pt idx="2">
                  <c:v>5079</c:v>
                </c:pt>
                <c:pt idx="3">
                  <c:v>9757</c:v>
                </c:pt>
                <c:pt idx="4">
                  <c:v>13559</c:v>
                </c:pt>
                <c:pt idx="5">
                  <c:v>13577</c:v>
                </c:pt>
                <c:pt idx="6">
                  <c:v>12212</c:v>
                </c:pt>
                <c:pt idx="7">
                  <c:v>8982</c:v>
                </c:pt>
                <c:pt idx="8">
                  <c:v>7516</c:v>
                </c:pt>
                <c:pt idx="9">
                  <c:v>6845</c:v>
                </c:pt>
                <c:pt idx="10">
                  <c:v>6059</c:v>
                </c:pt>
                <c:pt idx="11">
                  <c:v>3976</c:v>
                </c:pt>
                <c:pt idx="12">
                  <c:v>1789</c:v>
                </c:pt>
                <c:pt idx="13">
                  <c:v>630</c:v>
                </c:pt>
                <c:pt idx="14">
                  <c:v>194</c:v>
                </c:pt>
                <c:pt idx="15">
                  <c:v>73</c:v>
                </c:pt>
                <c:pt idx="16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85-40A8-9210-51E2C8FCDEB1}"/>
            </c:ext>
          </c:extLst>
        </c:ser>
        <c:ser>
          <c:idx val="1"/>
          <c:order val="1"/>
          <c:tx>
            <c:strRef>
              <c:f>'Table 8.33'!$S$62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8.33'!$S$63:$S$79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8.33'!$Y$63:$Y$79</c:f>
              <c:numCache>
                <c:formatCode>#,##0</c:formatCode>
                <c:ptCount val="17"/>
                <c:pt idx="0">
                  <c:v>31</c:v>
                </c:pt>
                <c:pt idx="1">
                  <c:v>1540</c:v>
                </c:pt>
                <c:pt idx="2">
                  <c:v>4439</c:v>
                </c:pt>
                <c:pt idx="3">
                  <c:v>8669</c:v>
                </c:pt>
                <c:pt idx="4">
                  <c:v>11033</c:v>
                </c:pt>
                <c:pt idx="5">
                  <c:v>10552</c:v>
                </c:pt>
                <c:pt idx="6">
                  <c:v>8921</c:v>
                </c:pt>
                <c:pt idx="7">
                  <c:v>6911</c:v>
                </c:pt>
                <c:pt idx="8">
                  <c:v>6673</c:v>
                </c:pt>
                <c:pt idx="9">
                  <c:v>5973</c:v>
                </c:pt>
                <c:pt idx="10">
                  <c:v>4925</c:v>
                </c:pt>
                <c:pt idx="11">
                  <c:v>3083</c:v>
                </c:pt>
                <c:pt idx="12">
                  <c:v>1250</c:v>
                </c:pt>
                <c:pt idx="13">
                  <c:v>393</c:v>
                </c:pt>
                <c:pt idx="14">
                  <c:v>121</c:v>
                </c:pt>
                <c:pt idx="15">
                  <c:v>71</c:v>
                </c:pt>
                <c:pt idx="16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85-40A8-9210-51E2C8FCD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8.33'!$S$83:$S$90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8.33'!$Y$83:$Y$90</c:f>
              <c:numCache>
                <c:formatCode>#,##0</c:formatCode>
                <c:ptCount val="8"/>
                <c:pt idx="0">
                  <c:v>7545</c:v>
                </c:pt>
                <c:pt idx="1">
                  <c:v>7048</c:v>
                </c:pt>
                <c:pt idx="2">
                  <c:v>11694</c:v>
                </c:pt>
                <c:pt idx="3">
                  <c:v>3901</c:v>
                </c:pt>
                <c:pt idx="4">
                  <c:v>3804</c:v>
                </c:pt>
                <c:pt idx="5">
                  <c:v>3209</c:v>
                </c:pt>
                <c:pt idx="6">
                  <c:v>7848</c:v>
                </c:pt>
                <c:pt idx="7">
                  <c:v>8541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85-4719-8A7C-87356672FE79}"/>
            </c:ext>
          </c:extLst>
        </c:ser>
        <c:ser>
          <c:idx val="1"/>
          <c:order val="1"/>
          <c:tx>
            <c:strRef>
              <c:f>'Table 8.33'!$S$92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8.33'!$S$83:$S$90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8.33'!$Y$93:$Y$100</c:f>
              <c:numCache>
                <c:formatCode>#,##0</c:formatCode>
                <c:ptCount val="8"/>
                <c:pt idx="0">
                  <c:v>5133</c:v>
                </c:pt>
                <c:pt idx="1">
                  <c:v>9524</c:v>
                </c:pt>
                <c:pt idx="2">
                  <c:v>1960</c:v>
                </c:pt>
                <c:pt idx="3">
                  <c:v>9244</c:v>
                </c:pt>
                <c:pt idx="4">
                  <c:v>9984</c:v>
                </c:pt>
                <c:pt idx="5">
                  <c:v>5947</c:v>
                </c:pt>
                <c:pt idx="6">
                  <c:v>935</c:v>
                </c:pt>
                <c:pt idx="7">
                  <c:v>4235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85-4719-8A7C-87356672FE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8.33'!$S$1</c:f>
              <c:strCache>
                <c:ptCount val="1"/>
                <c:pt idx="0">
                  <c:v>Hume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8.33'!$U$8:$Y$8</c:f>
              <c:numCache>
                <c:formatCode>#,##0</c:formatCode>
                <c:ptCount val="5"/>
                <c:pt idx="1">
                  <c:v>42512</c:v>
                </c:pt>
                <c:pt idx="2">
                  <c:v>43815.15</c:v>
                </c:pt>
                <c:pt idx="3">
                  <c:v>44356.31</c:v>
                </c:pt>
                <c:pt idx="4">
                  <c:v>44540.03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FB-4B51-BE27-05504A4E254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FB-4B51-BE27-05504A4E25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8.33'!$S$4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8.33'!$V$4:$Z$4</c:f>
              <c:numCache>
                <c:formatCode>#,##0</c:formatCode>
                <c:ptCount val="5"/>
                <c:pt idx="0">
                  <c:v>143568</c:v>
                </c:pt>
                <c:pt idx="1">
                  <c:v>152913</c:v>
                </c:pt>
                <c:pt idx="2">
                  <c:v>162891</c:v>
                </c:pt>
                <c:pt idx="3">
                  <c:v>166384</c:v>
                </c:pt>
                <c:pt idx="4">
                  <c:v>175321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17-49A5-9B2E-20C289947EA5}"/>
            </c:ext>
          </c:extLst>
        </c:ser>
        <c:ser>
          <c:idx val="1"/>
          <c:order val="1"/>
          <c:tx>
            <c:strRef>
              <c:f>'Table 8.33'!$S$7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8.33'!$V$7:$Z$7</c:f>
              <c:numCache>
                <c:formatCode>#,##0</c:formatCode>
                <c:ptCount val="5"/>
                <c:pt idx="0">
                  <c:v>103818</c:v>
                </c:pt>
                <c:pt idx="1">
                  <c:v>109882</c:v>
                </c:pt>
                <c:pt idx="2">
                  <c:v>116092</c:v>
                </c:pt>
                <c:pt idx="3">
                  <c:v>120990</c:v>
                </c:pt>
                <c:pt idx="4">
                  <c:v>122971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17-49A5-9B2E-20C289947EA5}"/>
            </c:ext>
          </c:extLst>
        </c:ser>
        <c:ser>
          <c:idx val="2"/>
          <c:order val="2"/>
          <c:tx>
            <c:strRef>
              <c:f>'Table 8.33'!$S$11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8.33'!$V$11:$Z$11</c:f>
              <c:numCache>
                <c:formatCode>#,##0</c:formatCode>
                <c:ptCount val="5"/>
                <c:pt idx="0">
                  <c:v>128485</c:v>
                </c:pt>
                <c:pt idx="1">
                  <c:v>136759</c:v>
                </c:pt>
                <c:pt idx="2">
                  <c:v>145495</c:v>
                </c:pt>
                <c:pt idx="3">
                  <c:v>148037</c:v>
                </c:pt>
                <c:pt idx="4">
                  <c:v>155661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17-49A5-9B2E-20C289947EA5}"/>
            </c:ext>
          </c:extLst>
        </c:ser>
        <c:ser>
          <c:idx val="3"/>
          <c:order val="3"/>
          <c:tx>
            <c:strRef>
              <c:f>'Table 8.33'!$S$12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8.33'!$V$12:$Z$12</c:f>
              <c:numCache>
                <c:formatCode>#,##0</c:formatCode>
                <c:ptCount val="5"/>
                <c:pt idx="0">
                  <c:v>15083</c:v>
                </c:pt>
                <c:pt idx="1">
                  <c:v>16151</c:v>
                </c:pt>
                <c:pt idx="2">
                  <c:v>17393</c:v>
                </c:pt>
                <c:pt idx="3">
                  <c:v>18350</c:v>
                </c:pt>
                <c:pt idx="4">
                  <c:v>19660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17-49A5-9B2E-20C289947E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8.33'!$S$1</c:f>
              <c:strCache>
                <c:ptCount val="1"/>
                <c:pt idx="0">
                  <c:v>Hume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8.33'!$AB$15:$AB$33</c:f>
              <c:numCache>
                <c:formatCode>0.0%</c:formatCode>
                <c:ptCount val="19"/>
                <c:pt idx="0">
                  <c:v>2.9260613389154749E-3</c:v>
                </c:pt>
                <c:pt idx="1">
                  <c:v>8.2705437454725901E-4</c:v>
                </c:pt>
                <c:pt idx="2">
                  <c:v>6.9158857181969069E-2</c:v>
                </c:pt>
                <c:pt idx="3">
                  <c:v>6.7704382247420446E-3</c:v>
                </c:pt>
                <c:pt idx="4">
                  <c:v>8.1250962520177272E-2</c:v>
                </c:pt>
                <c:pt idx="5">
                  <c:v>3.8249838866992548E-2</c:v>
                </c:pt>
                <c:pt idx="6">
                  <c:v>9.5989641856936703E-2</c:v>
                </c:pt>
                <c:pt idx="7">
                  <c:v>6.8588474854695103E-2</c:v>
                </c:pt>
                <c:pt idx="8">
                  <c:v>8.4850075005276041E-2</c:v>
                </c:pt>
                <c:pt idx="9">
                  <c:v>1.0472219528750121E-2</c:v>
                </c:pt>
                <c:pt idx="10">
                  <c:v>4.2664598080093083E-2</c:v>
                </c:pt>
                <c:pt idx="11">
                  <c:v>1.632434220658107E-2</c:v>
                </c:pt>
                <c:pt idx="12">
                  <c:v>5.554953485321211E-2</c:v>
                </c:pt>
                <c:pt idx="13">
                  <c:v>0.1234478470919057</c:v>
                </c:pt>
                <c:pt idx="14">
                  <c:v>5.5908875719394707E-2</c:v>
                </c:pt>
                <c:pt idx="15">
                  <c:v>5.4340324319391287E-2</c:v>
                </c:pt>
                <c:pt idx="16">
                  <c:v>0.11918138728389639</c:v>
                </c:pt>
                <c:pt idx="17">
                  <c:v>1.3694879677848061E-2</c:v>
                </c:pt>
                <c:pt idx="18">
                  <c:v>3.7091962742626383E-2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23-440A-B8E9-7A28BD8BD67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23-440A-B8E9-7A28BD8BD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8.33'!$S$63:$S$79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8.33'!$Z$44:$Z$60</c:f>
              <c:numCache>
                <c:formatCode>#,##0</c:formatCode>
                <c:ptCount val="17"/>
                <c:pt idx="0">
                  <c:v>18</c:v>
                </c:pt>
                <c:pt idx="1">
                  <c:v>1437</c:v>
                </c:pt>
                <c:pt idx="2">
                  <c:v>5322</c:v>
                </c:pt>
                <c:pt idx="3">
                  <c:v>9849</c:v>
                </c:pt>
                <c:pt idx="4">
                  <c:v>13974</c:v>
                </c:pt>
                <c:pt idx="5">
                  <c:v>14414</c:v>
                </c:pt>
                <c:pt idx="6">
                  <c:v>13283</c:v>
                </c:pt>
                <c:pt idx="7">
                  <c:v>9787</c:v>
                </c:pt>
                <c:pt idx="8">
                  <c:v>7802</c:v>
                </c:pt>
                <c:pt idx="9">
                  <c:v>6945</c:v>
                </c:pt>
                <c:pt idx="10">
                  <c:v>6277</c:v>
                </c:pt>
                <c:pt idx="11">
                  <c:v>4181</c:v>
                </c:pt>
                <c:pt idx="12">
                  <c:v>1908</c:v>
                </c:pt>
                <c:pt idx="13">
                  <c:v>662</c:v>
                </c:pt>
                <c:pt idx="14">
                  <c:v>215</c:v>
                </c:pt>
                <c:pt idx="15">
                  <c:v>60</c:v>
                </c:pt>
                <c:pt idx="16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47-47D1-9CE6-6F0330F6B687}"/>
            </c:ext>
          </c:extLst>
        </c:ser>
        <c:ser>
          <c:idx val="1"/>
          <c:order val="1"/>
          <c:tx>
            <c:strRef>
              <c:f>'Table 8.33'!$S$62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8.33'!$S$63:$S$79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8.33'!$Z$63:$Z$79</c:f>
              <c:numCache>
                <c:formatCode>#,##0</c:formatCode>
                <c:ptCount val="17"/>
                <c:pt idx="0">
                  <c:v>26</c:v>
                </c:pt>
                <c:pt idx="1">
                  <c:v>1643</c:v>
                </c:pt>
                <c:pt idx="2">
                  <c:v>4601</c:v>
                </c:pt>
                <c:pt idx="3">
                  <c:v>9331</c:v>
                </c:pt>
                <c:pt idx="4">
                  <c:v>11505</c:v>
                </c:pt>
                <c:pt idx="5">
                  <c:v>11385</c:v>
                </c:pt>
                <c:pt idx="6">
                  <c:v>9870</c:v>
                </c:pt>
                <c:pt idx="7">
                  <c:v>7605</c:v>
                </c:pt>
                <c:pt idx="8">
                  <c:v>6642</c:v>
                </c:pt>
                <c:pt idx="9">
                  <c:v>6154</c:v>
                </c:pt>
                <c:pt idx="10">
                  <c:v>5069</c:v>
                </c:pt>
                <c:pt idx="11">
                  <c:v>3190</c:v>
                </c:pt>
                <c:pt idx="12">
                  <c:v>1413</c:v>
                </c:pt>
                <c:pt idx="13">
                  <c:v>394</c:v>
                </c:pt>
                <c:pt idx="14">
                  <c:v>131</c:v>
                </c:pt>
                <c:pt idx="15">
                  <c:v>62</c:v>
                </c:pt>
                <c:pt idx="16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47-47D1-9CE6-6F0330F6B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8.33'!$Z$83:$Z$90</c:f>
              <c:numCache>
                <c:formatCode>#,##0</c:formatCode>
                <c:ptCount val="8"/>
                <c:pt idx="0">
                  <c:v>7669</c:v>
                </c:pt>
                <c:pt idx="1">
                  <c:v>7378</c:v>
                </c:pt>
                <c:pt idx="2">
                  <c:v>11952</c:v>
                </c:pt>
                <c:pt idx="3">
                  <c:v>4097</c:v>
                </c:pt>
                <c:pt idx="4">
                  <c:v>3834</c:v>
                </c:pt>
                <c:pt idx="5">
                  <c:v>3276</c:v>
                </c:pt>
                <c:pt idx="6">
                  <c:v>7862</c:v>
                </c:pt>
                <c:pt idx="7">
                  <c:v>8478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2D-4BA6-A9C2-CA4B0BA8BFF0}"/>
            </c:ext>
          </c:extLst>
        </c:ser>
        <c:ser>
          <c:idx val="1"/>
          <c:order val="1"/>
          <c:tx>
            <c:strRef>
              <c:f>'Table 8.33'!$S$92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8.33'!$S$83:$S$90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8.33'!$Z$93:$Z$100</c:f>
              <c:numCache>
                <c:formatCode>#,##0</c:formatCode>
                <c:ptCount val="8"/>
                <c:pt idx="0">
                  <c:v>5357</c:v>
                </c:pt>
                <c:pt idx="1">
                  <c:v>10160</c:v>
                </c:pt>
                <c:pt idx="2">
                  <c:v>2102</c:v>
                </c:pt>
                <c:pt idx="3">
                  <c:v>9583</c:v>
                </c:pt>
                <c:pt idx="4">
                  <c:v>10017</c:v>
                </c:pt>
                <c:pt idx="5">
                  <c:v>5956</c:v>
                </c:pt>
                <c:pt idx="6">
                  <c:v>984</c:v>
                </c:pt>
                <c:pt idx="7">
                  <c:v>4272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2D-4BA6-A9C2-CA4B0BA8B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8.4'!$Y$44:$Y$60</c:f>
              <c:numCache>
                <c:formatCode>#,##0</c:formatCode>
                <c:ptCount val="17"/>
                <c:pt idx="0">
                  <c:v>12</c:v>
                </c:pt>
                <c:pt idx="1">
                  <c:v>595</c:v>
                </c:pt>
                <c:pt idx="2">
                  <c:v>2308</c:v>
                </c:pt>
                <c:pt idx="3">
                  <c:v>4463</c:v>
                </c:pt>
                <c:pt idx="4">
                  <c:v>5992</c:v>
                </c:pt>
                <c:pt idx="5">
                  <c:v>6155</c:v>
                </c:pt>
                <c:pt idx="6">
                  <c:v>5791</c:v>
                </c:pt>
                <c:pt idx="7">
                  <c:v>5263</c:v>
                </c:pt>
                <c:pt idx="8">
                  <c:v>4968</c:v>
                </c:pt>
                <c:pt idx="9">
                  <c:v>4287</c:v>
                </c:pt>
                <c:pt idx="10">
                  <c:v>3679</c:v>
                </c:pt>
                <c:pt idx="11">
                  <c:v>3119</c:v>
                </c:pt>
                <c:pt idx="12">
                  <c:v>1802</c:v>
                </c:pt>
                <c:pt idx="13">
                  <c:v>846</c:v>
                </c:pt>
                <c:pt idx="14">
                  <c:v>307</c:v>
                </c:pt>
                <c:pt idx="15">
                  <c:v>141</c:v>
                </c:pt>
                <c:pt idx="16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96-4C4C-A7EA-50522E88DB0E}"/>
            </c:ext>
          </c:extLst>
        </c:ser>
        <c:ser>
          <c:idx val="1"/>
          <c:order val="1"/>
          <c:tx>
            <c:strRef>
              <c:f>'Table 8.4'!$S$62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8.4'!$Y$63:$Y$79</c:f>
              <c:numCache>
                <c:formatCode>#,##0</c:formatCode>
                <c:ptCount val="17"/>
                <c:pt idx="0">
                  <c:v>13</c:v>
                </c:pt>
                <c:pt idx="1">
                  <c:v>793</c:v>
                </c:pt>
                <c:pt idx="2">
                  <c:v>2401</c:v>
                </c:pt>
                <c:pt idx="3">
                  <c:v>4662</c:v>
                </c:pt>
                <c:pt idx="4">
                  <c:v>5874</c:v>
                </c:pt>
                <c:pt idx="5">
                  <c:v>5975</c:v>
                </c:pt>
                <c:pt idx="6">
                  <c:v>5882</c:v>
                </c:pt>
                <c:pt idx="7">
                  <c:v>5453</c:v>
                </c:pt>
                <c:pt idx="8">
                  <c:v>5109</c:v>
                </c:pt>
                <c:pt idx="9">
                  <c:v>4648</c:v>
                </c:pt>
                <c:pt idx="10">
                  <c:v>4085</c:v>
                </c:pt>
                <c:pt idx="11">
                  <c:v>3100</c:v>
                </c:pt>
                <c:pt idx="12">
                  <c:v>1602</c:v>
                </c:pt>
                <c:pt idx="13">
                  <c:v>626</c:v>
                </c:pt>
                <c:pt idx="14">
                  <c:v>251</c:v>
                </c:pt>
                <c:pt idx="15">
                  <c:v>117</c:v>
                </c:pt>
                <c:pt idx="16">
                  <c:v>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96-4C4C-A7EA-50522E88D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8.33'!$S$1</c:f>
              <c:strCache>
                <c:ptCount val="1"/>
                <c:pt idx="0">
                  <c:v>Hume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8.33'!$V$8:$Z$8</c:f>
              <c:numCache>
                <c:formatCode>#,##0</c:formatCode>
                <c:ptCount val="5"/>
                <c:pt idx="0">
                  <c:v>42512</c:v>
                </c:pt>
                <c:pt idx="1">
                  <c:v>43815.15</c:v>
                </c:pt>
                <c:pt idx="2">
                  <c:v>44356.31</c:v>
                </c:pt>
                <c:pt idx="3">
                  <c:v>44540.03</c:v>
                </c:pt>
                <c:pt idx="4">
                  <c:v>45841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B9-4BBA-BA2D-E9A30165985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42133.59</c:v>
                </c:pt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B9-4BBA-BA2D-E9A3016598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8.34'!$S$4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8.34'!$U$2:$Y$2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8.34'!$U$4:$Y$4</c:f>
              <c:numCache>
                <c:formatCode>#,##0</c:formatCode>
                <c:ptCount val="5"/>
                <c:pt idx="1">
                  <c:v>13094</c:v>
                </c:pt>
                <c:pt idx="2">
                  <c:v>13776</c:v>
                </c:pt>
                <c:pt idx="3">
                  <c:v>14125</c:v>
                </c:pt>
                <c:pt idx="4">
                  <c:v>14260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9A-45AB-9BD9-A775F509984E}"/>
            </c:ext>
          </c:extLst>
        </c:ser>
        <c:ser>
          <c:idx val="1"/>
          <c:order val="1"/>
          <c:tx>
            <c:strRef>
              <c:f>'Table 8.34'!$S$7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8.34'!$U$2:$Y$2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8.34'!$U$7:$Y$7</c:f>
              <c:numCache>
                <c:formatCode>#,##0</c:formatCode>
                <c:ptCount val="5"/>
                <c:pt idx="1">
                  <c:v>8973</c:v>
                </c:pt>
                <c:pt idx="2">
                  <c:v>9532</c:v>
                </c:pt>
                <c:pt idx="3">
                  <c:v>9501</c:v>
                </c:pt>
                <c:pt idx="4">
                  <c:v>9861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9A-45AB-9BD9-A775F509984E}"/>
            </c:ext>
          </c:extLst>
        </c:ser>
        <c:ser>
          <c:idx val="2"/>
          <c:order val="2"/>
          <c:tx>
            <c:strRef>
              <c:f>'Table 8.34'!$S$11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8.34'!$U$2:$Y$2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8.34'!$U$11:$Y$11</c:f>
              <c:numCache>
                <c:formatCode>#,##0</c:formatCode>
                <c:ptCount val="5"/>
                <c:pt idx="1">
                  <c:v>10912</c:v>
                </c:pt>
                <c:pt idx="2">
                  <c:v>11392</c:v>
                </c:pt>
                <c:pt idx="3">
                  <c:v>11848</c:v>
                </c:pt>
                <c:pt idx="4">
                  <c:v>11839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9A-45AB-9BD9-A775F509984E}"/>
            </c:ext>
          </c:extLst>
        </c:ser>
        <c:ser>
          <c:idx val="3"/>
          <c:order val="3"/>
          <c:tx>
            <c:strRef>
              <c:f>'Table 8.34'!$S$12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8.34'!$U$2:$Y$2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8.34'!$U$12:$Y$12</c:f>
              <c:numCache>
                <c:formatCode>#,##0</c:formatCode>
                <c:ptCount val="5"/>
                <c:pt idx="1">
                  <c:v>2181</c:v>
                </c:pt>
                <c:pt idx="2">
                  <c:v>2378</c:v>
                </c:pt>
                <c:pt idx="3">
                  <c:v>2282</c:v>
                </c:pt>
                <c:pt idx="4">
                  <c:v>2418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79A-45AB-9BD9-A775F50998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8.34'!$S$1</c:f>
              <c:strCache>
                <c:ptCount val="1"/>
                <c:pt idx="0">
                  <c:v>Indigo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8.34'!$AB$15:$AB$33</c:f>
              <c:numCache>
                <c:formatCode>0.0%</c:formatCode>
                <c:ptCount val="19"/>
                <c:pt idx="0">
                  <c:v>6.0593900481540931E-2</c:v>
                </c:pt>
                <c:pt idx="1">
                  <c:v>2.742108079186731E-3</c:v>
                </c:pt>
                <c:pt idx="2">
                  <c:v>8.5406634563937933E-2</c:v>
                </c:pt>
                <c:pt idx="3">
                  <c:v>7.8919208132691276E-3</c:v>
                </c:pt>
                <c:pt idx="4">
                  <c:v>6.9355270197966834E-2</c:v>
                </c:pt>
                <c:pt idx="5">
                  <c:v>2.6952915997859817E-2</c:v>
                </c:pt>
                <c:pt idx="6">
                  <c:v>8.8148742643124667E-2</c:v>
                </c:pt>
                <c:pt idx="7">
                  <c:v>6.8753344034242908E-2</c:v>
                </c:pt>
                <c:pt idx="8">
                  <c:v>3.945960406634564E-2</c:v>
                </c:pt>
                <c:pt idx="9">
                  <c:v>4.4141252006420547E-3</c:v>
                </c:pt>
                <c:pt idx="10">
                  <c:v>2.3073836276083465E-2</c:v>
                </c:pt>
                <c:pt idx="11">
                  <c:v>1.13697164258962E-2</c:v>
                </c:pt>
                <c:pt idx="12">
                  <c:v>5.3838951310861423E-2</c:v>
                </c:pt>
                <c:pt idx="13">
                  <c:v>5.5377207062600318E-2</c:v>
                </c:pt>
                <c:pt idx="14">
                  <c:v>6.6880684858212955E-2</c:v>
                </c:pt>
                <c:pt idx="15">
                  <c:v>8.1527554842161579E-2</c:v>
                </c:pt>
                <c:pt idx="16">
                  <c:v>0.13630283574103799</c:v>
                </c:pt>
                <c:pt idx="17">
                  <c:v>1.8592830390583199E-2</c:v>
                </c:pt>
                <c:pt idx="18">
                  <c:v>3.1233279828785446E-2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72-456D-A4D2-9A381B57BF4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72-456D-A4D2-9A381B57B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8.34'!$S$63:$S$79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8.34'!$Y$44:$Y$60</c:f>
              <c:numCache>
                <c:formatCode>#,##0</c:formatCode>
                <c:ptCount val="17"/>
                <c:pt idx="0">
                  <c:v>13</c:v>
                </c:pt>
                <c:pt idx="1">
                  <c:v>189</c:v>
                </c:pt>
                <c:pt idx="2">
                  <c:v>420</c:v>
                </c:pt>
                <c:pt idx="3">
                  <c:v>472</c:v>
                </c:pt>
                <c:pt idx="4">
                  <c:v>576</c:v>
                </c:pt>
                <c:pt idx="5">
                  <c:v>535</c:v>
                </c:pt>
                <c:pt idx="6">
                  <c:v>558</c:v>
                </c:pt>
                <c:pt idx="7">
                  <c:v>626</c:v>
                </c:pt>
                <c:pt idx="8">
                  <c:v>705</c:v>
                </c:pt>
                <c:pt idx="9">
                  <c:v>702</c:v>
                </c:pt>
                <c:pt idx="10">
                  <c:v>756</c:v>
                </c:pt>
                <c:pt idx="11">
                  <c:v>647</c:v>
                </c:pt>
                <c:pt idx="12">
                  <c:v>408</c:v>
                </c:pt>
                <c:pt idx="13">
                  <c:v>165</c:v>
                </c:pt>
                <c:pt idx="14">
                  <c:v>103</c:v>
                </c:pt>
                <c:pt idx="15">
                  <c:v>47</c:v>
                </c:pt>
                <c:pt idx="1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E3-4B6C-893E-025AE06A28D1}"/>
            </c:ext>
          </c:extLst>
        </c:ser>
        <c:ser>
          <c:idx val="1"/>
          <c:order val="1"/>
          <c:tx>
            <c:strRef>
              <c:f>'Table 8.34'!$S$62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8.34'!$S$63:$S$79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8.34'!$Y$63:$Y$79</c:f>
              <c:numCache>
                <c:formatCode>#,##0</c:formatCode>
                <c:ptCount val="17"/>
                <c:pt idx="0">
                  <c:v>11</c:v>
                </c:pt>
                <c:pt idx="1">
                  <c:v>269</c:v>
                </c:pt>
                <c:pt idx="2">
                  <c:v>433</c:v>
                </c:pt>
                <c:pt idx="3">
                  <c:v>542</c:v>
                </c:pt>
                <c:pt idx="4">
                  <c:v>551</c:v>
                </c:pt>
                <c:pt idx="5">
                  <c:v>544</c:v>
                </c:pt>
                <c:pt idx="6">
                  <c:v>609</c:v>
                </c:pt>
                <c:pt idx="7">
                  <c:v>713</c:v>
                </c:pt>
                <c:pt idx="8">
                  <c:v>851</c:v>
                </c:pt>
                <c:pt idx="9">
                  <c:v>752</c:v>
                </c:pt>
                <c:pt idx="10">
                  <c:v>789</c:v>
                </c:pt>
                <c:pt idx="11">
                  <c:v>700</c:v>
                </c:pt>
                <c:pt idx="12">
                  <c:v>311</c:v>
                </c:pt>
                <c:pt idx="13">
                  <c:v>132</c:v>
                </c:pt>
                <c:pt idx="14">
                  <c:v>65</c:v>
                </c:pt>
                <c:pt idx="15">
                  <c:v>21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E3-4B6C-893E-025AE06A28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8.34'!$S$83:$S$90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8.34'!$Y$83:$Y$90</c:f>
              <c:numCache>
                <c:formatCode>#,##0</c:formatCode>
                <c:ptCount val="8"/>
                <c:pt idx="0">
                  <c:v>580</c:v>
                </c:pt>
                <c:pt idx="1">
                  <c:v>543</c:v>
                </c:pt>
                <c:pt idx="2">
                  <c:v>878</c:v>
                </c:pt>
                <c:pt idx="3">
                  <c:v>295</c:v>
                </c:pt>
                <c:pt idx="4">
                  <c:v>157</c:v>
                </c:pt>
                <c:pt idx="5">
                  <c:v>187</c:v>
                </c:pt>
                <c:pt idx="6">
                  <c:v>484</c:v>
                </c:pt>
                <c:pt idx="7">
                  <c:v>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14-4B51-A0F0-E12130E96F95}"/>
            </c:ext>
          </c:extLst>
        </c:ser>
        <c:ser>
          <c:idx val="1"/>
          <c:order val="1"/>
          <c:tx>
            <c:strRef>
              <c:f>'Table 8.34'!$S$92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8.34'!$S$83:$S$90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8.34'!$Y$93:$Y$100</c:f>
              <c:numCache>
                <c:formatCode>#,##0</c:formatCode>
                <c:ptCount val="8"/>
                <c:pt idx="0">
                  <c:v>416</c:v>
                </c:pt>
                <c:pt idx="1">
                  <c:v>1143</c:v>
                </c:pt>
                <c:pt idx="2">
                  <c:v>161</c:v>
                </c:pt>
                <c:pt idx="3">
                  <c:v>671</c:v>
                </c:pt>
                <c:pt idx="4">
                  <c:v>707</c:v>
                </c:pt>
                <c:pt idx="5">
                  <c:v>443</c:v>
                </c:pt>
                <c:pt idx="6">
                  <c:v>42</c:v>
                </c:pt>
                <c:pt idx="7">
                  <c:v>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14-4B51-A0F0-E12130E96F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8.34'!$S$1</c:f>
              <c:strCache>
                <c:ptCount val="1"/>
                <c:pt idx="0">
                  <c:v>Indigo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8.34'!$U$8:$Y$8</c:f>
              <c:numCache>
                <c:formatCode>#,##0</c:formatCode>
                <c:ptCount val="5"/>
                <c:pt idx="1">
                  <c:v>37907</c:v>
                </c:pt>
                <c:pt idx="2">
                  <c:v>39232.559999999998</c:v>
                </c:pt>
                <c:pt idx="3">
                  <c:v>39078.120000000003</c:v>
                </c:pt>
                <c:pt idx="4">
                  <c:v>40388.910000000003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78-4705-8684-7CE6775F876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78-4705-8684-7CE6775F8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8.34'!$S$4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8.34'!$V$4:$Z$4</c:f>
              <c:numCache>
                <c:formatCode>#,##0</c:formatCode>
                <c:ptCount val="5"/>
                <c:pt idx="0">
                  <c:v>13094</c:v>
                </c:pt>
                <c:pt idx="1">
                  <c:v>13776</c:v>
                </c:pt>
                <c:pt idx="2">
                  <c:v>14125</c:v>
                </c:pt>
                <c:pt idx="3">
                  <c:v>14260</c:v>
                </c:pt>
                <c:pt idx="4">
                  <c:v>14952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45-4BB1-AAE4-AA11B9377CFF}"/>
            </c:ext>
          </c:extLst>
        </c:ser>
        <c:ser>
          <c:idx val="1"/>
          <c:order val="1"/>
          <c:tx>
            <c:strRef>
              <c:f>'Table 8.34'!$S$7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8.34'!$V$7:$Z$7</c:f>
              <c:numCache>
                <c:formatCode>#,##0</c:formatCode>
                <c:ptCount val="5"/>
                <c:pt idx="0">
                  <c:v>8973</c:v>
                </c:pt>
                <c:pt idx="1">
                  <c:v>9532</c:v>
                </c:pt>
                <c:pt idx="2">
                  <c:v>9501</c:v>
                </c:pt>
                <c:pt idx="3">
                  <c:v>9861</c:v>
                </c:pt>
                <c:pt idx="4">
                  <c:v>10154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45-4BB1-AAE4-AA11B9377CFF}"/>
            </c:ext>
          </c:extLst>
        </c:ser>
        <c:ser>
          <c:idx val="2"/>
          <c:order val="2"/>
          <c:tx>
            <c:strRef>
              <c:f>'Table 8.34'!$S$11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8.34'!$V$11:$Z$11</c:f>
              <c:numCache>
                <c:formatCode>#,##0</c:formatCode>
                <c:ptCount val="5"/>
                <c:pt idx="0">
                  <c:v>10912</c:v>
                </c:pt>
                <c:pt idx="1">
                  <c:v>11392</c:v>
                </c:pt>
                <c:pt idx="2">
                  <c:v>11848</c:v>
                </c:pt>
                <c:pt idx="3">
                  <c:v>11839</c:v>
                </c:pt>
                <c:pt idx="4">
                  <c:v>12458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45-4BB1-AAE4-AA11B9377CFF}"/>
            </c:ext>
          </c:extLst>
        </c:ser>
        <c:ser>
          <c:idx val="3"/>
          <c:order val="3"/>
          <c:tx>
            <c:strRef>
              <c:f>'Table 8.34'!$S$12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8.34'!$V$12:$Z$12</c:f>
              <c:numCache>
                <c:formatCode>#,##0</c:formatCode>
                <c:ptCount val="5"/>
                <c:pt idx="0">
                  <c:v>2181</c:v>
                </c:pt>
                <c:pt idx="1">
                  <c:v>2378</c:v>
                </c:pt>
                <c:pt idx="2">
                  <c:v>2282</c:v>
                </c:pt>
                <c:pt idx="3">
                  <c:v>2418</c:v>
                </c:pt>
                <c:pt idx="4">
                  <c:v>2494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045-4BB1-AAE4-AA11B9377C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8.34'!$S$1</c:f>
              <c:strCache>
                <c:ptCount val="1"/>
                <c:pt idx="0">
                  <c:v>Indigo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8.34'!$AB$15:$AB$33</c:f>
              <c:numCache>
                <c:formatCode>0.0%</c:formatCode>
                <c:ptCount val="19"/>
                <c:pt idx="0">
                  <c:v>6.0593900481540931E-2</c:v>
                </c:pt>
                <c:pt idx="1">
                  <c:v>2.742108079186731E-3</c:v>
                </c:pt>
                <c:pt idx="2">
                  <c:v>8.5406634563937933E-2</c:v>
                </c:pt>
                <c:pt idx="3">
                  <c:v>7.8919208132691276E-3</c:v>
                </c:pt>
                <c:pt idx="4">
                  <c:v>6.9355270197966834E-2</c:v>
                </c:pt>
                <c:pt idx="5">
                  <c:v>2.6952915997859817E-2</c:v>
                </c:pt>
                <c:pt idx="6">
                  <c:v>8.8148742643124667E-2</c:v>
                </c:pt>
                <c:pt idx="7">
                  <c:v>6.8753344034242908E-2</c:v>
                </c:pt>
                <c:pt idx="8">
                  <c:v>3.945960406634564E-2</c:v>
                </c:pt>
                <c:pt idx="9">
                  <c:v>4.4141252006420547E-3</c:v>
                </c:pt>
                <c:pt idx="10">
                  <c:v>2.3073836276083465E-2</c:v>
                </c:pt>
                <c:pt idx="11">
                  <c:v>1.13697164258962E-2</c:v>
                </c:pt>
                <c:pt idx="12">
                  <c:v>5.3838951310861423E-2</c:v>
                </c:pt>
                <c:pt idx="13">
                  <c:v>5.5377207062600318E-2</c:v>
                </c:pt>
                <c:pt idx="14">
                  <c:v>6.6880684858212955E-2</c:v>
                </c:pt>
                <c:pt idx="15">
                  <c:v>8.1527554842161579E-2</c:v>
                </c:pt>
                <c:pt idx="16">
                  <c:v>0.13630283574103799</c:v>
                </c:pt>
                <c:pt idx="17">
                  <c:v>1.8592830390583199E-2</c:v>
                </c:pt>
                <c:pt idx="18">
                  <c:v>3.1233279828785446E-2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DC-4B94-928C-876DFD4EB24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DC-4B94-928C-876DFD4EB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8.34'!$S$63:$S$79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8.34'!$Z$44:$Z$60</c:f>
              <c:numCache>
                <c:formatCode>#,##0</c:formatCode>
                <c:ptCount val="17"/>
                <c:pt idx="0">
                  <c:v>14</c:v>
                </c:pt>
                <c:pt idx="1">
                  <c:v>220</c:v>
                </c:pt>
                <c:pt idx="2">
                  <c:v>485</c:v>
                </c:pt>
                <c:pt idx="3">
                  <c:v>473</c:v>
                </c:pt>
                <c:pt idx="4">
                  <c:v>601</c:v>
                </c:pt>
                <c:pt idx="5">
                  <c:v>583</c:v>
                </c:pt>
                <c:pt idx="6">
                  <c:v>601</c:v>
                </c:pt>
                <c:pt idx="7">
                  <c:v>641</c:v>
                </c:pt>
                <c:pt idx="8">
                  <c:v>722</c:v>
                </c:pt>
                <c:pt idx="9">
                  <c:v>743</c:v>
                </c:pt>
                <c:pt idx="10">
                  <c:v>765</c:v>
                </c:pt>
                <c:pt idx="11">
                  <c:v>695</c:v>
                </c:pt>
                <c:pt idx="12">
                  <c:v>409</c:v>
                </c:pt>
                <c:pt idx="13">
                  <c:v>193</c:v>
                </c:pt>
                <c:pt idx="14">
                  <c:v>104</c:v>
                </c:pt>
                <c:pt idx="15">
                  <c:v>30</c:v>
                </c:pt>
                <c:pt idx="1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4F-415B-A1D7-DC8CF96B9D0E}"/>
            </c:ext>
          </c:extLst>
        </c:ser>
        <c:ser>
          <c:idx val="1"/>
          <c:order val="1"/>
          <c:tx>
            <c:strRef>
              <c:f>'Table 8.34'!$S$62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8.34'!$S$63:$S$79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8.34'!$Z$63:$Z$79</c:f>
              <c:numCache>
                <c:formatCode>#,##0</c:formatCode>
                <c:ptCount val="17"/>
                <c:pt idx="0">
                  <c:v>25</c:v>
                </c:pt>
                <c:pt idx="1">
                  <c:v>327</c:v>
                </c:pt>
                <c:pt idx="2">
                  <c:v>555</c:v>
                </c:pt>
                <c:pt idx="3">
                  <c:v>511</c:v>
                </c:pt>
                <c:pt idx="4">
                  <c:v>582</c:v>
                </c:pt>
                <c:pt idx="5">
                  <c:v>525</c:v>
                </c:pt>
                <c:pt idx="6">
                  <c:v>661</c:v>
                </c:pt>
                <c:pt idx="7">
                  <c:v>734</c:v>
                </c:pt>
                <c:pt idx="8">
                  <c:v>855</c:v>
                </c:pt>
                <c:pt idx="9">
                  <c:v>809</c:v>
                </c:pt>
                <c:pt idx="10">
                  <c:v>800</c:v>
                </c:pt>
                <c:pt idx="11">
                  <c:v>651</c:v>
                </c:pt>
                <c:pt idx="12">
                  <c:v>360</c:v>
                </c:pt>
                <c:pt idx="13">
                  <c:v>143</c:v>
                </c:pt>
                <c:pt idx="14">
                  <c:v>52</c:v>
                </c:pt>
                <c:pt idx="15">
                  <c:v>23</c:v>
                </c:pt>
                <c:pt idx="1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4F-415B-A1D7-DC8CF96B9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8.34'!$Z$83:$Z$90</c:f>
              <c:numCache>
                <c:formatCode>#,##0</c:formatCode>
                <c:ptCount val="8"/>
                <c:pt idx="0">
                  <c:v>580</c:v>
                </c:pt>
                <c:pt idx="1">
                  <c:v>561</c:v>
                </c:pt>
                <c:pt idx="2">
                  <c:v>926</c:v>
                </c:pt>
                <c:pt idx="3">
                  <c:v>311</c:v>
                </c:pt>
                <c:pt idx="4">
                  <c:v>160</c:v>
                </c:pt>
                <c:pt idx="5">
                  <c:v>191</c:v>
                </c:pt>
                <c:pt idx="6">
                  <c:v>525</c:v>
                </c:pt>
                <c:pt idx="7">
                  <c:v>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8A-4D36-B4C5-D99A04FB5582}"/>
            </c:ext>
          </c:extLst>
        </c:ser>
        <c:ser>
          <c:idx val="1"/>
          <c:order val="1"/>
          <c:tx>
            <c:strRef>
              <c:f>'Table 8.34'!$S$92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8.34'!$S$83:$S$90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8.34'!$Z$93:$Z$100</c:f>
              <c:numCache>
                <c:formatCode>#,##0</c:formatCode>
                <c:ptCount val="8"/>
                <c:pt idx="0">
                  <c:v>419</c:v>
                </c:pt>
                <c:pt idx="1">
                  <c:v>1155</c:v>
                </c:pt>
                <c:pt idx="2">
                  <c:v>158</c:v>
                </c:pt>
                <c:pt idx="3">
                  <c:v>732</c:v>
                </c:pt>
                <c:pt idx="4">
                  <c:v>735</c:v>
                </c:pt>
                <c:pt idx="5">
                  <c:v>451</c:v>
                </c:pt>
                <c:pt idx="6">
                  <c:v>46</c:v>
                </c:pt>
                <c:pt idx="7">
                  <c:v>390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8A-4D36-B4C5-D99A04FB5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8.4'!$Y$83:$Y$90</c:f>
              <c:numCache>
                <c:formatCode>#,##0</c:formatCode>
                <c:ptCount val="8"/>
                <c:pt idx="0">
                  <c:v>5714</c:v>
                </c:pt>
                <c:pt idx="1">
                  <c:v>8731</c:v>
                </c:pt>
                <c:pt idx="2">
                  <c:v>5239</c:v>
                </c:pt>
                <c:pt idx="3">
                  <c:v>2247</c:v>
                </c:pt>
                <c:pt idx="4">
                  <c:v>2475</c:v>
                </c:pt>
                <c:pt idx="5">
                  <c:v>2064</c:v>
                </c:pt>
                <c:pt idx="6">
                  <c:v>1536</c:v>
                </c:pt>
                <c:pt idx="7">
                  <c:v>2314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D8-4252-B40B-C5C9C3FBE0AE}"/>
            </c:ext>
          </c:extLst>
        </c:ser>
        <c:ser>
          <c:idx val="1"/>
          <c:order val="1"/>
          <c:tx>
            <c:strRef>
              <c:f>'Table 8.4'!$S$92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8.4'!$Y$93:$Y$100</c:f>
              <c:numCache>
                <c:formatCode>#,##0</c:formatCode>
                <c:ptCount val="8"/>
                <c:pt idx="0">
                  <c:v>3661</c:v>
                </c:pt>
                <c:pt idx="1">
                  <c:v>11167</c:v>
                </c:pt>
                <c:pt idx="2">
                  <c:v>1001</c:v>
                </c:pt>
                <c:pt idx="3">
                  <c:v>3985</c:v>
                </c:pt>
                <c:pt idx="4">
                  <c:v>6841</c:v>
                </c:pt>
                <c:pt idx="5">
                  <c:v>3040</c:v>
                </c:pt>
                <c:pt idx="6">
                  <c:v>185</c:v>
                </c:pt>
                <c:pt idx="7">
                  <c:v>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D8-4252-B40B-C5C9C3FBE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8.34'!$S$1</c:f>
              <c:strCache>
                <c:ptCount val="1"/>
                <c:pt idx="0">
                  <c:v>Indigo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8.34'!$V$8:$Z$8</c:f>
              <c:numCache>
                <c:formatCode>#,##0</c:formatCode>
                <c:ptCount val="5"/>
                <c:pt idx="0">
                  <c:v>37907</c:v>
                </c:pt>
                <c:pt idx="1">
                  <c:v>39232.559999999998</c:v>
                </c:pt>
                <c:pt idx="2">
                  <c:v>39078.120000000003</c:v>
                </c:pt>
                <c:pt idx="3">
                  <c:v>40388.910000000003</c:v>
                </c:pt>
                <c:pt idx="4">
                  <c:v>43846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70-4BC4-878D-D7EF84DA809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42133.59</c:v>
                </c:pt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70-4BC4-878D-D7EF84DA8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8.35'!$S$4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8.35'!$U$2:$Y$2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8.35'!$U$4:$Y$4</c:f>
              <c:numCache>
                <c:formatCode>#,##0</c:formatCode>
                <c:ptCount val="5"/>
                <c:pt idx="1">
                  <c:v>122793</c:v>
                </c:pt>
                <c:pt idx="2">
                  <c:v>125898</c:v>
                </c:pt>
                <c:pt idx="3">
                  <c:v>129425</c:v>
                </c:pt>
                <c:pt idx="4">
                  <c:v>128057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54-4C3D-8E0A-7AE651C7D552}"/>
            </c:ext>
          </c:extLst>
        </c:ser>
        <c:ser>
          <c:idx val="1"/>
          <c:order val="1"/>
          <c:tx>
            <c:strRef>
              <c:f>'Table 8.35'!$S$7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8.35'!$U$2:$Y$2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8.35'!$U$7:$Y$7</c:f>
              <c:numCache>
                <c:formatCode>#,##0</c:formatCode>
                <c:ptCount val="5"/>
                <c:pt idx="1">
                  <c:v>89040</c:v>
                </c:pt>
                <c:pt idx="2">
                  <c:v>90970</c:v>
                </c:pt>
                <c:pt idx="3">
                  <c:v>92743</c:v>
                </c:pt>
                <c:pt idx="4">
                  <c:v>93698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54-4C3D-8E0A-7AE651C7D552}"/>
            </c:ext>
          </c:extLst>
        </c:ser>
        <c:ser>
          <c:idx val="2"/>
          <c:order val="2"/>
          <c:tx>
            <c:strRef>
              <c:f>'Table 8.35'!$S$11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8.35'!$U$2:$Y$2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8.35'!$U$11:$Y$11</c:f>
              <c:numCache>
                <c:formatCode>#,##0</c:formatCode>
                <c:ptCount val="5"/>
                <c:pt idx="1">
                  <c:v>110882</c:v>
                </c:pt>
                <c:pt idx="2">
                  <c:v>113586</c:v>
                </c:pt>
                <c:pt idx="3">
                  <c:v>116762</c:v>
                </c:pt>
                <c:pt idx="4">
                  <c:v>115168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54-4C3D-8E0A-7AE651C7D552}"/>
            </c:ext>
          </c:extLst>
        </c:ser>
        <c:ser>
          <c:idx val="3"/>
          <c:order val="3"/>
          <c:tx>
            <c:strRef>
              <c:f>'Table 8.35'!$S$12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8.35'!$U$2:$Y$2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8.35'!$U$12:$Y$12</c:f>
              <c:numCache>
                <c:formatCode>#,##0</c:formatCode>
                <c:ptCount val="5"/>
                <c:pt idx="1">
                  <c:v>11904</c:v>
                </c:pt>
                <c:pt idx="2">
                  <c:v>12310</c:v>
                </c:pt>
                <c:pt idx="3">
                  <c:v>12668</c:v>
                </c:pt>
                <c:pt idx="4">
                  <c:v>12889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354-4C3D-8E0A-7AE651C7D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8.35'!$S$1</c:f>
              <c:strCache>
                <c:ptCount val="1"/>
                <c:pt idx="0">
                  <c:v>Kingston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8.35'!$AB$15:$AB$33</c:f>
              <c:numCache>
                <c:formatCode>0.0%</c:formatCode>
                <c:ptCount val="19"/>
                <c:pt idx="0">
                  <c:v>3.273386353338229E-3</c:v>
                </c:pt>
                <c:pt idx="1">
                  <c:v>1.1327948000812488E-3</c:v>
                </c:pt>
                <c:pt idx="2">
                  <c:v>6.2725582412774802E-2</c:v>
                </c:pt>
                <c:pt idx="3">
                  <c:v>6.8592678239402507E-3</c:v>
                </c:pt>
                <c:pt idx="4">
                  <c:v>7.2491054827268323E-2</c:v>
                </c:pt>
                <c:pt idx="5">
                  <c:v>5.06632708863924E-2</c:v>
                </c:pt>
                <c:pt idx="6">
                  <c:v>9.8787518945016486E-2</c:v>
                </c:pt>
                <c:pt idx="7">
                  <c:v>6.3952125748035188E-2</c:v>
                </c:pt>
                <c:pt idx="8">
                  <c:v>3.0202653083545569E-2</c:v>
                </c:pt>
                <c:pt idx="9">
                  <c:v>1.853096045374291E-2</c:v>
                </c:pt>
                <c:pt idx="10">
                  <c:v>5.1999187512695111E-2</c:v>
                </c:pt>
                <c:pt idx="11">
                  <c:v>1.8179403446821143E-2</c:v>
                </c:pt>
                <c:pt idx="12">
                  <c:v>9.7068795800065624E-2</c:v>
                </c:pt>
                <c:pt idx="13">
                  <c:v>8.8420493429790165E-2</c:v>
                </c:pt>
                <c:pt idx="14">
                  <c:v>4.6694582897142234E-2</c:v>
                </c:pt>
                <c:pt idx="15">
                  <c:v>8.0350307026452711E-2</c:v>
                </c:pt>
                <c:pt idx="16">
                  <c:v>0.12406056155372572</c:v>
                </c:pt>
                <c:pt idx="17">
                  <c:v>2.3382447149263293E-2</c:v>
                </c:pt>
                <c:pt idx="18">
                  <c:v>3.672598865642724E-2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64-4319-8B95-481E168507B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64-4319-8B95-481E16850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8.35'!$S$63:$S$79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8.35'!$Y$44:$Y$60</c:f>
              <c:numCache>
                <c:formatCode>#,##0</c:formatCode>
                <c:ptCount val="17"/>
                <c:pt idx="0">
                  <c:v>16</c:v>
                </c:pt>
                <c:pt idx="1">
                  <c:v>998</c:v>
                </c:pt>
                <c:pt idx="2">
                  <c:v>2974</c:v>
                </c:pt>
                <c:pt idx="3">
                  <c:v>5804</c:v>
                </c:pt>
                <c:pt idx="4">
                  <c:v>7774</c:v>
                </c:pt>
                <c:pt idx="5">
                  <c:v>7246</c:v>
                </c:pt>
                <c:pt idx="6">
                  <c:v>7206</c:v>
                </c:pt>
                <c:pt idx="7">
                  <c:v>6588</c:v>
                </c:pt>
                <c:pt idx="8">
                  <c:v>6774</c:v>
                </c:pt>
                <c:pt idx="9">
                  <c:v>5799</c:v>
                </c:pt>
                <c:pt idx="10">
                  <c:v>4986</c:v>
                </c:pt>
                <c:pt idx="11">
                  <c:v>3871</c:v>
                </c:pt>
                <c:pt idx="12">
                  <c:v>1996</c:v>
                </c:pt>
                <c:pt idx="13">
                  <c:v>826</c:v>
                </c:pt>
                <c:pt idx="14">
                  <c:v>356</c:v>
                </c:pt>
                <c:pt idx="15">
                  <c:v>173</c:v>
                </c:pt>
                <c:pt idx="16">
                  <c:v>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3B-4A47-AFB6-0364461D3D48}"/>
            </c:ext>
          </c:extLst>
        </c:ser>
        <c:ser>
          <c:idx val="1"/>
          <c:order val="1"/>
          <c:tx>
            <c:strRef>
              <c:f>'Table 8.35'!$S$62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8.35'!$S$63:$S$79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8.35'!$Y$63:$Y$79</c:f>
              <c:numCache>
                <c:formatCode>#,##0</c:formatCode>
                <c:ptCount val="17"/>
                <c:pt idx="0">
                  <c:v>19</c:v>
                </c:pt>
                <c:pt idx="1">
                  <c:v>1216</c:v>
                </c:pt>
                <c:pt idx="2">
                  <c:v>3353</c:v>
                </c:pt>
                <c:pt idx="3">
                  <c:v>5810</c:v>
                </c:pt>
                <c:pt idx="4">
                  <c:v>7331</c:v>
                </c:pt>
                <c:pt idx="5">
                  <c:v>7194</c:v>
                </c:pt>
                <c:pt idx="6">
                  <c:v>7424</c:v>
                </c:pt>
                <c:pt idx="7">
                  <c:v>6667</c:v>
                </c:pt>
                <c:pt idx="8">
                  <c:v>7266</c:v>
                </c:pt>
                <c:pt idx="9">
                  <c:v>6369</c:v>
                </c:pt>
                <c:pt idx="10">
                  <c:v>5097</c:v>
                </c:pt>
                <c:pt idx="11">
                  <c:v>3653</c:v>
                </c:pt>
                <c:pt idx="12">
                  <c:v>1829</c:v>
                </c:pt>
                <c:pt idx="13">
                  <c:v>744</c:v>
                </c:pt>
                <c:pt idx="14">
                  <c:v>245</c:v>
                </c:pt>
                <c:pt idx="15">
                  <c:v>177</c:v>
                </c:pt>
                <c:pt idx="16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3B-4A47-AFB6-0364461D3D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8.35'!$S$83:$S$90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8.35'!$Y$83:$Y$90</c:f>
              <c:numCache>
                <c:formatCode>#,##0</c:formatCode>
                <c:ptCount val="8"/>
                <c:pt idx="0">
                  <c:v>7666</c:v>
                </c:pt>
                <c:pt idx="1">
                  <c:v>9051</c:v>
                </c:pt>
                <c:pt idx="2">
                  <c:v>7460</c:v>
                </c:pt>
                <c:pt idx="3">
                  <c:v>2531</c:v>
                </c:pt>
                <c:pt idx="4">
                  <c:v>2955</c:v>
                </c:pt>
                <c:pt idx="5">
                  <c:v>2987</c:v>
                </c:pt>
                <c:pt idx="6">
                  <c:v>2460</c:v>
                </c:pt>
                <c:pt idx="7">
                  <c:v>3445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13-4F20-BDF5-100E66364819}"/>
            </c:ext>
          </c:extLst>
        </c:ser>
        <c:ser>
          <c:idx val="1"/>
          <c:order val="1"/>
          <c:tx>
            <c:strRef>
              <c:f>'Table 8.35'!$S$92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8.35'!$S$83:$S$90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8.35'!$Y$93:$Y$100</c:f>
              <c:numCache>
                <c:formatCode>#,##0</c:formatCode>
                <c:ptCount val="8"/>
                <c:pt idx="0">
                  <c:v>5261</c:v>
                </c:pt>
                <c:pt idx="1">
                  <c:v>11795</c:v>
                </c:pt>
                <c:pt idx="2">
                  <c:v>1404</c:v>
                </c:pt>
                <c:pt idx="3">
                  <c:v>5417</c:v>
                </c:pt>
                <c:pt idx="4">
                  <c:v>8993</c:v>
                </c:pt>
                <c:pt idx="5">
                  <c:v>4700</c:v>
                </c:pt>
                <c:pt idx="6">
                  <c:v>415</c:v>
                </c:pt>
                <c:pt idx="7">
                  <c:v>1786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13-4F20-BDF5-100E663648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8.35'!$S$1</c:f>
              <c:strCache>
                <c:ptCount val="1"/>
                <c:pt idx="0">
                  <c:v>Kingston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8.35'!$U$8:$Y$8</c:f>
              <c:numCache>
                <c:formatCode>#,##0</c:formatCode>
                <c:ptCount val="5"/>
                <c:pt idx="1">
                  <c:v>46758</c:v>
                </c:pt>
                <c:pt idx="2">
                  <c:v>48312</c:v>
                </c:pt>
                <c:pt idx="3">
                  <c:v>49561</c:v>
                </c:pt>
                <c:pt idx="4">
                  <c:v>50686.63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EE-44FB-8720-902601BC208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EE-44FB-8720-902601BC20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8.35'!$S$4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8.35'!$V$4:$Z$4</c:f>
              <c:numCache>
                <c:formatCode>#,##0</c:formatCode>
                <c:ptCount val="5"/>
                <c:pt idx="0">
                  <c:v>122793</c:v>
                </c:pt>
                <c:pt idx="1">
                  <c:v>125898</c:v>
                </c:pt>
                <c:pt idx="2">
                  <c:v>129425</c:v>
                </c:pt>
                <c:pt idx="3">
                  <c:v>128057</c:v>
                </c:pt>
                <c:pt idx="4">
                  <c:v>128002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29-4045-BF45-F1539636F370}"/>
            </c:ext>
          </c:extLst>
        </c:ser>
        <c:ser>
          <c:idx val="1"/>
          <c:order val="1"/>
          <c:tx>
            <c:strRef>
              <c:f>'Table 8.35'!$S$7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8.35'!$V$7:$Z$7</c:f>
              <c:numCache>
                <c:formatCode>#,##0</c:formatCode>
                <c:ptCount val="5"/>
                <c:pt idx="0">
                  <c:v>89040</c:v>
                </c:pt>
                <c:pt idx="1">
                  <c:v>90970</c:v>
                </c:pt>
                <c:pt idx="2">
                  <c:v>92743</c:v>
                </c:pt>
                <c:pt idx="3">
                  <c:v>93698</c:v>
                </c:pt>
                <c:pt idx="4">
                  <c:v>92303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29-4045-BF45-F1539636F370}"/>
            </c:ext>
          </c:extLst>
        </c:ser>
        <c:ser>
          <c:idx val="2"/>
          <c:order val="2"/>
          <c:tx>
            <c:strRef>
              <c:f>'Table 8.35'!$S$11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8.35'!$V$11:$Z$11</c:f>
              <c:numCache>
                <c:formatCode>#,##0</c:formatCode>
                <c:ptCount val="5"/>
                <c:pt idx="0">
                  <c:v>110882</c:v>
                </c:pt>
                <c:pt idx="1">
                  <c:v>113586</c:v>
                </c:pt>
                <c:pt idx="2">
                  <c:v>116762</c:v>
                </c:pt>
                <c:pt idx="3">
                  <c:v>115168</c:v>
                </c:pt>
                <c:pt idx="4">
                  <c:v>115086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29-4045-BF45-F1539636F370}"/>
            </c:ext>
          </c:extLst>
        </c:ser>
        <c:ser>
          <c:idx val="3"/>
          <c:order val="3"/>
          <c:tx>
            <c:strRef>
              <c:f>'Table 8.35'!$S$12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8.35'!$V$12:$Z$12</c:f>
              <c:numCache>
                <c:formatCode>#,##0</c:formatCode>
                <c:ptCount val="5"/>
                <c:pt idx="0">
                  <c:v>11904</c:v>
                </c:pt>
                <c:pt idx="1">
                  <c:v>12310</c:v>
                </c:pt>
                <c:pt idx="2">
                  <c:v>12668</c:v>
                </c:pt>
                <c:pt idx="3">
                  <c:v>12889</c:v>
                </c:pt>
                <c:pt idx="4">
                  <c:v>12916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929-4045-BF45-F1539636F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8.35'!$S$1</c:f>
              <c:strCache>
                <c:ptCount val="1"/>
                <c:pt idx="0">
                  <c:v>Kingston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8.35'!$AB$15:$AB$33</c:f>
              <c:numCache>
                <c:formatCode>0.0%</c:formatCode>
                <c:ptCount val="19"/>
                <c:pt idx="0">
                  <c:v>3.273386353338229E-3</c:v>
                </c:pt>
                <c:pt idx="1">
                  <c:v>1.1327948000812488E-3</c:v>
                </c:pt>
                <c:pt idx="2">
                  <c:v>6.2725582412774802E-2</c:v>
                </c:pt>
                <c:pt idx="3">
                  <c:v>6.8592678239402507E-3</c:v>
                </c:pt>
                <c:pt idx="4">
                  <c:v>7.2491054827268323E-2</c:v>
                </c:pt>
                <c:pt idx="5">
                  <c:v>5.06632708863924E-2</c:v>
                </c:pt>
                <c:pt idx="6">
                  <c:v>9.8787518945016486E-2</c:v>
                </c:pt>
                <c:pt idx="7">
                  <c:v>6.3952125748035188E-2</c:v>
                </c:pt>
                <c:pt idx="8">
                  <c:v>3.0202653083545569E-2</c:v>
                </c:pt>
                <c:pt idx="9">
                  <c:v>1.853096045374291E-2</c:v>
                </c:pt>
                <c:pt idx="10">
                  <c:v>5.1999187512695111E-2</c:v>
                </c:pt>
                <c:pt idx="11">
                  <c:v>1.8179403446821143E-2</c:v>
                </c:pt>
                <c:pt idx="12">
                  <c:v>9.7068795800065624E-2</c:v>
                </c:pt>
                <c:pt idx="13">
                  <c:v>8.8420493429790165E-2</c:v>
                </c:pt>
                <c:pt idx="14">
                  <c:v>4.6694582897142234E-2</c:v>
                </c:pt>
                <c:pt idx="15">
                  <c:v>8.0350307026452711E-2</c:v>
                </c:pt>
                <c:pt idx="16">
                  <c:v>0.12406056155372572</c:v>
                </c:pt>
                <c:pt idx="17">
                  <c:v>2.3382447149263293E-2</c:v>
                </c:pt>
                <c:pt idx="18">
                  <c:v>3.672598865642724E-2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5A-4B45-91E4-5CD267D6C6B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5A-4B45-91E4-5CD267D6C6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8.35'!$S$63:$S$79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8.35'!$Z$44:$Z$60</c:f>
              <c:numCache>
                <c:formatCode>#,##0</c:formatCode>
                <c:ptCount val="17"/>
                <c:pt idx="0">
                  <c:v>15</c:v>
                </c:pt>
                <c:pt idx="1">
                  <c:v>1019</c:v>
                </c:pt>
                <c:pt idx="2">
                  <c:v>3048</c:v>
                </c:pt>
                <c:pt idx="3">
                  <c:v>5393</c:v>
                </c:pt>
                <c:pt idx="4">
                  <c:v>7743</c:v>
                </c:pt>
                <c:pt idx="5">
                  <c:v>7107</c:v>
                </c:pt>
                <c:pt idx="6">
                  <c:v>7083</c:v>
                </c:pt>
                <c:pt idx="7">
                  <c:v>6569</c:v>
                </c:pt>
                <c:pt idx="8">
                  <c:v>6521</c:v>
                </c:pt>
                <c:pt idx="9">
                  <c:v>5960</c:v>
                </c:pt>
                <c:pt idx="10">
                  <c:v>5017</c:v>
                </c:pt>
                <c:pt idx="11">
                  <c:v>3829</c:v>
                </c:pt>
                <c:pt idx="12">
                  <c:v>2113</c:v>
                </c:pt>
                <c:pt idx="13">
                  <c:v>838</c:v>
                </c:pt>
                <c:pt idx="14">
                  <c:v>368</c:v>
                </c:pt>
                <c:pt idx="15">
                  <c:v>163</c:v>
                </c:pt>
                <c:pt idx="16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49-42C5-A177-DEEDDDE9DD8C}"/>
            </c:ext>
          </c:extLst>
        </c:ser>
        <c:ser>
          <c:idx val="1"/>
          <c:order val="1"/>
          <c:tx>
            <c:strRef>
              <c:f>'Table 8.35'!$S$62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8.35'!$S$63:$S$79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8.35'!$Z$63:$Z$79</c:f>
              <c:numCache>
                <c:formatCode>#,##0</c:formatCode>
                <c:ptCount val="17"/>
                <c:pt idx="0">
                  <c:v>19</c:v>
                </c:pt>
                <c:pt idx="1">
                  <c:v>1324</c:v>
                </c:pt>
                <c:pt idx="2">
                  <c:v>3528</c:v>
                </c:pt>
                <c:pt idx="3">
                  <c:v>5774</c:v>
                </c:pt>
                <c:pt idx="4">
                  <c:v>7205</c:v>
                </c:pt>
                <c:pt idx="5">
                  <c:v>7314</c:v>
                </c:pt>
                <c:pt idx="6">
                  <c:v>7280</c:v>
                </c:pt>
                <c:pt idx="7">
                  <c:v>6914</c:v>
                </c:pt>
                <c:pt idx="8">
                  <c:v>6976</c:v>
                </c:pt>
                <c:pt idx="9">
                  <c:v>6646</c:v>
                </c:pt>
                <c:pt idx="10">
                  <c:v>5141</c:v>
                </c:pt>
                <c:pt idx="11">
                  <c:v>3748</c:v>
                </c:pt>
                <c:pt idx="12">
                  <c:v>1829</c:v>
                </c:pt>
                <c:pt idx="13">
                  <c:v>777</c:v>
                </c:pt>
                <c:pt idx="14">
                  <c:v>233</c:v>
                </c:pt>
                <c:pt idx="15">
                  <c:v>168</c:v>
                </c:pt>
                <c:pt idx="16">
                  <c:v>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49-42C5-A177-DEEDDDE9D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8.35'!$Z$83:$Z$90</c:f>
              <c:numCache>
                <c:formatCode>#,##0</c:formatCode>
                <c:ptCount val="8"/>
                <c:pt idx="0">
                  <c:v>7643</c:v>
                </c:pt>
                <c:pt idx="1">
                  <c:v>8978</c:v>
                </c:pt>
                <c:pt idx="2">
                  <c:v>7268</c:v>
                </c:pt>
                <c:pt idx="3">
                  <c:v>2482</c:v>
                </c:pt>
                <c:pt idx="4">
                  <c:v>2947</c:v>
                </c:pt>
                <c:pt idx="5">
                  <c:v>3005</c:v>
                </c:pt>
                <c:pt idx="6">
                  <c:v>2385</c:v>
                </c:pt>
                <c:pt idx="7">
                  <c:v>3404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F5-4944-8DD0-B2EDCBBCD5C3}"/>
            </c:ext>
          </c:extLst>
        </c:ser>
        <c:ser>
          <c:idx val="1"/>
          <c:order val="1"/>
          <c:tx>
            <c:strRef>
              <c:f>'Table 8.35'!$S$92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8.35'!$S$83:$S$90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8.35'!$Z$93:$Z$100</c:f>
              <c:numCache>
                <c:formatCode>#,##0</c:formatCode>
                <c:ptCount val="8"/>
                <c:pt idx="0">
                  <c:v>5294</c:v>
                </c:pt>
                <c:pt idx="1">
                  <c:v>12022</c:v>
                </c:pt>
                <c:pt idx="2">
                  <c:v>1373</c:v>
                </c:pt>
                <c:pt idx="3">
                  <c:v>5379</c:v>
                </c:pt>
                <c:pt idx="4">
                  <c:v>8776</c:v>
                </c:pt>
                <c:pt idx="5">
                  <c:v>4534</c:v>
                </c:pt>
                <c:pt idx="6">
                  <c:v>385</c:v>
                </c:pt>
                <c:pt idx="7">
                  <c:v>1730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F5-4944-8DD0-B2EDCBBCD5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8.4'!$S$1</c:f>
              <c:strCache>
                <c:ptCount val="1"/>
                <c:pt idx="0">
                  <c:v>Banyule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8.4'!$U$8:$Y$8</c:f>
              <c:numCache>
                <c:formatCode>#,##0</c:formatCode>
                <c:ptCount val="5"/>
                <c:pt idx="1">
                  <c:v>47073.94</c:v>
                </c:pt>
                <c:pt idx="2">
                  <c:v>48800</c:v>
                </c:pt>
                <c:pt idx="3">
                  <c:v>49620</c:v>
                </c:pt>
                <c:pt idx="4">
                  <c:v>51637.09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1F-4AA2-9935-87CA660BEA6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1F-4AA2-9935-87CA660BEA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8.35'!$S$1</c:f>
              <c:strCache>
                <c:ptCount val="1"/>
                <c:pt idx="0">
                  <c:v>Kingston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8.35'!$V$8:$Z$8</c:f>
              <c:numCache>
                <c:formatCode>#,##0</c:formatCode>
                <c:ptCount val="5"/>
                <c:pt idx="0">
                  <c:v>46758</c:v>
                </c:pt>
                <c:pt idx="1">
                  <c:v>48312</c:v>
                </c:pt>
                <c:pt idx="2">
                  <c:v>49561</c:v>
                </c:pt>
                <c:pt idx="3">
                  <c:v>50686.63</c:v>
                </c:pt>
                <c:pt idx="4">
                  <c:v>52736.06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7E-41EB-B28B-68D2AFE52E2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42133.59</c:v>
                </c:pt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7E-41EB-B28B-68D2AFE52E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8.36'!$S$4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8.36'!$U$2:$Y$2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8.36'!$U$4:$Y$4</c:f>
              <c:numCache>
                <c:formatCode>#,##0</c:formatCode>
                <c:ptCount val="5"/>
                <c:pt idx="1">
                  <c:v>126579</c:v>
                </c:pt>
                <c:pt idx="2">
                  <c:v>128331</c:v>
                </c:pt>
                <c:pt idx="3">
                  <c:v>131347</c:v>
                </c:pt>
                <c:pt idx="4">
                  <c:v>128295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47-4954-AFD7-7AD5B5444457}"/>
            </c:ext>
          </c:extLst>
        </c:ser>
        <c:ser>
          <c:idx val="1"/>
          <c:order val="1"/>
          <c:tx>
            <c:strRef>
              <c:f>'Table 8.36'!$S$7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8.36'!$U$2:$Y$2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8.36'!$U$7:$Y$7</c:f>
              <c:numCache>
                <c:formatCode>#,##0</c:formatCode>
                <c:ptCount val="5"/>
                <c:pt idx="1">
                  <c:v>91911</c:v>
                </c:pt>
                <c:pt idx="2">
                  <c:v>93269</c:v>
                </c:pt>
                <c:pt idx="3">
                  <c:v>94454</c:v>
                </c:pt>
                <c:pt idx="4">
                  <c:v>94623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47-4954-AFD7-7AD5B5444457}"/>
            </c:ext>
          </c:extLst>
        </c:ser>
        <c:ser>
          <c:idx val="2"/>
          <c:order val="2"/>
          <c:tx>
            <c:strRef>
              <c:f>'Table 8.36'!$S$11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8.36'!$U$2:$Y$2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8.36'!$U$11:$Y$11</c:f>
              <c:numCache>
                <c:formatCode>#,##0</c:formatCode>
                <c:ptCount val="5"/>
                <c:pt idx="1">
                  <c:v>115331</c:v>
                </c:pt>
                <c:pt idx="2">
                  <c:v>116946</c:v>
                </c:pt>
                <c:pt idx="3">
                  <c:v>119608</c:v>
                </c:pt>
                <c:pt idx="4">
                  <c:v>116687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47-4954-AFD7-7AD5B5444457}"/>
            </c:ext>
          </c:extLst>
        </c:ser>
        <c:ser>
          <c:idx val="3"/>
          <c:order val="3"/>
          <c:tx>
            <c:strRef>
              <c:f>'Table 8.36'!$S$12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8.36'!$U$2:$Y$2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8.36'!$U$12:$Y$12</c:f>
              <c:numCache>
                <c:formatCode>#,##0</c:formatCode>
                <c:ptCount val="5"/>
                <c:pt idx="1">
                  <c:v>11248</c:v>
                </c:pt>
                <c:pt idx="2">
                  <c:v>11385</c:v>
                </c:pt>
                <c:pt idx="3">
                  <c:v>11739</c:v>
                </c:pt>
                <c:pt idx="4">
                  <c:v>11610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47-4954-AFD7-7AD5B5444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8.36'!$S$1</c:f>
              <c:strCache>
                <c:ptCount val="1"/>
                <c:pt idx="0">
                  <c:v>Knox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8.36'!$AB$15:$AB$33</c:f>
              <c:numCache>
                <c:formatCode>0.0%</c:formatCode>
                <c:ptCount val="19"/>
                <c:pt idx="0">
                  <c:v>3.1621048347330602E-3</c:v>
                </c:pt>
                <c:pt idx="1">
                  <c:v>1.0801249187949564E-3</c:v>
                </c:pt>
                <c:pt idx="2">
                  <c:v>7.4442522483034998E-2</c:v>
                </c:pt>
                <c:pt idx="3">
                  <c:v>6.5668464265867272E-3</c:v>
                </c:pt>
                <c:pt idx="4">
                  <c:v>7.9850974069174963E-2</c:v>
                </c:pt>
                <c:pt idx="5">
                  <c:v>5.9790393149816455E-2</c:v>
                </c:pt>
                <c:pt idx="6">
                  <c:v>0.10993793195213011</c:v>
                </c:pt>
                <c:pt idx="7">
                  <c:v>5.6761347181891471E-2</c:v>
                </c:pt>
                <c:pt idx="8">
                  <c:v>2.9225988744785266E-2</c:v>
                </c:pt>
                <c:pt idx="9">
                  <c:v>1.6561915421522664E-2</c:v>
                </c:pt>
                <c:pt idx="10">
                  <c:v>4.5224360730414907E-2</c:v>
                </c:pt>
                <c:pt idx="11">
                  <c:v>1.8268199713532086E-2</c:v>
                </c:pt>
                <c:pt idx="12">
                  <c:v>8.5165501749332753E-2</c:v>
                </c:pt>
                <c:pt idx="13">
                  <c:v>8.5016788898194307E-2</c:v>
                </c:pt>
                <c:pt idx="14">
                  <c:v>3.9855044105100851E-2</c:v>
                </c:pt>
                <c:pt idx="15">
                  <c:v>7.5733976190289834E-2</c:v>
                </c:pt>
                <c:pt idx="16">
                  <c:v>0.12866792420340786</c:v>
                </c:pt>
                <c:pt idx="17">
                  <c:v>2.0240601739157659E-2</c:v>
                </c:pt>
                <c:pt idx="18">
                  <c:v>4.0849072110078821E-2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02-4A8A-B969-7BF92E7FC6B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02-4A8A-B969-7BF92E7FC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8.36'!$S$63:$S$79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8.36'!$Y$44:$Y$60</c:f>
              <c:numCache>
                <c:formatCode>#,##0</c:formatCode>
                <c:ptCount val="17"/>
                <c:pt idx="0">
                  <c:v>24</c:v>
                </c:pt>
                <c:pt idx="1">
                  <c:v>1101</c:v>
                </c:pt>
                <c:pt idx="2">
                  <c:v>3268</c:v>
                </c:pt>
                <c:pt idx="3">
                  <c:v>6218</c:v>
                </c:pt>
                <c:pt idx="4">
                  <c:v>7718</c:v>
                </c:pt>
                <c:pt idx="5">
                  <c:v>7563</c:v>
                </c:pt>
                <c:pt idx="6">
                  <c:v>7299</c:v>
                </c:pt>
                <c:pt idx="7">
                  <c:v>6291</c:v>
                </c:pt>
                <c:pt idx="8">
                  <c:v>6293</c:v>
                </c:pt>
                <c:pt idx="9">
                  <c:v>5704</c:v>
                </c:pt>
                <c:pt idx="10">
                  <c:v>5612</c:v>
                </c:pt>
                <c:pt idx="11">
                  <c:v>4149</c:v>
                </c:pt>
                <c:pt idx="12">
                  <c:v>2192</c:v>
                </c:pt>
                <c:pt idx="13">
                  <c:v>908</c:v>
                </c:pt>
                <c:pt idx="14">
                  <c:v>294</c:v>
                </c:pt>
                <c:pt idx="15">
                  <c:v>120</c:v>
                </c:pt>
                <c:pt idx="16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56-48DC-B33B-0AAD9B0030AC}"/>
            </c:ext>
          </c:extLst>
        </c:ser>
        <c:ser>
          <c:idx val="1"/>
          <c:order val="1"/>
          <c:tx>
            <c:strRef>
              <c:f>'Table 8.36'!$S$62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8.36'!$S$63:$S$79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8.36'!$Y$63:$Y$79</c:f>
              <c:numCache>
                <c:formatCode>#,##0</c:formatCode>
                <c:ptCount val="17"/>
                <c:pt idx="0">
                  <c:v>17</c:v>
                </c:pt>
                <c:pt idx="1">
                  <c:v>1207</c:v>
                </c:pt>
                <c:pt idx="2">
                  <c:v>3501</c:v>
                </c:pt>
                <c:pt idx="3">
                  <c:v>6164</c:v>
                </c:pt>
                <c:pt idx="4">
                  <c:v>7526</c:v>
                </c:pt>
                <c:pt idx="5">
                  <c:v>7265</c:v>
                </c:pt>
                <c:pt idx="6">
                  <c:v>6682</c:v>
                </c:pt>
                <c:pt idx="7">
                  <c:v>6123</c:v>
                </c:pt>
                <c:pt idx="8">
                  <c:v>6461</c:v>
                </c:pt>
                <c:pt idx="9">
                  <c:v>6218</c:v>
                </c:pt>
                <c:pt idx="10">
                  <c:v>5529</c:v>
                </c:pt>
                <c:pt idx="11">
                  <c:v>3954</c:v>
                </c:pt>
                <c:pt idx="12">
                  <c:v>1791</c:v>
                </c:pt>
                <c:pt idx="13">
                  <c:v>565</c:v>
                </c:pt>
                <c:pt idx="14">
                  <c:v>198</c:v>
                </c:pt>
                <c:pt idx="15">
                  <c:v>141</c:v>
                </c:pt>
                <c:pt idx="16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56-48DC-B33B-0AAD9B0030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8.36'!$S$83:$S$90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8.36'!$Y$83:$Y$90</c:f>
              <c:numCache>
                <c:formatCode>#,##0</c:formatCode>
                <c:ptCount val="8"/>
                <c:pt idx="0">
                  <c:v>6835</c:v>
                </c:pt>
                <c:pt idx="1">
                  <c:v>8611</c:v>
                </c:pt>
                <c:pt idx="2">
                  <c:v>8930</c:v>
                </c:pt>
                <c:pt idx="3">
                  <c:v>2294</c:v>
                </c:pt>
                <c:pt idx="4">
                  <c:v>3158</c:v>
                </c:pt>
                <c:pt idx="5">
                  <c:v>3161</c:v>
                </c:pt>
                <c:pt idx="6">
                  <c:v>3270</c:v>
                </c:pt>
                <c:pt idx="7">
                  <c:v>3983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51-4F7B-AF01-FDD23C5DA095}"/>
            </c:ext>
          </c:extLst>
        </c:ser>
        <c:ser>
          <c:idx val="1"/>
          <c:order val="1"/>
          <c:tx>
            <c:strRef>
              <c:f>'Table 8.36'!$S$92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8.36'!$S$83:$S$90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8.36'!$Y$93:$Y$100</c:f>
              <c:numCache>
                <c:formatCode>#,##0</c:formatCode>
                <c:ptCount val="8"/>
                <c:pt idx="0">
                  <c:v>4290</c:v>
                </c:pt>
                <c:pt idx="1">
                  <c:v>10420</c:v>
                </c:pt>
                <c:pt idx="2">
                  <c:v>1635</c:v>
                </c:pt>
                <c:pt idx="3">
                  <c:v>6217</c:v>
                </c:pt>
                <c:pt idx="4">
                  <c:v>9553</c:v>
                </c:pt>
                <c:pt idx="5">
                  <c:v>5051</c:v>
                </c:pt>
                <c:pt idx="6">
                  <c:v>612</c:v>
                </c:pt>
                <c:pt idx="7">
                  <c:v>2298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51-4F7B-AF01-FDD23C5DA0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8.36'!$S$1</c:f>
              <c:strCache>
                <c:ptCount val="1"/>
                <c:pt idx="0">
                  <c:v>Knox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8.36'!$U$8:$Y$8</c:f>
              <c:numCache>
                <c:formatCode>#,##0</c:formatCode>
                <c:ptCount val="5"/>
                <c:pt idx="1">
                  <c:v>44295.11</c:v>
                </c:pt>
                <c:pt idx="2">
                  <c:v>46162</c:v>
                </c:pt>
                <c:pt idx="3">
                  <c:v>47024</c:v>
                </c:pt>
                <c:pt idx="4">
                  <c:v>48263.69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87-45CB-8B61-F75C832961E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87-45CB-8B61-F75C832961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8.36'!$S$4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8.36'!$V$4:$Z$4</c:f>
              <c:numCache>
                <c:formatCode>#,##0</c:formatCode>
                <c:ptCount val="5"/>
                <c:pt idx="0">
                  <c:v>126579</c:v>
                </c:pt>
                <c:pt idx="1">
                  <c:v>128331</c:v>
                </c:pt>
                <c:pt idx="2">
                  <c:v>131347</c:v>
                </c:pt>
                <c:pt idx="3">
                  <c:v>128295</c:v>
                </c:pt>
                <c:pt idx="4">
                  <c:v>127763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88-4705-A74B-84CB54142C46}"/>
            </c:ext>
          </c:extLst>
        </c:ser>
        <c:ser>
          <c:idx val="1"/>
          <c:order val="1"/>
          <c:tx>
            <c:strRef>
              <c:f>'Table 8.36'!$S$7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8.36'!$V$7:$Z$7</c:f>
              <c:numCache>
                <c:formatCode>#,##0</c:formatCode>
                <c:ptCount val="5"/>
                <c:pt idx="0">
                  <c:v>91911</c:v>
                </c:pt>
                <c:pt idx="1">
                  <c:v>93269</c:v>
                </c:pt>
                <c:pt idx="2">
                  <c:v>94454</c:v>
                </c:pt>
                <c:pt idx="3">
                  <c:v>94623</c:v>
                </c:pt>
                <c:pt idx="4">
                  <c:v>93247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88-4705-A74B-84CB54142C46}"/>
            </c:ext>
          </c:extLst>
        </c:ser>
        <c:ser>
          <c:idx val="2"/>
          <c:order val="2"/>
          <c:tx>
            <c:strRef>
              <c:f>'Table 8.36'!$S$11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8.36'!$V$11:$Z$11</c:f>
              <c:numCache>
                <c:formatCode>#,##0</c:formatCode>
                <c:ptCount val="5"/>
                <c:pt idx="0">
                  <c:v>115331</c:v>
                </c:pt>
                <c:pt idx="1">
                  <c:v>116946</c:v>
                </c:pt>
                <c:pt idx="2">
                  <c:v>119608</c:v>
                </c:pt>
                <c:pt idx="3">
                  <c:v>116687</c:v>
                </c:pt>
                <c:pt idx="4">
                  <c:v>115678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88-4705-A74B-84CB54142C46}"/>
            </c:ext>
          </c:extLst>
        </c:ser>
        <c:ser>
          <c:idx val="3"/>
          <c:order val="3"/>
          <c:tx>
            <c:strRef>
              <c:f>'Table 8.36'!$S$12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8.36'!$V$12:$Z$12</c:f>
              <c:numCache>
                <c:formatCode>#,##0</c:formatCode>
                <c:ptCount val="5"/>
                <c:pt idx="0">
                  <c:v>11248</c:v>
                </c:pt>
                <c:pt idx="1">
                  <c:v>11385</c:v>
                </c:pt>
                <c:pt idx="2">
                  <c:v>11739</c:v>
                </c:pt>
                <c:pt idx="3">
                  <c:v>11610</c:v>
                </c:pt>
                <c:pt idx="4">
                  <c:v>12085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88-4705-A74B-84CB54142C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8.36'!$S$1</c:f>
              <c:strCache>
                <c:ptCount val="1"/>
                <c:pt idx="0">
                  <c:v>Knox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8.36'!$AB$15:$AB$33</c:f>
              <c:numCache>
                <c:formatCode>0.0%</c:formatCode>
                <c:ptCount val="19"/>
                <c:pt idx="0">
                  <c:v>3.1621048347330602E-3</c:v>
                </c:pt>
                <c:pt idx="1">
                  <c:v>1.0801249187949564E-3</c:v>
                </c:pt>
                <c:pt idx="2">
                  <c:v>7.4442522483034998E-2</c:v>
                </c:pt>
                <c:pt idx="3">
                  <c:v>6.5668464265867272E-3</c:v>
                </c:pt>
                <c:pt idx="4">
                  <c:v>7.9850974069174963E-2</c:v>
                </c:pt>
                <c:pt idx="5">
                  <c:v>5.9790393149816455E-2</c:v>
                </c:pt>
                <c:pt idx="6">
                  <c:v>0.10993793195213011</c:v>
                </c:pt>
                <c:pt idx="7">
                  <c:v>5.6761347181891471E-2</c:v>
                </c:pt>
                <c:pt idx="8">
                  <c:v>2.9225988744785266E-2</c:v>
                </c:pt>
                <c:pt idx="9">
                  <c:v>1.6561915421522664E-2</c:v>
                </c:pt>
                <c:pt idx="10">
                  <c:v>4.5224360730414907E-2</c:v>
                </c:pt>
                <c:pt idx="11">
                  <c:v>1.8268199713532086E-2</c:v>
                </c:pt>
                <c:pt idx="12">
                  <c:v>8.5165501749332753E-2</c:v>
                </c:pt>
                <c:pt idx="13">
                  <c:v>8.5016788898194307E-2</c:v>
                </c:pt>
                <c:pt idx="14">
                  <c:v>3.9855044105100851E-2</c:v>
                </c:pt>
                <c:pt idx="15">
                  <c:v>7.5733976190289834E-2</c:v>
                </c:pt>
                <c:pt idx="16">
                  <c:v>0.12866792420340786</c:v>
                </c:pt>
                <c:pt idx="17">
                  <c:v>2.0240601739157659E-2</c:v>
                </c:pt>
                <c:pt idx="18">
                  <c:v>4.0849072110078821E-2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58-4547-A77A-F5DAD014426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58-4547-A77A-F5DAD0144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8.36'!$S$63:$S$79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8.36'!$Z$44:$Z$60</c:f>
              <c:numCache>
                <c:formatCode>#,##0</c:formatCode>
                <c:ptCount val="17"/>
                <c:pt idx="0">
                  <c:v>25</c:v>
                </c:pt>
                <c:pt idx="1">
                  <c:v>1109</c:v>
                </c:pt>
                <c:pt idx="2">
                  <c:v>3315</c:v>
                </c:pt>
                <c:pt idx="3">
                  <c:v>5919</c:v>
                </c:pt>
                <c:pt idx="4">
                  <c:v>7423</c:v>
                </c:pt>
                <c:pt idx="5">
                  <c:v>7269</c:v>
                </c:pt>
                <c:pt idx="6">
                  <c:v>7155</c:v>
                </c:pt>
                <c:pt idx="7">
                  <c:v>6484</c:v>
                </c:pt>
                <c:pt idx="8">
                  <c:v>6175</c:v>
                </c:pt>
                <c:pt idx="9">
                  <c:v>5764</c:v>
                </c:pt>
                <c:pt idx="10">
                  <c:v>5446</c:v>
                </c:pt>
                <c:pt idx="11">
                  <c:v>4344</c:v>
                </c:pt>
                <c:pt idx="12">
                  <c:v>2197</c:v>
                </c:pt>
                <c:pt idx="13">
                  <c:v>915</c:v>
                </c:pt>
                <c:pt idx="14">
                  <c:v>293</c:v>
                </c:pt>
                <c:pt idx="15">
                  <c:v>115</c:v>
                </c:pt>
                <c:pt idx="16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C2-4ED5-ADC8-B2B0E5FAE800}"/>
            </c:ext>
          </c:extLst>
        </c:ser>
        <c:ser>
          <c:idx val="1"/>
          <c:order val="1"/>
          <c:tx>
            <c:strRef>
              <c:f>'Table 8.36'!$S$62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8.36'!$S$63:$S$79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8.36'!$Z$63:$Z$79</c:f>
              <c:numCache>
                <c:formatCode>#,##0</c:formatCode>
                <c:ptCount val="17"/>
                <c:pt idx="0">
                  <c:v>19</c:v>
                </c:pt>
                <c:pt idx="1">
                  <c:v>1308</c:v>
                </c:pt>
                <c:pt idx="2">
                  <c:v>3618</c:v>
                </c:pt>
                <c:pt idx="3">
                  <c:v>6160</c:v>
                </c:pt>
                <c:pt idx="4">
                  <c:v>7310</c:v>
                </c:pt>
                <c:pt idx="5">
                  <c:v>7251</c:v>
                </c:pt>
                <c:pt idx="6">
                  <c:v>6823</c:v>
                </c:pt>
                <c:pt idx="7">
                  <c:v>6371</c:v>
                </c:pt>
                <c:pt idx="8">
                  <c:v>6320</c:v>
                </c:pt>
                <c:pt idx="9">
                  <c:v>6218</c:v>
                </c:pt>
                <c:pt idx="10">
                  <c:v>5400</c:v>
                </c:pt>
                <c:pt idx="11">
                  <c:v>3982</c:v>
                </c:pt>
                <c:pt idx="12">
                  <c:v>1874</c:v>
                </c:pt>
                <c:pt idx="13">
                  <c:v>580</c:v>
                </c:pt>
                <c:pt idx="14">
                  <c:v>207</c:v>
                </c:pt>
                <c:pt idx="15">
                  <c:v>126</c:v>
                </c:pt>
                <c:pt idx="16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C2-4ED5-ADC8-B2B0E5FAE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8.36'!$Z$83:$Z$90</c:f>
              <c:numCache>
                <c:formatCode>#,##0</c:formatCode>
                <c:ptCount val="8"/>
                <c:pt idx="0">
                  <c:v>6756</c:v>
                </c:pt>
                <c:pt idx="1">
                  <c:v>8618</c:v>
                </c:pt>
                <c:pt idx="2">
                  <c:v>8704</c:v>
                </c:pt>
                <c:pt idx="3">
                  <c:v>2246</c:v>
                </c:pt>
                <c:pt idx="4">
                  <c:v>3150</c:v>
                </c:pt>
                <c:pt idx="5">
                  <c:v>3053</c:v>
                </c:pt>
                <c:pt idx="6">
                  <c:v>3262</c:v>
                </c:pt>
                <c:pt idx="7">
                  <c:v>3988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8A-4D39-A102-890C592A04EF}"/>
            </c:ext>
          </c:extLst>
        </c:ser>
        <c:ser>
          <c:idx val="1"/>
          <c:order val="1"/>
          <c:tx>
            <c:strRef>
              <c:f>'Table 8.36'!$S$92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8.36'!$S$83:$S$90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8.36'!$Z$93:$Z$100</c:f>
              <c:numCache>
                <c:formatCode>#,##0</c:formatCode>
                <c:ptCount val="8"/>
                <c:pt idx="0">
                  <c:v>4260</c:v>
                </c:pt>
                <c:pt idx="1">
                  <c:v>10431</c:v>
                </c:pt>
                <c:pt idx="2">
                  <c:v>1664</c:v>
                </c:pt>
                <c:pt idx="3">
                  <c:v>6246</c:v>
                </c:pt>
                <c:pt idx="4">
                  <c:v>9240</c:v>
                </c:pt>
                <c:pt idx="5">
                  <c:v>4967</c:v>
                </c:pt>
                <c:pt idx="6">
                  <c:v>633</c:v>
                </c:pt>
                <c:pt idx="7">
                  <c:v>2340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8A-4D39-A102-890C592A04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8.4'!$V$4:$Z$4</c:f>
              <c:numCache>
                <c:formatCode>#,##0</c:formatCode>
                <c:ptCount val="5"/>
                <c:pt idx="0">
                  <c:v>98329</c:v>
                </c:pt>
                <c:pt idx="1">
                  <c:v>100702</c:v>
                </c:pt>
                <c:pt idx="2">
                  <c:v>102778</c:v>
                </c:pt>
                <c:pt idx="3">
                  <c:v>100598</c:v>
                </c:pt>
                <c:pt idx="4">
                  <c:v>100004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DF-445A-BCD4-96F68657327C}"/>
            </c:ext>
          </c:extLst>
        </c:ser>
        <c:ser>
          <c:idx val="1"/>
          <c:order val="1"/>
          <c:tx>
            <c:strRef>
              <c:f>'Table 8.4'!$S$7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8.4'!$V$7:$Z$7</c:f>
              <c:numCache>
                <c:formatCode>#,##0</c:formatCode>
                <c:ptCount val="5"/>
                <c:pt idx="0">
                  <c:v>70489</c:v>
                </c:pt>
                <c:pt idx="1">
                  <c:v>72376</c:v>
                </c:pt>
                <c:pt idx="2">
                  <c:v>73162</c:v>
                </c:pt>
                <c:pt idx="3">
                  <c:v>73196</c:v>
                </c:pt>
                <c:pt idx="4">
                  <c:v>72093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DF-445A-BCD4-96F68657327C}"/>
            </c:ext>
          </c:extLst>
        </c:ser>
        <c:ser>
          <c:idx val="2"/>
          <c:order val="2"/>
          <c:tx>
            <c:strRef>
              <c:f>'Table 8.4'!$S$11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8.4'!$V$11:$Z$11</c:f>
              <c:numCache>
                <c:formatCode>#,##0</c:formatCode>
                <c:ptCount val="5"/>
                <c:pt idx="0">
                  <c:v>88773</c:v>
                </c:pt>
                <c:pt idx="1">
                  <c:v>90889</c:v>
                </c:pt>
                <c:pt idx="2">
                  <c:v>92772</c:v>
                </c:pt>
                <c:pt idx="3">
                  <c:v>90539</c:v>
                </c:pt>
                <c:pt idx="4">
                  <c:v>89925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DF-445A-BCD4-96F68657327C}"/>
            </c:ext>
          </c:extLst>
        </c:ser>
        <c:ser>
          <c:idx val="3"/>
          <c:order val="3"/>
          <c:tx>
            <c:strRef>
              <c:f>'Table 8.4'!$S$12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8.4'!$V$12:$Z$12</c:f>
              <c:numCache>
                <c:formatCode>#,##0</c:formatCode>
                <c:ptCount val="5"/>
                <c:pt idx="0">
                  <c:v>9555</c:v>
                </c:pt>
                <c:pt idx="1">
                  <c:v>9810</c:v>
                </c:pt>
                <c:pt idx="2">
                  <c:v>10007</c:v>
                </c:pt>
                <c:pt idx="3">
                  <c:v>10058</c:v>
                </c:pt>
                <c:pt idx="4">
                  <c:v>10079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7DF-445A-BCD4-96F686573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8.36'!$S$1</c:f>
              <c:strCache>
                <c:ptCount val="1"/>
                <c:pt idx="0">
                  <c:v>Knox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8.36'!$V$8:$Z$8</c:f>
              <c:numCache>
                <c:formatCode>#,##0</c:formatCode>
                <c:ptCount val="5"/>
                <c:pt idx="0">
                  <c:v>44295.11</c:v>
                </c:pt>
                <c:pt idx="1">
                  <c:v>46162</c:v>
                </c:pt>
                <c:pt idx="2">
                  <c:v>47024</c:v>
                </c:pt>
                <c:pt idx="3">
                  <c:v>48263.69</c:v>
                </c:pt>
                <c:pt idx="4">
                  <c:v>50267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77-45AF-AAA3-3707E68D167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42133.59</c:v>
                </c:pt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77-45AF-AAA3-3707E68D16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8.37'!$S$4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8.37'!$U$2:$Y$2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8.37'!$U$4:$Y$4</c:f>
              <c:numCache>
                <c:formatCode>#,##0</c:formatCode>
                <c:ptCount val="5"/>
                <c:pt idx="1">
                  <c:v>51553</c:v>
                </c:pt>
                <c:pt idx="2">
                  <c:v>53303</c:v>
                </c:pt>
                <c:pt idx="3">
                  <c:v>53857</c:v>
                </c:pt>
                <c:pt idx="4">
                  <c:v>53230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51-43CF-B390-5133A7D6F0C2}"/>
            </c:ext>
          </c:extLst>
        </c:ser>
        <c:ser>
          <c:idx val="1"/>
          <c:order val="1"/>
          <c:tx>
            <c:strRef>
              <c:f>'Table 8.37'!$S$7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8.37'!$U$2:$Y$2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8.37'!$U$7:$Y$7</c:f>
              <c:numCache>
                <c:formatCode>#,##0</c:formatCode>
                <c:ptCount val="5"/>
                <c:pt idx="1">
                  <c:v>36741</c:v>
                </c:pt>
                <c:pt idx="2">
                  <c:v>37688</c:v>
                </c:pt>
                <c:pt idx="3">
                  <c:v>38082</c:v>
                </c:pt>
                <c:pt idx="4">
                  <c:v>38710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51-43CF-B390-5133A7D6F0C2}"/>
            </c:ext>
          </c:extLst>
        </c:ser>
        <c:ser>
          <c:idx val="2"/>
          <c:order val="2"/>
          <c:tx>
            <c:strRef>
              <c:f>'Table 8.37'!$S$11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8.37'!$U$2:$Y$2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8.37'!$U$11:$Y$11</c:f>
              <c:numCache>
                <c:formatCode>#,##0</c:formatCode>
                <c:ptCount val="5"/>
                <c:pt idx="1">
                  <c:v>47289</c:v>
                </c:pt>
                <c:pt idx="2">
                  <c:v>48904</c:v>
                </c:pt>
                <c:pt idx="3">
                  <c:v>49495</c:v>
                </c:pt>
                <c:pt idx="4">
                  <c:v>48844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51-43CF-B390-5133A7D6F0C2}"/>
            </c:ext>
          </c:extLst>
        </c:ser>
        <c:ser>
          <c:idx val="3"/>
          <c:order val="3"/>
          <c:tx>
            <c:strRef>
              <c:f>'Table 8.37'!$S$12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8.37'!$U$2:$Y$2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8.37'!$U$12:$Y$12</c:f>
              <c:numCache>
                <c:formatCode>#,##0</c:formatCode>
                <c:ptCount val="5"/>
                <c:pt idx="1">
                  <c:v>4265</c:v>
                </c:pt>
                <c:pt idx="2">
                  <c:v>4401</c:v>
                </c:pt>
                <c:pt idx="3">
                  <c:v>4360</c:v>
                </c:pt>
                <c:pt idx="4">
                  <c:v>4380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F51-43CF-B390-5133A7D6F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8.37'!$S$1</c:f>
              <c:strCache>
                <c:ptCount val="1"/>
                <c:pt idx="0">
                  <c:v>Latrobe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8.37'!$AB$15:$AB$33</c:f>
              <c:numCache>
                <c:formatCode>0.0%</c:formatCode>
                <c:ptCount val="19"/>
                <c:pt idx="0">
                  <c:v>2.6470588235294117E-2</c:v>
                </c:pt>
                <c:pt idx="1">
                  <c:v>1.0473457675753228E-2</c:v>
                </c:pt>
                <c:pt idx="2">
                  <c:v>6.7772596843615501E-2</c:v>
                </c:pt>
                <c:pt idx="3">
                  <c:v>2.9967718794835008E-2</c:v>
                </c:pt>
                <c:pt idx="4">
                  <c:v>8.534791965566714E-2</c:v>
                </c:pt>
                <c:pt idx="5">
                  <c:v>2.0964849354375897E-2</c:v>
                </c:pt>
                <c:pt idx="6">
                  <c:v>0.10120157819225251</c:v>
                </c:pt>
                <c:pt idx="7">
                  <c:v>6.8525824964131996E-2</c:v>
                </c:pt>
                <c:pt idx="8">
                  <c:v>2.7223816355810618E-2</c:v>
                </c:pt>
                <c:pt idx="9">
                  <c:v>1.1818507890961262E-2</c:v>
                </c:pt>
                <c:pt idx="10">
                  <c:v>3.60832137733142E-2</c:v>
                </c:pt>
                <c:pt idx="11">
                  <c:v>1.7467718794835007E-2</c:v>
                </c:pt>
                <c:pt idx="12">
                  <c:v>4.7112625538020085E-2</c:v>
                </c:pt>
                <c:pt idx="13">
                  <c:v>8.4020803443328546E-2</c:v>
                </c:pt>
                <c:pt idx="14">
                  <c:v>7.3529411764705885E-2</c:v>
                </c:pt>
                <c:pt idx="15">
                  <c:v>6.5351506456241035E-2</c:v>
                </c:pt>
                <c:pt idx="16">
                  <c:v>0.14786585365853658</c:v>
                </c:pt>
                <c:pt idx="17">
                  <c:v>1.3593974175035868E-2</c:v>
                </c:pt>
                <c:pt idx="18">
                  <c:v>3.6872309899569584E-2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C5-4130-9EC6-F1B6B881417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C5-4130-9EC6-F1B6B88141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8.37'!$S$63:$S$79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8.37'!$Y$44:$Y$60</c:f>
              <c:numCache>
                <c:formatCode>#,##0</c:formatCode>
                <c:ptCount val="17"/>
                <c:pt idx="0">
                  <c:v>10</c:v>
                </c:pt>
                <c:pt idx="1">
                  <c:v>652</c:v>
                </c:pt>
                <c:pt idx="2">
                  <c:v>1414</c:v>
                </c:pt>
                <c:pt idx="3">
                  <c:v>2381</c:v>
                </c:pt>
                <c:pt idx="4">
                  <c:v>3364</c:v>
                </c:pt>
                <c:pt idx="5">
                  <c:v>3262</c:v>
                </c:pt>
                <c:pt idx="6">
                  <c:v>2771</c:v>
                </c:pt>
                <c:pt idx="7">
                  <c:v>2479</c:v>
                </c:pt>
                <c:pt idx="8">
                  <c:v>2489</c:v>
                </c:pt>
                <c:pt idx="9">
                  <c:v>2562</c:v>
                </c:pt>
                <c:pt idx="10">
                  <c:v>2498</c:v>
                </c:pt>
                <c:pt idx="11">
                  <c:v>2082</c:v>
                </c:pt>
                <c:pt idx="12">
                  <c:v>1012</c:v>
                </c:pt>
                <c:pt idx="13">
                  <c:v>407</c:v>
                </c:pt>
                <c:pt idx="14">
                  <c:v>146</c:v>
                </c:pt>
                <c:pt idx="15">
                  <c:v>94</c:v>
                </c:pt>
                <c:pt idx="16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DE-4AF2-BA9F-4DDE7162510E}"/>
            </c:ext>
          </c:extLst>
        </c:ser>
        <c:ser>
          <c:idx val="1"/>
          <c:order val="1"/>
          <c:tx>
            <c:strRef>
              <c:f>'Table 8.37'!$S$62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8.37'!$S$63:$S$79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8.37'!$Y$63:$Y$79</c:f>
              <c:numCache>
                <c:formatCode>#,##0</c:formatCode>
                <c:ptCount val="17"/>
                <c:pt idx="0">
                  <c:v>7</c:v>
                </c:pt>
                <c:pt idx="1">
                  <c:v>700</c:v>
                </c:pt>
                <c:pt idx="2">
                  <c:v>1604</c:v>
                </c:pt>
                <c:pt idx="3">
                  <c:v>2417</c:v>
                </c:pt>
                <c:pt idx="4">
                  <c:v>3029</c:v>
                </c:pt>
                <c:pt idx="5">
                  <c:v>2719</c:v>
                </c:pt>
                <c:pt idx="6">
                  <c:v>2485</c:v>
                </c:pt>
                <c:pt idx="7">
                  <c:v>2242</c:v>
                </c:pt>
                <c:pt idx="8">
                  <c:v>2482</c:v>
                </c:pt>
                <c:pt idx="9">
                  <c:v>2327</c:v>
                </c:pt>
                <c:pt idx="10">
                  <c:v>2411</c:v>
                </c:pt>
                <c:pt idx="11">
                  <c:v>1794</c:v>
                </c:pt>
                <c:pt idx="12">
                  <c:v>797</c:v>
                </c:pt>
                <c:pt idx="13">
                  <c:v>295</c:v>
                </c:pt>
                <c:pt idx="14">
                  <c:v>124</c:v>
                </c:pt>
                <c:pt idx="15">
                  <c:v>76</c:v>
                </c:pt>
                <c:pt idx="16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DE-4AF2-BA9F-4DDE71625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8.37'!$S$83:$S$90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8.37'!$Y$83:$Y$90</c:f>
              <c:numCache>
                <c:formatCode>#,##0</c:formatCode>
                <c:ptCount val="8"/>
                <c:pt idx="0">
                  <c:v>1702</c:v>
                </c:pt>
                <c:pt idx="1">
                  <c:v>1850</c:v>
                </c:pt>
                <c:pt idx="2">
                  <c:v>5073</c:v>
                </c:pt>
                <c:pt idx="3">
                  <c:v>1049</c:v>
                </c:pt>
                <c:pt idx="4">
                  <c:v>850</c:v>
                </c:pt>
                <c:pt idx="5">
                  <c:v>973</c:v>
                </c:pt>
                <c:pt idx="6">
                  <c:v>2205</c:v>
                </c:pt>
                <c:pt idx="7">
                  <c:v>3014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C6-454B-AF5D-EBC5E64747BF}"/>
            </c:ext>
          </c:extLst>
        </c:ser>
        <c:ser>
          <c:idx val="1"/>
          <c:order val="1"/>
          <c:tx>
            <c:strRef>
              <c:f>'Table 8.37'!$S$92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8.37'!$S$83:$S$90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8.37'!$Y$93:$Y$100</c:f>
              <c:numCache>
                <c:formatCode>#,##0</c:formatCode>
                <c:ptCount val="8"/>
                <c:pt idx="0">
                  <c:v>1462</c:v>
                </c:pt>
                <c:pt idx="1">
                  <c:v>3461</c:v>
                </c:pt>
                <c:pt idx="2">
                  <c:v>678</c:v>
                </c:pt>
                <c:pt idx="3">
                  <c:v>3303</c:v>
                </c:pt>
                <c:pt idx="4">
                  <c:v>3510</c:v>
                </c:pt>
                <c:pt idx="5">
                  <c:v>2118</c:v>
                </c:pt>
                <c:pt idx="6">
                  <c:v>170</c:v>
                </c:pt>
                <c:pt idx="7">
                  <c:v>1403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C6-454B-AF5D-EBC5E6474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8.37'!$S$1</c:f>
              <c:strCache>
                <c:ptCount val="1"/>
                <c:pt idx="0">
                  <c:v>Latrobe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8.37'!$U$8:$Y$8</c:f>
              <c:numCache>
                <c:formatCode>#,##0</c:formatCode>
                <c:ptCount val="5"/>
                <c:pt idx="1">
                  <c:v>41470.14</c:v>
                </c:pt>
                <c:pt idx="2">
                  <c:v>43485.11</c:v>
                </c:pt>
                <c:pt idx="3">
                  <c:v>43608.34</c:v>
                </c:pt>
                <c:pt idx="4">
                  <c:v>44088.05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80-4DE4-B56E-D82B1010C44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80-4DE4-B56E-D82B1010C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8.37'!$S$4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8.37'!$V$4:$Z$4</c:f>
              <c:numCache>
                <c:formatCode>#,##0</c:formatCode>
                <c:ptCount val="5"/>
                <c:pt idx="0">
                  <c:v>51553</c:v>
                </c:pt>
                <c:pt idx="1">
                  <c:v>53303</c:v>
                </c:pt>
                <c:pt idx="2">
                  <c:v>53857</c:v>
                </c:pt>
                <c:pt idx="3">
                  <c:v>53230</c:v>
                </c:pt>
                <c:pt idx="4">
                  <c:v>55760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C7-46F4-BBEA-A4A47F3EF0A3}"/>
            </c:ext>
          </c:extLst>
        </c:ser>
        <c:ser>
          <c:idx val="1"/>
          <c:order val="1"/>
          <c:tx>
            <c:strRef>
              <c:f>'Table 8.37'!$S$7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8.37'!$V$7:$Z$7</c:f>
              <c:numCache>
                <c:formatCode>#,##0</c:formatCode>
                <c:ptCount val="5"/>
                <c:pt idx="0">
                  <c:v>36741</c:v>
                </c:pt>
                <c:pt idx="1">
                  <c:v>37688</c:v>
                </c:pt>
                <c:pt idx="2">
                  <c:v>38082</c:v>
                </c:pt>
                <c:pt idx="3">
                  <c:v>38710</c:v>
                </c:pt>
                <c:pt idx="4">
                  <c:v>39353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C7-46F4-BBEA-A4A47F3EF0A3}"/>
            </c:ext>
          </c:extLst>
        </c:ser>
        <c:ser>
          <c:idx val="2"/>
          <c:order val="2"/>
          <c:tx>
            <c:strRef>
              <c:f>'Table 8.37'!$S$11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8.37'!$V$11:$Z$11</c:f>
              <c:numCache>
                <c:formatCode>#,##0</c:formatCode>
                <c:ptCount val="5"/>
                <c:pt idx="0">
                  <c:v>47289</c:v>
                </c:pt>
                <c:pt idx="1">
                  <c:v>48904</c:v>
                </c:pt>
                <c:pt idx="2">
                  <c:v>49495</c:v>
                </c:pt>
                <c:pt idx="3">
                  <c:v>48844</c:v>
                </c:pt>
                <c:pt idx="4">
                  <c:v>51195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C7-46F4-BBEA-A4A47F3EF0A3}"/>
            </c:ext>
          </c:extLst>
        </c:ser>
        <c:ser>
          <c:idx val="3"/>
          <c:order val="3"/>
          <c:tx>
            <c:strRef>
              <c:f>'Table 8.37'!$S$12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8.37'!$V$12:$Z$12</c:f>
              <c:numCache>
                <c:formatCode>#,##0</c:formatCode>
                <c:ptCount val="5"/>
                <c:pt idx="0">
                  <c:v>4265</c:v>
                </c:pt>
                <c:pt idx="1">
                  <c:v>4401</c:v>
                </c:pt>
                <c:pt idx="2">
                  <c:v>4360</c:v>
                </c:pt>
                <c:pt idx="3">
                  <c:v>4380</c:v>
                </c:pt>
                <c:pt idx="4">
                  <c:v>4565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1C7-46F4-BBEA-A4A47F3EF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8.37'!$S$1</c:f>
              <c:strCache>
                <c:ptCount val="1"/>
                <c:pt idx="0">
                  <c:v>Latrobe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8.37'!$AB$15:$AB$33</c:f>
              <c:numCache>
                <c:formatCode>0.0%</c:formatCode>
                <c:ptCount val="19"/>
                <c:pt idx="0">
                  <c:v>2.6470588235294117E-2</c:v>
                </c:pt>
                <c:pt idx="1">
                  <c:v>1.0473457675753228E-2</c:v>
                </c:pt>
                <c:pt idx="2">
                  <c:v>6.7772596843615501E-2</c:v>
                </c:pt>
                <c:pt idx="3">
                  <c:v>2.9967718794835008E-2</c:v>
                </c:pt>
                <c:pt idx="4">
                  <c:v>8.534791965566714E-2</c:v>
                </c:pt>
                <c:pt idx="5">
                  <c:v>2.0964849354375897E-2</c:v>
                </c:pt>
                <c:pt idx="6">
                  <c:v>0.10120157819225251</c:v>
                </c:pt>
                <c:pt idx="7">
                  <c:v>6.8525824964131996E-2</c:v>
                </c:pt>
                <c:pt idx="8">
                  <c:v>2.7223816355810618E-2</c:v>
                </c:pt>
                <c:pt idx="9">
                  <c:v>1.1818507890961262E-2</c:v>
                </c:pt>
                <c:pt idx="10">
                  <c:v>3.60832137733142E-2</c:v>
                </c:pt>
                <c:pt idx="11">
                  <c:v>1.7467718794835007E-2</c:v>
                </c:pt>
                <c:pt idx="12">
                  <c:v>4.7112625538020085E-2</c:v>
                </c:pt>
                <c:pt idx="13">
                  <c:v>8.4020803443328546E-2</c:v>
                </c:pt>
                <c:pt idx="14">
                  <c:v>7.3529411764705885E-2</c:v>
                </c:pt>
                <c:pt idx="15">
                  <c:v>6.5351506456241035E-2</c:v>
                </c:pt>
                <c:pt idx="16">
                  <c:v>0.14786585365853658</c:v>
                </c:pt>
                <c:pt idx="17">
                  <c:v>1.3593974175035868E-2</c:v>
                </c:pt>
                <c:pt idx="18">
                  <c:v>3.6872309899569584E-2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59-4CCB-B074-0550D9CED9A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59-4CCB-B074-0550D9CED9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8.37'!$S$63:$S$79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8.37'!$Z$44:$Z$60</c:f>
              <c:numCache>
                <c:formatCode>#,##0</c:formatCode>
                <c:ptCount val="17"/>
                <c:pt idx="0">
                  <c:v>11</c:v>
                </c:pt>
                <c:pt idx="1">
                  <c:v>744</c:v>
                </c:pt>
                <c:pt idx="2">
                  <c:v>1513</c:v>
                </c:pt>
                <c:pt idx="3">
                  <c:v>2427</c:v>
                </c:pt>
                <c:pt idx="4">
                  <c:v>3603</c:v>
                </c:pt>
                <c:pt idx="5">
                  <c:v>3314</c:v>
                </c:pt>
                <c:pt idx="6">
                  <c:v>2978</c:v>
                </c:pt>
                <c:pt idx="7">
                  <c:v>2482</c:v>
                </c:pt>
                <c:pt idx="8">
                  <c:v>2507</c:v>
                </c:pt>
                <c:pt idx="9">
                  <c:v>2586</c:v>
                </c:pt>
                <c:pt idx="10">
                  <c:v>2562</c:v>
                </c:pt>
                <c:pt idx="11">
                  <c:v>2115</c:v>
                </c:pt>
                <c:pt idx="12">
                  <c:v>1048</c:v>
                </c:pt>
                <c:pt idx="13">
                  <c:v>412</c:v>
                </c:pt>
                <c:pt idx="14">
                  <c:v>146</c:v>
                </c:pt>
                <c:pt idx="15">
                  <c:v>87</c:v>
                </c:pt>
                <c:pt idx="16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64-4926-9D7B-9C9D7F3DB619}"/>
            </c:ext>
          </c:extLst>
        </c:ser>
        <c:ser>
          <c:idx val="1"/>
          <c:order val="1"/>
          <c:tx>
            <c:strRef>
              <c:f>'Table 8.37'!$S$62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8.37'!$S$63:$S$79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8.37'!$Z$63:$Z$79</c:f>
              <c:numCache>
                <c:formatCode>#,##0</c:formatCode>
                <c:ptCount val="17"/>
                <c:pt idx="0">
                  <c:v>6</c:v>
                </c:pt>
                <c:pt idx="1">
                  <c:v>888</c:v>
                </c:pt>
                <c:pt idx="2">
                  <c:v>1863</c:v>
                </c:pt>
                <c:pt idx="3">
                  <c:v>2555</c:v>
                </c:pt>
                <c:pt idx="4">
                  <c:v>3204</c:v>
                </c:pt>
                <c:pt idx="5">
                  <c:v>2872</c:v>
                </c:pt>
                <c:pt idx="6">
                  <c:v>2659</c:v>
                </c:pt>
                <c:pt idx="7">
                  <c:v>2385</c:v>
                </c:pt>
                <c:pt idx="8">
                  <c:v>2497</c:v>
                </c:pt>
                <c:pt idx="9">
                  <c:v>2521</c:v>
                </c:pt>
                <c:pt idx="10">
                  <c:v>2409</c:v>
                </c:pt>
                <c:pt idx="11">
                  <c:v>1870</c:v>
                </c:pt>
                <c:pt idx="12">
                  <c:v>851</c:v>
                </c:pt>
                <c:pt idx="13">
                  <c:v>293</c:v>
                </c:pt>
                <c:pt idx="14">
                  <c:v>133</c:v>
                </c:pt>
                <c:pt idx="15">
                  <c:v>66</c:v>
                </c:pt>
                <c:pt idx="16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64-4926-9D7B-9C9D7F3DB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8.37'!$Z$83:$Z$90</c:f>
              <c:numCache>
                <c:formatCode>#,##0</c:formatCode>
                <c:ptCount val="8"/>
                <c:pt idx="0">
                  <c:v>1748</c:v>
                </c:pt>
                <c:pt idx="1">
                  <c:v>1836</c:v>
                </c:pt>
                <c:pt idx="2">
                  <c:v>5077</c:v>
                </c:pt>
                <c:pt idx="3">
                  <c:v>1108</c:v>
                </c:pt>
                <c:pt idx="4">
                  <c:v>852</c:v>
                </c:pt>
                <c:pt idx="5">
                  <c:v>1040</c:v>
                </c:pt>
                <c:pt idx="6">
                  <c:v>2173</c:v>
                </c:pt>
                <c:pt idx="7">
                  <c:v>3071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04-4E5E-84D4-1F5775A7BC34}"/>
            </c:ext>
          </c:extLst>
        </c:ser>
        <c:ser>
          <c:idx val="1"/>
          <c:order val="1"/>
          <c:tx>
            <c:strRef>
              <c:f>'Table 8.37'!$S$92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8.37'!$S$83:$S$90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8.37'!$Z$93:$Z$100</c:f>
              <c:numCache>
                <c:formatCode>#,##0</c:formatCode>
                <c:ptCount val="8"/>
                <c:pt idx="0">
                  <c:v>1494</c:v>
                </c:pt>
                <c:pt idx="1">
                  <c:v>3528</c:v>
                </c:pt>
                <c:pt idx="2">
                  <c:v>692</c:v>
                </c:pt>
                <c:pt idx="3">
                  <c:v>3462</c:v>
                </c:pt>
                <c:pt idx="4">
                  <c:v>3539</c:v>
                </c:pt>
                <c:pt idx="5">
                  <c:v>2173</c:v>
                </c:pt>
                <c:pt idx="6">
                  <c:v>175</c:v>
                </c:pt>
                <c:pt idx="7">
                  <c:v>1491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04-4E5E-84D4-1F5775A7B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8.4'!$S$1</c:f>
              <c:strCache>
                <c:ptCount val="1"/>
                <c:pt idx="0">
                  <c:v>Banyule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8.4'!$AB$15:$AB$33</c:f>
              <c:numCache>
                <c:formatCode>0.0%</c:formatCode>
                <c:ptCount val="19"/>
                <c:pt idx="0">
                  <c:v>3.3098676052957881E-3</c:v>
                </c:pt>
                <c:pt idx="1">
                  <c:v>1.0599576016959321E-3</c:v>
                </c:pt>
                <c:pt idx="2">
                  <c:v>4.344826206951722E-2</c:v>
                </c:pt>
                <c:pt idx="3">
                  <c:v>6.0197592096316145E-3</c:v>
                </c:pt>
                <c:pt idx="4">
                  <c:v>6.8617255309787614E-2</c:v>
                </c:pt>
                <c:pt idx="5">
                  <c:v>3.6648534058637654E-2</c:v>
                </c:pt>
                <c:pt idx="6">
                  <c:v>8.3236670533178667E-2</c:v>
                </c:pt>
                <c:pt idx="7">
                  <c:v>5.5427782888684454E-2</c:v>
                </c:pt>
                <c:pt idx="8">
                  <c:v>3.0248790048398064E-2</c:v>
                </c:pt>
                <c:pt idx="9">
                  <c:v>1.9989200431982719E-2</c:v>
                </c:pt>
                <c:pt idx="10">
                  <c:v>5.0447982080716769E-2</c:v>
                </c:pt>
                <c:pt idx="11">
                  <c:v>1.5519379224831006E-2</c:v>
                </c:pt>
                <c:pt idx="12">
                  <c:v>0.10681572737090517</c:v>
                </c:pt>
                <c:pt idx="13">
                  <c:v>7.3157073717051324E-2</c:v>
                </c:pt>
                <c:pt idx="14">
                  <c:v>6.1037558497660092E-2</c:v>
                </c:pt>
                <c:pt idx="15">
                  <c:v>0.10655573777048918</c:v>
                </c:pt>
                <c:pt idx="16">
                  <c:v>0.15192392304307828</c:v>
                </c:pt>
                <c:pt idx="17">
                  <c:v>2.8438862445502179E-2</c:v>
                </c:pt>
                <c:pt idx="18">
                  <c:v>3.4538618455261787E-2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FB-4ABA-AE10-2BB0AF03335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FB-4ABA-AE10-2BB0AF0333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8.37'!$S$1</c:f>
              <c:strCache>
                <c:ptCount val="1"/>
                <c:pt idx="0">
                  <c:v>Latrobe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8.37'!$V$8:$Z$8</c:f>
              <c:numCache>
                <c:formatCode>#,##0</c:formatCode>
                <c:ptCount val="5"/>
                <c:pt idx="0">
                  <c:v>41470.14</c:v>
                </c:pt>
                <c:pt idx="1">
                  <c:v>43485.11</c:v>
                </c:pt>
                <c:pt idx="2">
                  <c:v>43608.34</c:v>
                </c:pt>
                <c:pt idx="3">
                  <c:v>44088.05</c:v>
                </c:pt>
                <c:pt idx="4">
                  <c:v>46089.55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45-480E-B3D2-A71A9F0E360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42133.59</c:v>
                </c:pt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45-480E-B3D2-A71A9F0E36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8.38'!$S$4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8.38'!$U$2:$Y$2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8.38'!$U$4:$Y$4</c:f>
              <c:numCache>
                <c:formatCode>#,##0</c:formatCode>
                <c:ptCount val="5"/>
                <c:pt idx="1">
                  <c:v>5058</c:v>
                </c:pt>
                <c:pt idx="2">
                  <c:v>5368</c:v>
                </c:pt>
                <c:pt idx="3">
                  <c:v>5193</c:v>
                </c:pt>
                <c:pt idx="4">
                  <c:v>5448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DD-43F2-8AA7-4FE9DB0555F4}"/>
            </c:ext>
          </c:extLst>
        </c:ser>
        <c:ser>
          <c:idx val="1"/>
          <c:order val="1"/>
          <c:tx>
            <c:strRef>
              <c:f>'Table 8.38'!$S$7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8.38'!$U$2:$Y$2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8.38'!$U$7:$Y$7</c:f>
              <c:numCache>
                <c:formatCode>#,##0</c:formatCode>
                <c:ptCount val="5"/>
                <c:pt idx="1">
                  <c:v>3492</c:v>
                </c:pt>
                <c:pt idx="2">
                  <c:v>3731</c:v>
                </c:pt>
                <c:pt idx="3">
                  <c:v>3591</c:v>
                </c:pt>
                <c:pt idx="4">
                  <c:v>3795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DD-43F2-8AA7-4FE9DB0555F4}"/>
            </c:ext>
          </c:extLst>
        </c:ser>
        <c:ser>
          <c:idx val="2"/>
          <c:order val="2"/>
          <c:tx>
            <c:strRef>
              <c:f>'Table 8.38'!$S$11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8.38'!$U$2:$Y$2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8.38'!$U$11:$Y$11</c:f>
              <c:numCache>
                <c:formatCode>#,##0</c:formatCode>
                <c:ptCount val="5"/>
                <c:pt idx="1">
                  <c:v>3786</c:v>
                </c:pt>
                <c:pt idx="2">
                  <c:v>3947</c:v>
                </c:pt>
                <c:pt idx="3">
                  <c:v>3885</c:v>
                </c:pt>
                <c:pt idx="4">
                  <c:v>4050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DD-43F2-8AA7-4FE9DB0555F4}"/>
            </c:ext>
          </c:extLst>
        </c:ser>
        <c:ser>
          <c:idx val="3"/>
          <c:order val="3"/>
          <c:tx>
            <c:strRef>
              <c:f>'Table 8.38'!$S$12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8.38'!$U$2:$Y$2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8.38'!$U$12:$Y$12</c:f>
              <c:numCache>
                <c:formatCode>#,##0</c:formatCode>
                <c:ptCount val="5"/>
                <c:pt idx="1">
                  <c:v>1272</c:v>
                </c:pt>
                <c:pt idx="2">
                  <c:v>1424</c:v>
                </c:pt>
                <c:pt idx="3">
                  <c:v>1304</c:v>
                </c:pt>
                <c:pt idx="4">
                  <c:v>1394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DD-43F2-8AA7-4FE9DB0555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8.38'!$S$1</c:f>
              <c:strCache>
                <c:ptCount val="1"/>
                <c:pt idx="0">
                  <c:v>Loddon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8.38'!$AB$15:$AB$33</c:f>
              <c:numCache>
                <c:formatCode>0.0%</c:formatCode>
                <c:ptCount val="19"/>
                <c:pt idx="0">
                  <c:v>0.17926217765042979</c:v>
                </c:pt>
                <c:pt idx="1">
                  <c:v>7.700573065902579E-3</c:v>
                </c:pt>
                <c:pt idx="2">
                  <c:v>7.7542979942693407E-2</c:v>
                </c:pt>
                <c:pt idx="3">
                  <c:v>5.3724928366762174E-3</c:v>
                </c:pt>
                <c:pt idx="4">
                  <c:v>4.4591690544412609E-2</c:v>
                </c:pt>
                <c:pt idx="5">
                  <c:v>2.7757879656160458E-2</c:v>
                </c:pt>
                <c:pt idx="6">
                  <c:v>6.1425501432664759E-2</c:v>
                </c:pt>
                <c:pt idx="7">
                  <c:v>4.5128939828080229E-2</c:v>
                </c:pt>
                <c:pt idx="8">
                  <c:v>3.2593123209169052E-2</c:v>
                </c:pt>
                <c:pt idx="9">
                  <c:v>3.2234957020057307E-3</c:v>
                </c:pt>
                <c:pt idx="10">
                  <c:v>2.3638968481375359E-2</c:v>
                </c:pt>
                <c:pt idx="11">
                  <c:v>1.0386819484240688E-2</c:v>
                </c:pt>
                <c:pt idx="12">
                  <c:v>2.0236389684813755E-2</c:v>
                </c:pt>
                <c:pt idx="13">
                  <c:v>5.032234957020057E-2</c:v>
                </c:pt>
                <c:pt idx="14">
                  <c:v>5.1038681948424071E-2</c:v>
                </c:pt>
                <c:pt idx="15">
                  <c:v>6.2679083094555874E-2</c:v>
                </c:pt>
                <c:pt idx="16">
                  <c:v>0.10315186246418338</c:v>
                </c:pt>
                <c:pt idx="17">
                  <c:v>1.7550143266475644E-2</c:v>
                </c:pt>
                <c:pt idx="18">
                  <c:v>2.2027220630372494E-2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9D-4F71-9263-2E48DF7BA46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9D-4F71-9263-2E48DF7BA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8.38'!$S$63:$S$79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8.38'!$Y$44:$Y$60</c:f>
              <c:numCache>
                <c:formatCode>#,##0</c:formatCode>
                <c:ptCount val="17"/>
                <c:pt idx="0">
                  <c:v>8</c:v>
                </c:pt>
                <c:pt idx="1">
                  <c:v>67</c:v>
                </c:pt>
                <c:pt idx="2">
                  <c:v>159</c:v>
                </c:pt>
                <c:pt idx="3">
                  <c:v>183</c:v>
                </c:pt>
                <c:pt idx="4">
                  <c:v>251</c:v>
                </c:pt>
                <c:pt idx="5">
                  <c:v>225</c:v>
                </c:pt>
                <c:pt idx="6">
                  <c:v>218</c:v>
                </c:pt>
                <c:pt idx="7">
                  <c:v>215</c:v>
                </c:pt>
                <c:pt idx="8">
                  <c:v>256</c:v>
                </c:pt>
                <c:pt idx="9">
                  <c:v>260</c:v>
                </c:pt>
                <c:pt idx="10">
                  <c:v>297</c:v>
                </c:pt>
                <c:pt idx="11">
                  <c:v>296</c:v>
                </c:pt>
                <c:pt idx="12">
                  <c:v>174</c:v>
                </c:pt>
                <c:pt idx="13">
                  <c:v>103</c:v>
                </c:pt>
                <c:pt idx="14">
                  <c:v>49</c:v>
                </c:pt>
                <c:pt idx="15">
                  <c:v>31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18-4FB3-94DB-3CE0479C5F40}"/>
            </c:ext>
          </c:extLst>
        </c:ser>
        <c:ser>
          <c:idx val="1"/>
          <c:order val="1"/>
          <c:tx>
            <c:strRef>
              <c:f>'Table 8.38'!$S$62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8.38'!$S$63:$S$79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8.38'!$Y$63:$Y$79</c:f>
              <c:numCache>
                <c:formatCode>#,##0</c:formatCode>
                <c:ptCount val="17"/>
                <c:pt idx="0">
                  <c:v>5</c:v>
                </c:pt>
                <c:pt idx="1">
                  <c:v>67</c:v>
                </c:pt>
                <c:pt idx="2">
                  <c:v>202</c:v>
                </c:pt>
                <c:pt idx="3">
                  <c:v>190</c:v>
                </c:pt>
                <c:pt idx="4">
                  <c:v>212</c:v>
                </c:pt>
                <c:pt idx="5">
                  <c:v>183</c:v>
                </c:pt>
                <c:pt idx="6">
                  <c:v>182</c:v>
                </c:pt>
                <c:pt idx="7">
                  <c:v>187</c:v>
                </c:pt>
                <c:pt idx="8">
                  <c:v>288</c:v>
                </c:pt>
                <c:pt idx="9">
                  <c:v>276</c:v>
                </c:pt>
                <c:pt idx="10">
                  <c:v>319</c:v>
                </c:pt>
                <c:pt idx="11">
                  <c:v>246</c:v>
                </c:pt>
                <c:pt idx="12">
                  <c:v>152</c:v>
                </c:pt>
                <c:pt idx="13">
                  <c:v>73</c:v>
                </c:pt>
                <c:pt idx="14">
                  <c:v>26</c:v>
                </c:pt>
                <c:pt idx="15">
                  <c:v>23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18-4FB3-94DB-3CE0479C5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8.38'!$S$83:$S$90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8.38'!$Y$83:$Y$90</c:f>
              <c:numCache>
                <c:formatCode>#,##0</c:formatCode>
                <c:ptCount val="8"/>
                <c:pt idx="0">
                  <c:v>223</c:v>
                </c:pt>
                <c:pt idx="1">
                  <c:v>93</c:v>
                </c:pt>
                <c:pt idx="2">
                  <c:v>233</c:v>
                </c:pt>
                <c:pt idx="3">
                  <c:v>70</c:v>
                </c:pt>
                <c:pt idx="4">
                  <c:v>41</c:v>
                </c:pt>
                <c:pt idx="5">
                  <c:v>40</c:v>
                </c:pt>
                <c:pt idx="6">
                  <c:v>203</c:v>
                </c:pt>
                <c:pt idx="7">
                  <c:v>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9A-4F1A-842C-8FC50DADA704}"/>
            </c:ext>
          </c:extLst>
        </c:ser>
        <c:ser>
          <c:idx val="1"/>
          <c:order val="1"/>
          <c:tx>
            <c:strRef>
              <c:f>'Table 8.38'!$S$92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8.38'!$S$83:$S$90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8.38'!$Y$93:$Y$100</c:f>
              <c:numCache>
                <c:formatCode>#,##0</c:formatCode>
                <c:ptCount val="8"/>
                <c:pt idx="0">
                  <c:v>165</c:v>
                </c:pt>
                <c:pt idx="1">
                  <c:v>305</c:v>
                </c:pt>
                <c:pt idx="2">
                  <c:v>56</c:v>
                </c:pt>
                <c:pt idx="3">
                  <c:v>214</c:v>
                </c:pt>
                <c:pt idx="4">
                  <c:v>222</c:v>
                </c:pt>
                <c:pt idx="5">
                  <c:v>134</c:v>
                </c:pt>
                <c:pt idx="6">
                  <c:v>22</c:v>
                </c:pt>
                <c:pt idx="7">
                  <c:v>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9A-4F1A-842C-8FC50DADA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8.38'!$S$1</c:f>
              <c:strCache>
                <c:ptCount val="1"/>
                <c:pt idx="0">
                  <c:v>Loddon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8.38'!$U$8:$Y$8</c:f>
              <c:numCache>
                <c:formatCode>#,##0</c:formatCode>
                <c:ptCount val="5"/>
                <c:pt idx="1">
                  <c:v>31533</c:v>
                </c:pt>
                <c:pt idx="2">
                  <c:v>34693.5</c:v>
                </c:pt>
                <c:pt idx="3">
                  <c:v>34203</c:v>
                </c:pt>
                <c:pt idx="4">
                  <c:v>34889.910000000003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E0-4964-A945-FE7CB7E1B94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E0-4964-A945-FE7CB7E1B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8.38'!$S$4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8.38'!$V$4:$Z$4</c:f>
              <c:numCache>
                <c:formatCode>#,##0</c:formatCode>
                <c:ptCount val="5"/>
                <c:pt idx="0">
                  <c:v>5058</c:v>
                </c:pt>
                <c:pt idx="1">
                  <c:v>5368</c:v>
                </c:pt>
                <c:pt idx="2">
                  <c:v>5193</c:v>
                </c:pt>
                <c:pt idx="3">
                  <c:v>5448</c:v>
                </c:pt>
                <c:pt idx="4">
                  <c:v>5584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D6-4550-B2CA-61BBF585E7FA}"/>
            </c:ext>
          </c:extLst>
        </c:ser>
        <c:ser>
          <c:idx val="1"/>
          <c:order val="1"/>
          <c:tx>
            <c:strRef>
              <c:f>'Table 8.38'!$S$7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8.38'!$V$7:$Z$7</c:f>
              <c:numCache>
                <c:formatCode>#,##0</c:formatCode>
                <c:ptCount val="5"/>
                <c:pt idx="0">
                  <c:v>3492</c:v>
                </c:pt>
                <c:pt idx="1">
                  <c:v>3731</c:v>
                </c:pt>
                <c:pt idx="2">
                  <c:v>3591</c:v>
                </c:pt>
                <c:pt idx="3">
                  <c:v>3795</c:v>
                </c:pt>
                <c:pt idx="4">
                  <c:v>3882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D6-4550-B2CA-61BBF585E7FA}"/>
            </c:ext>
          </c:extLst>
        </c:ser>
        <c:ser>
          <c:idx val="2"/>
          <c:order val="2"/>
          <c:tx>
            <c:strRef>
              <c:f>'Table 8.38'!$S$11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8.38'!$V$11:$Z$11</c:f>
              <c:numCache>
                <c:formatCode>#,##0</c:formatCode>
                <c:ptCount val="5"/>
                <c:pt idx="0">
                  <c:v>3786</c:v>
                </c:pt>
                <c:pt idx="1">
                  <c:v>3947</c:v>
                </c:pt>
                <c:pt idx="2">
                  <c:v>3885</c:v>
                </c:pt>
                <c:pt idx="3">
                  <c:v>4050</c:v>
                </c:pt>
                <c:pt idx="4">
                  <c:v>4161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D6-4550-B2CA-61BBF585E7FA}"/>
            </c:ext>
          </c:extLst>
        </c:ser>
        <c:ser>
          <c:idx val="3"/>
          <c:order val="3"/>
          <c:tx>
            <c:strRef>
              <c:f>'Table 8.38'!$S$12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8.38'!$V$12:$Z$12</c:f>
              <c:numCache>
                <c:formatCode>#,##0</c:formatCode>
                <c:ptCount val="5"/>
                <c:pt idx="0">
                  <c:v>1272</c:v>
                </c:pt>
                <c:pt idx="1">
                  <c:v>1424</c:v>
                </c:pt>
                <c:pt idx="2">
                  <c:v>1304</c:v>
                </c:pt>
                <c:pt idx="3">
                  <c:v>1394</c:v>
                </c:pt>
                <c:pt idx="4">
                  <c:v>1423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AD6-4550-B2CA-61BBF585E7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8.38'!$S$1</c:f>
              <c:strCache>
                <c:ptCount val="1"/>
                <c:pt idx="0">
                  <c:v>Loddon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8.38'!$AB$15:$AB$33</c:f>
              <c:numCache>
                <c:formatCode>0.0%</c:formatCode>
                <c:ptCount val="19"/>
                <c:pt idx="0">
                  <c:v>0.17926217765042979</c:v>
                </c:pt>
                <c:pt idx="1">
                  <c:v>7.700573065902579E-3</c:v>
                </c:pt>
                <c:pt idx="2">
                  <c:v>7.7542979942693407E-2</c:v>
                </c:pt>
                <c:pt idx="3">
                  <c:v>5.3724928366762174E-3</c:v>
                </c:pt>
                <c:pt idx="4">
                  <c:v>4.4591690544412609E-2</c:v>
                </c:pt>
                <c:pt idx="5">
                  <c:v>2.7757879656160458E-2</c:v>
                </c:pt>
                <c:pt idx="6">
                  <c:v>6.1425501432664759E-2</c:v>
                </c:pt>
                <c:pt idx="7">
                  <c:v>4.5128939828080229E-2</c:v>
                </c:pt>
                <c:pt idx="8">
                  <c:v>3.2593123209169052E-2</c:v>
                </c:pt>
                <c:pt idx="9">
                  <c:v>3.2234957020057307E-3</c:v>
                </c:pt>
                <c:pt idx="10">
                  <c:v>2.3638968481375359E-2</c:v>
                </c:pt>
                <c:pt idx="11">
                  <c:v>1.0386819484240688E-2</c:v>
                </c:pt>
                <c:pt idx="12">
                  <c:v>2.0236389684813755E-2</c:v>
                </c:pt>
                <c:pt idx="13">
                  <c:v>5.032234957020057E-2</c:v>
                </c:pt>
                <c:pt idx="14">
                  <c:v>5.1038681948424071E-2</c:v>
                </c:pt>
                <c:pt idx="15">
                  <c:v>6.2679083094555874E-2</c:v>
                </c:pt>
                <c:pt idx="16">
                  <c:v>0.10315186246418338</c:v>
                </c:pt>
                <c:pt idx="17">
                  <c:v>1.7550143266475644E-2</c:v>
                </c:pt>
                <c:pt idx="18">
                  <c:v>2.2027220630372494E-2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AB-43E8-B8FE-0967E34A998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AB-43E8-B8FE-0967E34A99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8.38'!$S$63:$S$79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8.38'!$Z$44:$Z$60</c:f>
              <c:numCache>
                <c:formatCode>#,##0</c:formatCode>
                <c:ptCount val="17"/>
                <c:pt idx="0">
                  <c:v>3</c:v>
                </c:pt>
                <c:pt idx="1">
                  <c:v>80</c:v>
                </c:pt>
                <c:pt idx="2">
                  <c:v>205</c:v>
                </c:pt>
                <c:pt idx="3">
                  <c:v>181</c:v>
                </c:pt>
                <c:pt idx="4">
                  <c:v>210</c:v>
                </c:pt>
                <c:pt idx="5">
                  <c:v>220</c:v>
                </c:pt>
                <c:pt idx="6">
                  <c:v>207</c:v>
                </c:pt>
                <c:pt idx="7">
                  <c:v>219</c:v>
                </c:pt>
                <c:pt idx="8">
                  <c:v>233</c:v>
                </c:pt>
                <c:pt idx="9">
                  <c:v>278</c:v>
                </c:pt>
                <c:pt idx="10">
                  <c:v>284</c:v>
                </c:pt>
                <c:pt idx="11">
                  <c:v>344</c:v>
                </c:pt>
                <c:pt idx="12">
                  <c:v>177</c:v>
                </c:pt>
                <c:pt idx="13">
                  <c:v>114</c:v>
                </c:pt>
                <c:pt idx="14">
                  <c:v>52</c:v>
                </c:pt>
                <c:pt idx="15">
                  <c:v>30</c:v>
                </c:pt>
                <c:pt idx="1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F6-4A6E-AC9F-73EE45991E58}"/>
            </c:ext>
          </c:extLst>
        </c:ser>
        <c:ser>
          <c:idx val="1"/>
          <c:order val="1"/>
          <c:tx>
            <c:strRef>
              <c:f>'Table 8.38'!$S$62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8.38'!$S$63:$S$79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8.38'!$Z$63:$Z$79</c:f>
              <c:numCache>
                <c:formatCode>#,##0</c:formatCode>
                <c:ptCount val="17"/>
                <c:pt idx="0">
                  <c:v>6</c:v>
                </c:pt>
                <c:pt idx="1">
                  <c:v>86</c:v>
                </c:pt>
                <c:pt idx="2">
                  <c:v>204</c:v>
                </c:pt>
                <c:pt idx="3">
                  <c:v>210</c:v>
                </c:pt>
                <c:pt idx="4">
                  <c:v>236</c:v>
                </c:pt>
                <c:pt idx="5">
                  <c:v>174</c:v>
                </c:pt>
                <c:pt idx="6">
                  <c:v>182</c:v>
                </c:pt>
                <c:pt idx="7">
                  <c:v>220</c:v>
                </c:pt>
                <c:pt idx="8">
                  <c:v>250</c:v>
                </c:pt>
                <c:pt idx="9">
                  <c:v>285</c:v>
                </c:pt>
                <c:pt idx="10">
                  <c:v>322</c:v>
                </c:pt>
                <c:pt idx="11">
                  <c:v>256</c:v>
                </c:pt>
                <c:pt idx="12">
                  <c:v>150</c:v>
                </c:pt>
                <c:pt idx="13">
                  <c:v>76</c:v>
                </c:pt>
                <c:pt idx="14">
                  <c:v>28</c:v>
                </c:pt>
                <c:pt idx="15">
                  <c:v>17</c:v>
                </c:pt>
                <c:pt idx="1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F6-4A6E-AC9F-73EE45991E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8.38'!$Z$83:$Z$90</c:f>
              <c:numCache>
                <c:formatCode>#,##0</c:formatCode>
                <c:ptCount val="8"/>
                <c:pt idx="0">
                  <c:v>230</c:v>
                </c:pt>
                <c:pt idx="1">
                  <c:v>97</c:v>
                </c:pt>
                <c:pt idx="2">
                  <c:v>230</c:v>
                </c:pt>
                <c:pt idx="3">
                  <c:v>69</c:v>
                </c:pt>
                <c:pt idx="4">
                  <c:v>43</c:v>
                </c:pt>
                <c:pt idx="5">
                  <c:v>49</c:v>
                </c:pt>
                <c:pt idx="6">
                  <c:v>211</c:v>
                </c:pt>
                <c:pt idx="7">
                  <c:v>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15-441A-A520-9A1900146C96}"/>
            </c:ext>
          </c:extLst>
        </c:ser>
        <c:ser>
          <c:idx val="1"/>
          <c:order val="1"/>
          <c:tx>
            <c:strRef>
              <c:f>'Table 8.38'!$S$92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8.38'!$S$83:$S$90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8.38'!$Z$93:$Z$100</c:f>
              <c:numCache>
                <c:formatCode>#,##0</c:formatCode>
                <c:ptCount val="8"/>
                <c:pt idx="0">
                  <c:v>153</c:v>
                </c:pt>
                <c:pt idx="1">
                  <c:v>315</c:v>
                </c:pt>
                <c:pt idx="2">
                  <c:v>51</c:v>
                </c:pt>
                <c:pt idx="3">
                  <c:v>200</c:v>
                </c:pt>
                <c:pt idx="4">
                  <c:v>214</c:v>
                </c:pt>
                <c:pt idx="5">
                  <c:v>133</c:v>
                </c:pt>
                <c:pt idx="6">
                  <c:v>21</c:v>
                </c:pt>
                <c:pt idx="7">
                  <c:v>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15-441A-A520-9A1900146C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8.4'!$Z$44:$Z$60</c:f>
              <c:numCache>
                <c:formatCode>#,##0</c:formatCode>
                <c:ptCount val="17"/>
                <c:pt idx="0">
                  <c:v>9</c:v>
                </c:pt>
                <c:pt idx="1">
                  <c:v>639</c:v>
                </c:pt>
                <c:pt idx="2">
                  <c:v>2211</c:v>
                </c:pt>
                <c:pt idx="3">
                  <c:v>4344</c:v>
                </c:pt>
                <c:pt idx="4">
                  <c:v>5917</c:v>
                </c:pt>
                <c:pt idx="5">
                  <c:v>6014</c:v>
                </c:pt>
                <c:pt idx="6">
                  <c:v>5686</c:v>
                </c:pt>
                <c:pt idx="7">
                  <c:v>5262</c:v>
                </c:pt>
                <c:pt idx="8">
                  <c:v>4894</c:v>
                </c:pt>
                <c:pt idx="9">
                  <c:v>4348</c:v>
                </c:pt>
                <c:pt idx="10">
                  <c:v>3490</c:v>
                </c:pt>
                <c:pt idx="11">
                  <c:v>3155</c:v>
                </c:pt>
                <c:pt idx="12">
                  <c:v>1742</c:v>
                </c:pt>
                <c:pt idx="13">
                  <c:v>837</c:v>
                </c:pt>
                <c:pt idx="14">
                  <c:v>326</c:v>
                </c:pt>
                <c:pt idx="15">
                  <c:v>113</c:v>
                </c:pt>
                <c:pt idx="16">
                  <c:v>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99-4A6C-9F1B-72C8E479B6F6}"/>
            </c:ext>
          </c:extLst>
        </c:ser>
        <c:ser>
          <c:idx val="1"/>
          <c:order val="1"/>
          <c:tx>
            <c:strRef>
              <c:f>'Table 8.4'!$S$62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8.4'!$Z$63:$Z$79</c:f>
              <c:numCache>
                <c:formatCode>#,##0</c:formatCode>
                <c:ptCount val="17"/>
                <c:pt idx="0">
                  <c:v>14</c:v>
                </c:pt>
                <c:pt idx="1">
                  <c:v>847</c:v>
                </c:pt>
                <c:pt idx="2">
                  <c:v>2474</c:v>
                </c:pt>
                <c:pt idx="3">
                  <c:v>4594</c:v>
                </c:pt>
                <c:pt idx="4">
                  <c:v>5794</c:v>
                </c:pt>
                <c:pt idx="5">
                  <c:v>6097</c:v>
                </c:pt>
                <c:pt idx="6">
                  <c:v>5788</c:v>
                </c:pt>
                <c:pt idx="7">
                  <c:v>5473</c:v>
                </c:pt>
                <c:pt idx="8">
                  <c:v>5180</c:v>
                </c:pt>
                <c:pt idx="9">
                  <c:v>4782</c:v>
                </c:pt>
                <c:pt idx="10">
                  <c:v>3948</c:v>
                </c:pt>
                <c:pt idx="11">
                  <c:v>3125</c:v>
                </c:pt>
                <c:pt idx="12">
                  <c:v>1628</c:v>
                </c:pt>
                <c:pt idx="13">
                  <c:v>643</c:v>
                </c:pt>
                <c:pt idx="14">
                  <c:v>205</c:v>
                </c:pt>
                <c:pt idx="15">
                  <c:v>119</c:v>
                </c:pt>
                <c:pt idx="16">
                  <c:v>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99-4A6C-9F1B-72C8E479B6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8.38'!$S$1</c:f>
              <c:strCache>
                <c:ptCount val="1"/>
                <c:pt idx="0">
                  <c:v>Loddon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8.38'!$V$8:$Z$8</c:f>
              <c:numCache>
                <c:formatCode>#,##0</c:formatCode>
                <c:ptCount val="5"/>
                <c:pt idx="0">
                  <c:v>31533</c:v>
                </c:pt>
                <c:pt idx="1">
                  <c:v>34693.5</c:v>
                </c:pt>
                <c:pt idx="2">
                  <c:v>34203</c:v>
                </c:pt>
                <c:pt idx="3">
                  <c:v>34889.910000000003</c:v>
                </c:pt>
                <c:pt idx="4">
                  <c:v>36247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5B-4831-BD39-D090AF19A85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42133.59</c:v>
                </c:pt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5B-4831-BD39-D090AF19A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8.39'!$S$4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8.39'!$U$2:$Y$2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8.39'!$U$4:$Y$4</c:f>
              <c:numCache>
                <c:formatCode>#,##0</c:formatCode>
                <c:ptCount val="5"/>
                <c:pt idx="1">
                  <c:v>36491</c:v>
                </c:pt>
                <c:pt idx="2">
                  <c:v>37856</c:v>
                </c:pt>
                <c:pt idx="3">
                  <c:v>38920</c:v>
                </c:pt>
                <c:pt idx="4">
                  <c:v>39278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2C-4FFC-AB98-DC8AC871310D}"/>
            </c:ext>
          </c:extLst>
        </c:ser>
        <c:ser>
          <c:idx val="1"/>
          <c:order val="1"/>
          <c:tx>
            <c:strRef>
              <c:f>'Table 8.39'!$S$7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8.39'!$U$2:$Y$2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8.39'!$U$7:$Y$7</c:f>
              <c:numCache>
                <c:formatCode>#,##0</c:formatCode>
                <c:ptCount val="5"/>
                <c:pt idx="1">
                  <c:v>26287</c:v>
                </c:pt>
                <c:pt idx="2">
                  <c:v>27416</c:v>
                </c:pt>
                <c:pt idx="3">
                  <c:v>27820</c:v>
                </c:pt>
                <c:pt idx="4">
                  <c:v>28688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2C-4FFC-AB98-DC8AC871310D}"/>
            </c:ext>
          </c:extLst>
        </c:ser>
        <c:ser>
          <c:idx val="2"/>
          <c:order val="2"/>
          <c:tx>
            <c:strRef>
              <c:f>'Table 8.39'!$S$11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8.39'!$U$2:$Y$2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8.39'!$U$11:$Y$11</c:f>
              <c:numCache>
                <c:formatCode>#,##0</c:formatCode>
                <c:ptCount val="5"/>
                <c:pt idx="1">
                  <c:v>31678</c:v>
                </c:pt>
                <c:pt idx="2">
                  <c:v>32814</c:v>
                </c:pt>
                <c:pt idx="3">
                  <c:v>33958</c:v>
                </c:pt>
                <c:pt idx="4">
                  <c:v>34079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2C-4FFC-AB98-DC8AC871310D}"/>
            </c:ext>
          </c:extLst>
        </c:ser>
        <c:ser>
          <c:idx val="3"/>
          <c:order val="3"/>
          <c:tx>
            <c:strRef>
              <c:f>'Table 8.39'!$S$12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8.39'!$U$2:$Y$2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8.39'!$U$12:$Y$12</c:f>
              <c:numCache>
                <c:formatCode>#,##0</c:formatCode>
                <c:ptCount val="5"/>
                <c:pt idx="1">
                  <c:v>4814</c:v>
                </c:pt>
                <c:pt idx="2">
                  <c:v>5045</c:v>
                </c:pt>
                <c:pt idx="3">
                  <c:v>4962</c:v>
                </c:pt>
                <c:pt idx="4">
                  <c:v>5196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32C-4FFC-AB98-DC8AC8713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8.39'!$S$1</c:f>
              <c:strCache>
                <c:ptCount val="1"/>
                <c:pt idx="0">
                  <c:v>Macedon Ranges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8.39'!$AB$15:$AB$33</c:f>
              <c:numCache>
                <c:formatCode>0.0%</c:formatCode>
                <c:ptCount val="19"/>
                <c:pt idx="0">
                  <c:v>2.4143340359821561E-2</c:v>
                </c:pt>
                <c:pt idx="1">
                  <c:v>2.4265895387028777E-3</c:v>
                </c:pt>
                <c:pt idx="2">
                  <c:v>5.5860581401049068E-2</c:v>
                </c:pt>
                <c:pt idx="3">
                  <c:v>7.6229226922888381E-3</c:v>
                </c:pt>
                <c:pt idx="4">
                  <c:v>9.5592921221628505E-2</c:v>
                </c:pt>
                <c:pt idx="5">
                  <c:v>3.2893769302416782E-2</c:v>
                </c:pt>
                <c:pt idx="6">
                  <c:v>7.6351781950095593E-2</c:v>
                </c:pt>
                <c:pt idx="7">
                  <c:v>5.7698906809157312E-2</c:v>
                </c:pt>
                <c:pt idx="8">
                  <c:v>4.9193587920976521E-2</c:v>
                </c:pt>
                <c:pt idx="9">
                  <c:v>1.4608559243100151E-2</c:v>
                </c:pt>
                <c:pt idx="10">
                  <c:v>3.9291141722633462E-2</c:v>
                </c:pt>
                <c:pt idx="11">
                  <c:v>1.8848963184469828E-2</c:v>
                </c:pt>
                <c:pt idx="12">
                  <c:v>8.1253983038384228E-2</c:v>
                </c:pt>
                <c:pt idx="13">
                  <c:v>7.1866267954311489E-2</c:v>
                </c:pt>
                <c:pt idx="14">
                  <c:v>6.9660277464581602E-2</c:v>
                </c:pt>
                <c:pt idx="15">
                  <c:v>8.8680817687141533E-2</c:v>
                </c:pt>
                <c:pt idx="16">
                  <c:v>0.11503014853669298</c:v>
                </c:pt>
                <c:pt idx="17">
                  <c:v>2.8163145252218247E-2</c:v>
                </c:pt>
                <c:pt idx="18">
                  <c:v>3.554095789009265E-2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40-40ED-B613-8ADEE7462F9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40-40ED-B613-8ADEE7462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8.39'!$S$63:$S$79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8.39'!$Y$44:$Y$60</c:f>
              <c:numCache>
                <c:formatCode>#,##0</c:formatCode>
                <c:ptCount val="17"/>
                <c:pt idx="0">
                  <c:v>10</c:v>
                </c:pt>
                <c:pt idx="1">
                  <c:v>433</c:v>
                </c:pt>
                <c:pt idx="2">
                  <c:v>1098</c:v>
                </c:pt>
                <c:pt idx="3">
                  <c:v>1543</c:v>
                </c:pt>
                <c:pt idx="4">
                  <c:v>1688</c:v>
                </c:pt>
                <c:pt idx="5">
                  <c:v>1650</c:v>
                </c:pt>
                <c:pt idx="6">
                  <c:v>1826</c:v>
                </c:pt>
                <c:pt idx="7">
                  <c:v>1958</c:v>
                </c:pt>
                <c:pt idx="8">
                  <c:v>2258</c:v>
                </c:pt>
                <c:pt idx="9">
                  <c:v>1995</c:v>
                </c:pt>
                <c:pt idx="10">
                  <c:v>1921</c:v>
                </c:pt>
                <c:pt idx="11">
                  <c:v>1521</c:v>
                </c:pt>
                <c:pt idx="12">
                  <c:v>822</c:v>
                </c:pt>
                <c:pt idx="13">
                  <c:v>472</c:v>
                </c:pt>
                <c:pt idx="14">
                  <c:v>159</c:v>
                </c:pt>
                <c:pt idx="15">
                  <c:v>66</c:v>
                </c:pt>
                <c:pt idx="16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75-4CF2-92E0-42399235A728}"/>
            </c:ext>
          </c:extLst>
        </c:ser>
        <c:ser>
          <c:idx val="1"/>
          <c:order val="1"/>
          <c:tx>
            <c:strRef>
              <c:f>'Table 8.39'!$S$62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8.39'!$S$63:$S$79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8.39'!$Y$63:$Y$79</c:f>
              <c:numCache>
                <c:formatCode>#,##0</c:formatCode>
                <c:ptCount val="17"/>
                <c:pt idx="0">
                  <c:v>16</c:v>
                </c:pt>
                <c:pt idx="1">
                  <c:v>458</c:v>
                </c:pt>
                <c:pt idx="2">
                  <c:v>1147</c:v>
                </c:pt>
                <c:pt idx="3">
                  <c:v>1644</c:v>
                </c:pt>
                <c:pt idx="4">
                  <c:v>1682</c:v>
                </c:pt>
                <c:pt idx="5">
                  <c:v>1500</c:v>
                </c:pt>
                <c:pt idx="6">
                  <c:v>2045</c:v>
                </c:pt>
                <c:pt idx="7">
                  <c:v>2188</c:v>
                </c:pt>
                <c:pt idx="8">
                  <c:v>2442</c:v>
                </c:pt>
                <c:pt idx="9">
                  <c:v>2276</c:v>
                </c:pt>
                <c:pt idx="10">
                  <c:v>1944</c:v>
                </c:pt>
                <c:pt idx="11">
                  <c:v>1336</c:v>
                </c:pt>
                <c:pt idx="12">
                  <c:v>696</c:v>
                </c:pt>
                <c:pt idx="13">
                  <c:v>294</c:v>
                </c:pt>
                <c:pt idx="14">
                  <c:v>99</c:v>
                </c:pt>
                <c:pt idx="15">
                  <c:v>40</c:v>
                </c:pt>
                <c:pt idx="16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75-4CF2-92E0-42399235A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8.39'!$S$83:$S$90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8.39'!$Y$83:$Y$90</c:f>
              <c:numCache>
                <c:formatCode>#,##0</c:formatCode>
                <c:ptCount val="8"/>
                <c:pt idx="0">
                  <c:v>2218</c:v>
                </c:pt>
                <c:pt idx="1">
                  <c:v>2262</c:v>
                </c:pt>
                <c:pt idx="2">
                  <c:v>2845</c:v>
                </c:pt>
                <c:pt idx="3">
                  <c:v>869</c:v>
                </c:pt>
                <c:pt idx="4">
                  <c:v>664</c:v>
                </c:pt>
                <c:pt idx="5">
                  <c:v>573</c:v>
                </c:pt>
                <c:pt idx="6">
                  <c:v>1043</c:v>
                </c:pt>
                <c:pt idx="7">
                  <c:v>1290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34-4235-BB34-F85651397ABC}"/>
            </c:ext>
          </c:extLst>
        </c:ser>
        <c:ser>
          <c:idx val="1"/>
          <c:order val="1"/>
          <c:tx>
            <c:strRef>
              <c:f>'Table 8.39'!$S$92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8.39'!$S$83:$S$90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8.39'!$Y$93:$Y$100</c:f>
              <c:numCache>
                <c:formatCode>#,##0</c:formatCode>
                <c:ptCount val="8"/>
                <c:pt idx="0">
                  <c:v>1465</c:v>
                </c:pt>
                <c:pt idx="1">
                  <c:v>3361</c:v>
                </c:pt>
                <c:pt idx="2">
                  <c:v>498</c:v>
                </c:pt>
                <c:pt idx="3">
                  <c:v>1805</c:v>
                </c:pt>
                <c:pt idx="4">
                  <c:v>2465</c:v>
                </c:pt>
                <c:pt idx="5">
                  <c:v>1124</c:v>
                </c:pt>
                <c:pt idx="6">
                  <c:v>93</c:v>
                </c:pt>
                <c:pt idx="7">
                  <c:v>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34-4235-BB34-F85651397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8.39'!$S$1</c:f>
              <c:strCache>
                <c:ptCount val="1"/>
                <c:pt idx="0">
                  <c:v>Macedon Ranges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8.39'!$U$8:$Y$8</c:f>
              <c:numCache>
                <c:formatCode>#,##0</c:formatCode>
                <c:ptCount val="5"/>
                <c:pt idx="1">
                  <c:v>44860.5</c:v>
                </c:pt>
                <c:pt idx="2">
                  <c:v>46746</c:v>
                </c:pt>
                <c:pt idx="3">
                  <c:v>47473.24</c:v>
                </c:pt>
                <c:pt idx="4">
                  <c:v>48404.15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0C-4698-9553-DD5DA38E17C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0C-4698-9553-DD5DA38E17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8.39'!$S$4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8.39'!$V$4:$Z$4</c:f>
              <c:numCache>
                <c:formatCode>#,##0</c:formatCode>
                <c:ptCount val="5"/>
                <c:pt idx="0">
                  <c:v>36491</c:v>
                </c:pt>
                <c:pt idx="1">
                  <c:v>37856</c:v>
                </c:pt>
                <c:pt idx="2">
                  <c:v>38920</c:v>
                </c:pt>
                <c:pt idx="3">
                  <c:v>39278</c:v>
                </c:pt>
                <c:pt idx="4">
                  <c:v>40798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54-4365-A287-7C3D01D0493A}"/>
            </c:ext>
          </c:extLst>
        </c:ser>
        <c:ser>
          <c:idx val="1"/>
          <c:order val="1"/>
          <c:tx>
            <c:strRef>
              <c:f>'Table 8.39'!$S$7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8.39'!$V$7:$Z$7</c:f>
              <c:numCache>
                <c:formatCode>#,##0</c:formatCode>
                <c:ptCount val="5"/>
                <c:pt idx="0">
                  <c:v>26287</c:v>
                </c:pt>
                <c:pt idx="1">
                  <c:v>27416</c:v>
                </c:pt>
                <c:pt idx="2">
                  <c:v>27820</c:v>
                </c:pt>
                <c:pt idx="3">
                  <c:v>28688</c:v>
                </c:pt>
                <c:pt idx="4">
                  <c:v>29112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54-4365-A287-7C3D01D0493A}"/>
            </c:ext>
          </c:extLst>
        </c:ser>
        <c:ser>
          <c:idx val="2"/>
          <c:order val="2"/>
          <c:tx>
            <c:strRef>
              <c:f>'Table 8.39'!$S$11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8.39'!$V$11:$Z$11</c:f>
              <c:numCache>
                <c:formatCode>#,##0</c:formatCode>
                <c:ptCount val="5"/>
                <c:pt idx="0">
                  <c:v>31678</c:v>
                </c:pt>
                <c:pt idx="1">
                  <c:v>32814</c:v>
                </c:pt>
                <c:pt idx="2">
                  <c:v>33958</c:v>
                </c:pt>
                <c:pt idx="3">
                  <c:v>34079</c:v>
                </c:pt>
                <c:pt idx="4">
                  <c:v>35444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54-4365-A287-7C3D01D0493A}"/>
            </c:ext>
          </c:extLst>
        </c:ser>
        <c:ser>
          <c:idx val="3"/>
          <c:order val="3"/>
          <c:tx>
            <c:strRef>
              <c:f>'Table 8.39'!$S$12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8.39'!$V$12:$Z$12</c:f>
              <c:numCache>
                <c:formatCode>#,##0</c:formatCode>
                <c:ptCount val="5"/>
                <c:pt idx="0">
                  <c:v>4814</c:v>
                </c:pt>
                <c:pt idx="1">
                  <c:v>5045</c:v>
                </c:pt>
                <c:pt idx="2">
                  <c:v>4962</c:v>
                </c:pt>
                <c:pt idx="3">
                  <c:v>5196</c:v>
                </c:pt>
                <c:pt idx="4">
                  <c:v>5354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E54-4365-A287-7C3D01D04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8.39'!$S$1</c:f>
              <c:strCache>
                <c:ptCount val="1"/>
                <c:pt idx="0">
                  <c:v>Macedon Ranges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8.39'!$AB$15:$AB$33</c:f>
              <c:numCache>
                <c:formatCode>0.0%</c:formatCode>
                <c:ptCount val="19"/>
                <c:pt idx="0">
                  <c:v>2.4143340359821561E-2</c:v>
                </c:pt>
                <c:pt idx="1">
                  <c:v>2.4265895387028777E-3</c:v>
                </c:pt>
                <c:pt idx="2">
                  <c:v>5.5860581401049068E-2</c:v>
                </c:pt>
                <c:pt idx="3">
                  <c:v>7.6229226922888381E-3</c:v>
                </c:pt>
                <c:pt idx="4">
                  <c:v>9.5592921221628505E-2</c:v>
                </c:pt>
                <c:pt idx="5">
                  <c:v>3.2893769302416782E-2</c:v>
                </c:pt>
                <c:pt idx="6">
                  <c:v>7.6351781950095593E-2</c:v>
                </c:pt>
                <c:pt idx="7">
                  <c:v>5.7698906809157312E-2</c:v>
                </c:pt>
                <c:pt idx="8">
                  <c:v>4.9193587920976521E-2</c:v>
                </c:pt>
                <c:pt idx="9">
                  <c:v>1.4608559243100151E-2</c:v>
                </c:pt>
                <c:pt idx="10">
                  <c:v>3.9291141722633462E-2</c:v>
                </c:pt>
                <c:pt idx="11">
                  <c:v>1.8848963184469828E-2</c:v>
                </c:pt>
                <c:pt idx="12">
                  <c:v>8.1253983038384228E-2</c:v>
                </c:pt>
                <c:pt idx="13">
                  <c:v>7.1866267954311489E-2</c:v>
                </c:pt>
                <c:pt idx="14">
                  <c:v>6.9660277464581602E-2</c:v>
                </c:pt>
                <c:pt idx="15">
                  <c:v>8.8680817687141533E-2</c:v>
                </c:pt>
                <c:pt idx="16">
                  <c:v>0.11503014853669298</c:v>
                </c:pt>
                <c:pt idx="17">
                  <c:v>2.8163145252218247E-2</c:v>
                </c:pt>
                <c:pt idx="18">
                  <c:v>3.554095789009265E-2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D-4890-9862-40718153488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D-4890-9862-4071815348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8.39'!$S$63:$S$79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8.39'!$Z$44:$Z$60</c:f>
              <c:numCache>
                <c:formatCode>#,##0</c:formatCode>
                <c:ptCount val="17"/>
                <c:pt idx="0">
                  <c:v>12</c:v>
                </c:pt>
                <c:pt idx="1">
                  <c:v>499</c:v>
                </c:pt>
                <c:pt idx="2">
                  <c:v>1232</c:v>
                </c:pt>
                <c:pt idx="3">
                  <c:v>1561</c:v>
                </c:pt>
                <c:pt idx="4">
                  <c:v>1703</c:v>
                </c:pt>
                <c:pt idx="5">
                  <c:v>1668</c:v>
                </c:pt>
                <c:pt idx="6">
                  <c:v>1878</c:v>
                </c:pt>
                <c:pt idx="7">
                  <c:v>2106</c:v>
                </c:pt>
                <c:pt idx="8">
                  <c:v>2258</c:v>
                </c:pt>
                <c:pt idx="9">
                  <c:v>2158</c:v>
                </c:pt>
                <c:pt idx="10">
                  <c:v>1885</c:v>
                </c:pt>
                <c:pt idx="11">
                  <c:v>1613</c:v>
                </c:pt>
                <c:pt idx="12">
                  <c:v>803</c:v>
                </c:pt>
                <c:pt idx="13">
                  <c:v>455</c:v>
                </c:pt>
                <c:pt idx="14">
                  <c:v>171</c:v>
                </c:pt>
                <c:pt idx="15">
                  <c:v>64</c:v>
                </c:pt>
                <c:pt idx="16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C3-4752-A48D-B65BDD97BBE7}"/>
            </c:ext>
          </c:extLst>
        </c:ser>
        <c:ser>
          <c:idx val="1"/>
          <c:order val="1"/>
          <c:tx>
            <c:strRef>
              <c:f>'Table 8.39'!$S$62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8.39'!$S$63:$S$79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8.39'!$Z$63:$Z$79</c:f>
              <c:numCache>
                <c:formatCode>#,##0</c:formatCode>
                <c:ptCount val="17"/>
                <c:pt idx="0">
                  <c:v>14</c:v>
                </c:pt>
                <c:pt idx="1">
                  <c:v>590</c:v>
                </c:pt>
                <c:pt idx="2">
                  <c:v>1270</c:v>
                </c:pt>
                <c:pt idx="3">
                  <c:v>1616</c:v>
                </c:pt>
                <c:pt idx="4">
                  <c:v>1712</c:v>
                </c:pt>
                <c:pt idx="5">
                  <c:v>1671</c:v>
                </c:pt>
                <c:pt idx="6">
                  <c:v>2081</c:v>
                </c:pt>
                <c:pt idx="7">
                  <c:v>2313</c:v>
                </c:pt>
                <c:pt idx="8">
                  <c:v>2487</c:v>
                </c:pt>
                <c:pt idx="9">
                  <c:v>2395</c:v>
                </c:pt>
                <c:pt idx="10">
                  <c:v>1968</c:v>
                </c:pt>
                <c:pt idx="11">
                  <c:v>1420</c:v>
                </c:pt>
                <c:pt idx="12">
                  <c:v>684</c:v>
                </c:pt>
                <c:pt idx="13">
                  <c:v>289</c:v>
                </c:pt>
                <c:pt idx="14">
                  <c:v>90</c:v>
                </c:pt>
                <c:pt idx="15">
                  <c:v>38</c:v>
                </c:pt>
                <c:pt idx="16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C3-4752-A48D-B65BDD97B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8.39'!$Z$83:$Z$90</c:f>
              <c:numCache>
                <c:formatCode>#,##0</c:formatCode>
                <c:ptCount val="8"/>
                <c:pt idx="0">
                  <c:v>2276</c:v>
                </c:pt>
                <c:pt idx="1">
                  <c:v>2294</c:v>
                </c:pt>
                <c:pt idx="2">
                  <c:v>2904</c:v>
                </c:pt>
                <c:pt idx="3">
                  <c:v>894</c:v>
                </c:pt>
                <c:pt idx="4">
                  <c:v>667</c:v>
                </c:pt>
                <c:pt idx="5">
                  <c:v>569</c:v>
                </c:pt>
                <c:pt idx="6">
                  <c:v>993</c:v>
                </c:pt>
                <c:pt idx="7">
                  <c:v>1269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20-43C7-B43F-8AABF9E93F9F}"/>
            </c:ext>
          </c:extLst>
        </c:ser>
        <c:ser>
          <c:idx val="1"/>
          <c:order val="1"/>
          <c:tx>
            <c:strRef>
              <c:f>'Table 8.39'!$S$92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8.39'!$S$83:$S$90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8.39'!$Z$93:$Z$100</c:f>
              <c:numCache>
                <c:formatCode>#,##0</c:formatCode>
                <c:ptCount val="8"/>
                <c:pt idx="0">
                  <c:v>1496</c:v>
                </c:pt>
                <c:pt idx="1">
                  <c:v>3478</c:v>
                </c:pt>
                <c:pt idx="2">
                  <c:v>536</c:v>
                </c:pt>
                <c:pt idx="3">
                  <c:v>1854</c:v>
                </c:pt>
                <c:pt idx="4">
                  <c:v>2469</c:v>
                </c:pt>
                <c:pt idx="5">
                  <c:v>1126</c:v>
                </c:pt>
                <c:pt idx="6">
                  <c:v>100</c:v>
                </c:pt>
                <c:pt idx="7">
                  <c:v>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20-43C7-B43F-8AABF9E93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8.4'!$Z$83:$Z$90</c:f>
              <c:numCache>
                <c:formatCode>#,##0</c:formatCode>
                <c:ptCount val="8"/>
                <c:pt idx="0">
                  <c:v>5653</c:v>
                </c:pt>
                <c:pt idx="1">
                  <c:v>8747</c:v>
                </c:pt>
                <c:pt idx="2">
                  <c:v>5210</c:v>
                </c:pt>
                <c:pt idx="3">
                  <c:v>2182</c:v>
                </c:pt>
                <c:pt idx="4">
                  <c:v>2437</c:v>
                </c:pt>
                <c:pt idx="5">
                  <c:v>2018</c:v>
                </c:pt>
                <c:pt idx="6">
                  <c:v>1460</c:v>
                </c:pt>
                <c:pt idx="7">
                  <c:v>2273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94-400C-BE3D-28BD22290D34}"/>
            </c:ext>
          </c:extLst>
        </c:ser>
        <c:ser>
          <c:idx val="1"/>
          <c:order val="1"/>
          <c:tx>
            <c:strRef>
              <c:f>'Table 8.4'!$S$92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8.4'!$Z$93:$Z$100</c:f>
              <c:numCache>
                <c:formatCode>#,##0</c:formatCode>
                <c:ptCount val="8"/>
                <c:pt idx="0">
                  <c:v>3662</c:v>
                </c:pt>
                <c:pt idx="1">
                  <c:v>11189</c:v>
                </c:pt>
                <c:pt idx="2">
                  <c:v>1030</c:v>
                </c:pt>
                <c:pt idx="3">
                  <c:v>3956</c:v>
                </c:pt>
                <c:pt idx="4">
                  <c:v>6654</c:v>
                </c:pt>
                <c:pt idx="5">
                  <c:v>2946</c:v>
                </c:pt>
                <c:pt idx="6">
                  <c:v>193</c:v>
                </c:pt>
                <c:pt idx="7">
                  <c:v>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94-400C-BE3D-28BD22290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8.39'!$S$1</c:f>
              <c:strCache>
                <c:ptCount val="1"/>
                <c:pt idx="0">
                  <c:v>Macedon Ranges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8.39'!$V$8:$Z$8</c:f>
              <c:numCache>
                <c:formatCode>#,##0</c:formatCode>
                <c:ptCount val="5"/>
                <c:pt idx="0">
                  <c:v>44860.5</c:v>
                </c:pt>
                <c:pt idx="1">
                  <c:v>46746</c:v>
                </c:pt>
                <c:pt idx="2">
                  <c:v>47473.24</c:v>
                </c:pt>
                <c:pt idx="3">
                  <c:v>48404.15</c:v>
                </c:pt>
                <c:pt idx="4">
                  <c:v>50051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06-41F7-904A-8FAA782C0D2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42133.59</c:v>
                </c:pt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06-41F7-904A-8FAA782C0D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8.40'!$S$4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8.40'!$U$2:$Y$2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8.40'!$U$4:$Y$4</c:f>
              <c:numCache>
                <c:formatCode>#,##0</c:formatCode>
                <c:ptCount val="5"/>
                <c:pt idx="1">
                  <c:v>87279</c:v>
                </c:pt>
                <c:pt idx="2">
                  <c:v>89117</c:v>
                </c:pt>
                <c:pt idx="3">
                  <c:v>91519</c:v>
                </c:pt>
                <c:pt idx="4">
                  <c:v>91481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C7-4551-B7A1-E7635361F1B9}"/>
            </c:ext>
          </c:extLst>
        </c:ser>
        <c:ser>
          <c:idx val="1"/>
          <c:order val="1"/>
          <c:tx>
            <c:strRef>
              <c:f>'Table 8.40'!$S$7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8.40'!$U$2:$Y$2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8.40'!$U$7:$Y$7</c:f>
              <c:numCache>
                <c:formatCode>#,##0</c:formatCode>
                <c:ptCount val="5"/>
                <c:pt idx="1">
                  <c:v>63745</c:v>
                </c:pt>
                <c:pt idx="2">
                  <c:v>64932</c:v>
                </c:pt>
                <c:pt idx="3">
                  <c:v>66082</c:v>
                </c:pt>
                <c:pt idx="4">
                  <c:v>67421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C7-4551-B7A1-E7635361F1B9}"/>
            </c:ext>
          </c:extLst>
        </c:ser>
        <c:ser>
          <c:idx val="2"/>
          <c:order val="2"/>
          <c:tx>
            <c:strRef>
              <c:f>'Table 8.40'!$S$11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8.40'!$U$2:$Y$2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8.40'!$U$11:$Y$11</c:f>
              <c:numCache>
                <c:formatCode>#,##0</c:formatCode>
                <c:ptCount val="5"/>
                <c:pt idx="1">
                  <c:v>77663</c:v>
                </c:pt>
                <c:pt idx="2">
                  <c:v>79207</c:v>
                </c:pt>
                <c:pt idx="3">
                  <c:v>81266</c:v>
                </c:pt>
                <c:pt idx="4">
                  <c:v>80988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C7-4551-B7A1-E7635361F1B9}"/>
            </c:ext>
          </c:extLst>
        </c:ser>
        <c:ser>
          <c:idx val="3"/>
          <c:order val="3"/>
          <c:tx>
            <c:strRef>
              <c:f>'Table 8.40'!$S$12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8.40'!$U$2:$Y$2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8.40'!$U$12:$Y$12</c:f>
              <c:numCache>
                <c:formatCode>#,##0</c:formatCode>
                <c:ptCount val="5"/>
                <c:pt idx="1">
                  <c:v>9614</c:v>
                </c:pt>
                <c:pt idx="2">
                  <c:v>9908</c:v>
                </c:pt>
                <c:pt idx="3">
                  <c:v>10257</c:v>
                </c:pt>
                <c:pt idx="4">
                  <c:v>10499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3C7-4551-B7A1-E7635361F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8.40'!$S$1</c:f>
              <c:strCache>
                <c:ptCount val="1"/>
                <c:pt idx="0">
                  <c:v>Manningham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8.40'!$AB$15:$AB$33</c:f>
              <c:numCache>
                <c:formatCode>0.0%</c:formatCode>
                <c:ptCount val="19"/>
                <c:pt idx="0">
                  <c:v>3.4855690924490194E-3</c:v>
                </c:pt>
                <c:pt idx="1">
                  <c:v>1.0749885986057724E-3</c:v>
                </c:pt>
                <c:pt idx="2">
                  <c:v>4.0947292983256237E-2</c:v>
                </c:pt>
                <c:pt idx="3">
                  <c:v>5.0600473429322215E-3</c:v>
                </c:pt>
                <c:pt idx="4">
                  <c:v>6.1936716832801268E-2</c:v>
                </c:pt>
                <c:pt idx="5">
                  <c:v>4.7733837166373486E-2</c:v>
                </c:pt>
                <c:pt idx="6">
                  <c:v>0.11026776988728908</c:v>
                </c:pt>
                <c:pt idx="7">
                  <c:v>6.9157599843638021E-2</c:v>
                </c:pt>
                <c:pt idx="8">
                  <c:v>2.6418659196038832E-2</c:v>
                </c:pt>
                <c:pt idx="9">
                  <c:v>1.7764458053727714E-2</c:v>
                </c:pt>
                <c:pt idx="10">
                  <c:v>5.6930961843333988E-2</c:v>
                </c:pt>
                <c:pt idx="11">
                  <c:v>2.3215410341607488E-2</c:v>
                </c:pt>
                <c:pt idx="12">
                  <c:v>0.11344930180033444</c:v>
                </c:pt>
                <c:pt idx="13">
                  <c:v>7.2306556344604422E-2</c:v>
                </c:pt>
                <c:pt idx="14">
                  <c:v>3.7798336482289835E-2</c:v>
                </c:pt>
                <c:pt idx="15">
                  <c:v>8.1275653137012183E-2</c:v>
                </c:pt>
                <c:pt idx="16">
                  <c:v>0.13430842400156362</c:v>
                </c:pt>
                <c:pt idx="17">
                  <c:v>2.1977544682606903E-2</c:v>
                </c:pt>
                <c:pt idx="18">
                  <c:v>3.654961235259626E-2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1F-4DC8-B4E9-A87629BE2B2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1F-4DC8-B4E9-A87629BE2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8.40'!$S$63:$S$79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8.40'!$Y$44:$Y$60</c:f>
              <c:numCache>
                <c:formatCode>#,##0</c:formatCode>
                <c:ptCount val="17"/>
                <c:pt idx="0">
                  <c:v>18</c:v>
                </c:pt>
                <c:pt idx="1">
                  <c:v>628</c:v>
                </c:pt>
                <c:pt idx="2">
                  <c:v>2339</c:v>
                </c:pt>
                <c:pt idx="3">
                  <c:v>4415</c:v>
                </c:pt>
                <c:pt idx="4">
                  <c:v>5169</c:v>
                </c:pt>
                <c:pt idx="5">
                  <c:v>4746</c:v>
                </c:pt>
                <c:pt idx="6">
                  <c:v>4767</c:v>
                </c:pt>
                <c:pt idx="7">
                  <c:v>4408</c:v>
                </c:pt>
                <c:pt idx="8">
                  <c:v>4362</c:v>
                </c:pt>
                <c:pt idx="9">
                  <c:v>4171</c:v>
                </c:pt>
                <c:pt idx="10">
                  <c:v>3851</c:v>
                </c:pt>
                <c:pt idx="11">
                  <c:v>3091</c:v>
                </c:pt>
                <c:pt idx="12">
                  <c:v>1760</c:v>
                </c:pt>
                <c:pt idx="13">
                  <c:v>918</c:v>
                </c:pt>
                <c:pt idx="14">
                  <c:v>478</c:v>
                </c:pt>
                <c:pt idx="15">
                  <c:v>225</c:v>
                </c:pt>
                <c:pt idx="16">
                  <c:v>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AD-4B71-8715-60574E82BBA4}"/>
            </c:ext>
          </c:extLst>
        </c:ser>
        <c:ser>
          <c:idx val="1"/>
          <c:order val="1"/>
          <c:tx>
            <c:strRef>
              <c:f>'Table 8.40'!$S$62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8.40'!$S$63:$S$79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8.40'!$Y$63:$Y$79</c:f>
              <c:numCache>
                <c:formatCode>#,##0</c:formatCode>
                <c:ptCount val="17"/>
                <c:pt idx="0">
                  <c:v>26</c:v>
                </c:pt>
                <c:pt idx="1">
                  <c:v>795</c:v>
                </c:pt>
                <c:pt idx="2">
                  <c:v>2443</c:v>
                </c:pt>
                <c:pt idx="3">
                  <c:v>4734</c:v>
                </c:pt>
                <c:pt idx="4">
                  <c:v>5240</c:v>
                </c:pt>
                <c:pt idx="5">
                  <c:v>4645</c:v>
                </c:pt>
                <c:pt idx="6">
                  <c:v>4730</c:v>
                </c:pt>
                <c:pt idx="7">
                  <c:v>4204</c:v>
                </c:pt>
                <c:pt idx="8">
                  <c:v>4737</c:v>
                </c:pt>
                <c:pt idx="9">
                  <c:v>4592</c:v>
                </c:pt>
                <c:pt idx="10">
                  <c:v>4057</c:v>
                </c:pt>
                <c:pt idx="11">
                  <c:v>2831</c:v>
                </c:pt>
                <c:pt idx="12">
                  <c:v>1497</c:v>
                </c:pt>
                <c:pt idx="13">
                  <c:v>745</c:v>
                </c:pt>
                <c:pt idx="14">
                  <c:v>347</c:v>
                </c:pt>
                <c:pt idx="15">
                  <c:v>203</c:v>
                </c:pt>
                <c:pt idx="16">
                  <c:v>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AD-4B71-8715-60574E82BB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8.40'!$S$83:$S$90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8.40'!$Y$83:$Y$90</c:f>
              <c:numCache>
                <c:formatCode>#,##0</c:formatCode>
                <c:ptCount val="8"/>
                <c:pt idx="0">
                  <c:v>6432</c:v>
                </c:pt>
                <c:pt idx="1">
                  <c:v>7994</c:v>
                </c:pt>
                <c:pt idx="2">
                  <c:v>3830</c:v>
                </c:pt>
                <c:pt idx="3">
                  <c:v>1683</c:v>
                </c:pt>
                <c:pt idx="4">
                  <c:v>2223</c:v>
                </c:pt>
                <c:pt idx="5">
                  <c:v>2389</c:v>
                </c:pt>
                <c:pt idx="6">
                  <c:v>1082</c:v>
                </c:pt>
                <c:pt idx="7">
                  <c:v>1795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CA-44E0-A489-D487B7C9DB65}"/>
            </c:ext>
          </c:extLst>
        </c:ser>
        <c:ser>
          <c:idx val="1"/>
          <c:order val="1"/>
          <c:tx>
            <c:strRef>
              <c:f>'Table 8.40'!$S$92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8.40'!$S$83:$S$90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8.40'!$Y$93:$Y$100</c:f>
              <c:numCache>
                <c:formatCode>#,##0</c:formatCode>
                <c:ptCount val="8"/>
                <c:pt idx="0">
                  <c:v>3803</c:v>
                </c:pt>
                <c:pt idx="1">
                  <c:v>8478</c:v>
                </c:pt>
                <c:pt idx="2">
                  <c:v>877</c:v>
                </c:pt>
                <c:pt idx="3">
                  <c:v>3409</c:v>
                </c:pt>
                <c:pt idx="4">
                  <c:v>6318</c:v>
                </c:pt>
                <c:pt idx="5">
                  <c:v>3594</c:v>
                </c:pt>
                <c:pt idx="6">
                  <c:v>152</c:v>
                </c:pt>
                <c:pt idx="7">
                  <c:v>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CA-44E0-A489-D487B7C9D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8.40'!$S$1</c:f>
              <c:strCache>
                <c:ptCount val="1"/>
                <c:pt idx="0">
                  <c:v>Manningham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8.40'!$U$8:$Y$8</c:f>
              <c:numCache>
                <c:formatCode>#,##0</c:formatCode>
                <c:ptCount val="5"/>
                <c:pt idx="1">
                  <c:v>42030.58</c:v>
                </c:pt>
                <c:pt idx="2">
                  <c:v>43255.13</c:v>
                </c:pt>
                <c:pt idx="3">
                  <c:v>43921.2</c:v>
                </c:pt>
                <c:pt idx="4">
                  <c:v>45222.84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DA-44A3-AE8A-E0CD40D8FBC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DA-44A3-AE8A-E0CD40D8FB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8.40'!$S$4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8.40'!$V$4:$Z$4</c:f>
              <c:numCache>
                <c:formatCode>#,##0</c:formatCode>
                <c:ptCount val="5"/>
                <c:pt idx="0">
                  <c:v>87279</c:v>
                </c:pt>
                <c:pt idx="1">
                  <c:v>89117</c:v>
                </c:pt>
                <c:pt idx="2">
                  <c:v>91519</c:v>
                </c:pt>
                <c:pt idx="3">
                  <c:v>91481</c:v>
                </c:pt>
                <c:pt idx="4">
                  <c:v>92094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E8-4209-9CA2-DF14A33635E0}"/>
            </c:ext>
          </c:extLst>
        </c:ser>
        <c:ser>
          <c:idx val="1"/>
          <c:order val="1"/>
          <c:tx>
            <c:strRef>
              <c:f>'Table 8.40'!$S$7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8.40'!$V$7:$Z$7</c:f>
              <c:numCache>
                <c:formatCode>#,##0</c:formatCode>
                <c:ptCount val="5"/>
                <c:pt idx="0">
                  <c:v>63745</c:v>
                </c:pt>
                <c:pt idx="1">
                  <c:v>64932</c:v>
                </c:pt>
                <c:pt idx="2">
                  <c:v>66082</c:v>
                </c:pt>
                <c:pt idx="3">
                  <c:v>67421</c:v>
                </c:pt>
                <c:pt idx="4">
                  <c:v>67276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E8-4209-9CA2-DF14A33635E0}"/>
            </c:ext>
          </c:extLst>
        </c:ser>
        <c:ser>
          <c:idx val="2"/>
          <c:order val="2"/>
          <c:tx>
            <c:strRef>
              <c:f>'Table 8.40'!$S$11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8.40'!$V$11:$Z$11</c:f>
              <c:numCache>
                <c:formatCode>#,##0</c:formatCode>
                <c:ptCount val="5"/>
                <c:pt idx="0">
                  <c:v>77663</c:v>
                </c:pt>
                <c:pt idx="1">
                  <c:v>79207</c:v>
                </c:pt>
                <c:pt idx="2">
                  <c:v>81266</c:v>
                </c:pt>
                <c:pt idx="3">
                  <c:v>80988</c:v>
                </c:pt>
                <c:pt idx="4">
                  <c:v>81376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E8-4209-9CA2-DF14A33635E0}"/>
            </c:ext>
          </c:extLst>
        </c:ser>
        <c:ser>
          <c:idx val="3"/>
          <c:order val="3"/>
          <c:tx>
            <c:strRef>
              <c:f>'Table 8.40'!$S$12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8.40'!$V$12:$Z$12</c:f>
              <c:numCache>
                <c:formatCode>#,##0</c:formatCode>
                <c:ptCount val="5"/>
                <c:pt idx="0">
                  <c:v>9614</c:v>
                </c:pt>
                <c:pt idx="1">
                  <c:v>9908</c:v>
                </c:pt>
                <c:pt idx="2">
                  <c:v>10257</c:v>
                </c:pt>
                <c:pt idx="3">
                  <c:v>10499</c:v>
                </c:pt>
                <c:pt idx="4">
                  <c:v>10718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EE8-4209-9CA2-DF14A3363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8.40'!$S$1</c:f>
              <c:strCache>
                <c:ptCount val="1"/>
                <c:pt idx="0">
                  <c:v>Manningham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8.40'!$AB$15:$AB$33</c:f>
              <c:numCache>
                <c:formatCode>0.0%</c:formatCode>
                <c:ptCount val="19"/>
                <c:pt idx="0">
                  <c:v>3.4855690924490194E-3</c:v>
                </c:pt>
                <c:pt idx="1">
                  <c:v>1.0749885986057724E-3</c:v>
                </c:pt>
                <c:pt idx="2">
                  <c:v>4.0947292983256237E-2</c:v>
                </c:pt>
                <c:pt idx="3">
                  <c:v>5.0600473429322215E-3</c:v>
                </c:pt>
                <c:pt idx="4">
                  <c:v>6.1936716832801268E-2</c:v>
                </c:pt>
                <c:pt idx="5">
                  <c:v>4.7733837166373486E-2</c:v>
                </c:pt>
                <c:pt idx="6">
                  <c:v>0.11026776988728908</c:v>
                </c:pt>
                <c:pt idx="7">
                  <c:v>6.9157599843638021E-2</c:v>
                </c:pt>
                <c:pt idx="8">
                  <c:v>2.6418659196038832E-2</c:v>
                </c:pt>
                <c:pt idx="9">
                  <c:v>1.7764458053727714E-2</c:v>
                </c:pt>
                <c:pt idx="10">
                  <c:v>5.6930961843333988E-2</c:v>
                </c:pt>
                <c:pt idx="11">
                  <c:v>2.3215410341607488E-2</c:v>
                </c:pt>
                <c:pt idx="12">
                  <c:v>0.11344930180033444</c:v>
                </c:pt>
                <c:pt idx="13">
                  <c:v>7.2306556344604422E-2</c:v>
                </c:pt>
                <c:pt idx="14">
                  <c:v>3.7798336482289835E-2</c:v>
                </c:pt>
                <c:pt idx="15">
                  <c:v>8.1275653137012183E-2</c:v>
                </c:pt>
                <c:pt idx="16">
                  <c:v>0.13430842400156362</c:v>
                </c:pt>
                <c:pt idx="17">
                  <c:v>2.1977544682606903E-2</c:v>
                </c:pt>
                <c:pt idx="18">
                  <c:v>3.654961235259626E-2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B9-437A-B338-F068D6BB857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B9-437A-B338-F068D6BB8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8.40'!$S$63:$S$79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8.40'!$Z$44:$Z$60</c:f>
              <c:numCache>
                <c:formatCode>#,##0</c:formatCode>
                <c:ptCount val="17"/>
                <c:pt idx="0">
                  <c:v>14</c:v>
                </c:pt>
                <c:pt idx="1">
                  <c:v>752</c:v>
                </c:pt>
                <c:pt idx="2">
                  <c:v>2370</c:v>
                </c:pt>
                <c:pt idx="3">
                  <c:v>4343</c:v>
                </c:pt>
                <c:pt idx="4">
                  <c:v>5077</c:v>
                </c:pt>
                <c:pt idx="5">
                  <c:v>4853</c:v>
                </c:pt>
                <c:pt idx="6">
                  <c:v>4768</c:v>
                </c:pt>
                <c:pt idx="7">
                  <c:v>4568</c:v>
                </c:pt>
                <c:pt idx="8">
                  <c:v>4160</c:v>
                </c:pt>
                <c:pt idx="9">
                  <c:v>4317</c:v>
                </c:pt>
                <c:pt idx="10">
                  <c:v>3827</c:v>
                </c:pt>
                <c:pt idx="11">
                  <c:v>3066</c:v>
                </c:pt>
                <c:pt idx="12">
                  <c:v>1755</c:v>
                </c:pt>
                <c:pt idx="13">
                  <c:v>921</c:v>
                </c:pt>
                <c:pt idx="14">
                  <c:v>476</c:v>
                </c:pt>
                <c:pt idx="15">
                  <c:v>238</c:v>
                </c:pt>
                <c:pt idx="16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5E-477A-A25F-36A295EC2E7B}"/>
            </c:ext>
          </c:extLst>
        </c:ser>
        <c:ser>
          <c:idx val="1"/>
          <c:order val="1"/>
          <c:tx>
            <c:strRef>
              <c:f>'Table 8.40'!$S$62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8.40'!$S$63:$S$79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8.40'!$Z$63:$Z$79</c:f>
              <c:numCache>
                <c:formatCode>#,##0</c:formatCode>
                <c:ptCount val="17"/>
                <c:pt idx="0">
                  <c:v>25</c:v>
                </c:pt>
                <c:pt idx="1">
                  <c:v>901</c:v>
                </c:pt>
                <c:pt idx="2">
                  <c:v>2610</c:v>
                </c:pt>
                <c:pt idx="3">
                  <c:v>4697</c:v>
                </c:pt>
                <c:pt idx="4">
                  <c:v>5064</c:v>
                </c:pt>
                <c:pt idx="5">
                  <c:v>4681</c:v>
                </c:pt>
                <c:pt idx="6">
                  <c:v>4860</c:v>
                </c:pt>
                <c:pt idx="7">
                  <c:v>4394</c:v>
                </c:pt>
                <c:pt idx="8">
                  <c:v>4539</c:v>
                </c:pt>
                <c:pt idx="9">
                  <c:v>4746</c:v>
                </c:pt>
                <c:pt idx="10">
                  <c:v>4094</c:v>
                </c:pt>
                <c:pt idx="11">
                  <c:v>2840</c:v>
                </c:pt>
                <c:pt idx="12">
                  <c:v>1540</c:v>
                </c:pt>
                <c:pt idx="13">
                  <c:v>712</c:v>
                </c:pt>
                <c:pt idx="14">
                  <c:v>327</c:v>
                </c:pt>
                <c:pt idx="15">
                  <c:v>195</c:v>
                </c:pt>
                <c:pt idx="16">
                  <c:v>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5E-477A-A25F-36A295EC2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8.40'!$Z$83:$Z$90</c:f>
              <c:numCache>
                <c:formatCode>#,##0</c:formatCode>
                <c:ptCount val="8"/>
                <c:pt idx="0">
                  <c:v>6429</c:v>
                </c:pt>
                <c:pt idx="1">
                  <c:v>7986</c:v>
                </c:pt>
                <c:pt idx="2">
                  <c:v>3760</c:v>
                </c:pt>
                <c:pt idx="3">
                  <c:v>1676</c:v>
                </c:pt>
                <c:pt idx="4">
                  <c:v>2219</c:v>
                </c:pt>
                <c:pt idx="5">
                  <c:v>2425</c:v>
                </c:pt>
                <c:pt idx="6">
                  <c:v>1060</c:v>
                </c:pt>
                <c:pt idx="7">
                  <c:v>1790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E0-44E1-AAD8-BBFE95B84109}"/>
            </c:ext>
          </c:extLst>
        </c:ser>
        <c:ser>
          <c:idx val="1"/>
          <c:order val="1"/>
          <c:tx>
            <c:strRef>
              <c:f>'Table 8.40'!$S$92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8.40'!$S$83:$S$90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8.40'!$Z$93:$Z$100</c:f>
              <c:numCache>
                <c:formatCode>#,##0</c:formatCode>
                <c:ptCount val="8"/>
                <c:pt idx="0">
                  <c:v>3916</c:v>
                </c:pt>
                <c:pt idx="1">
                  <c:v>8652</c:v>
                </c:pt>
                <c:pt idx="2">
                  <c:v>849</c:v>
                </c:pt>
                <c:pt idx="3">
                  <c:v>3431</c:v>
                </c:pt>
                <c:pt idx="4">
                  <c:v>6233</c:v>
                </c:pt>
                <c:pt idx="5">
                  <c:v>3525</c:v>
                </c:pt>
                <c:pt idx="6">
                  <c:v>167</c:v>
                </c:pt>
                <c:pt idx="7">
                  <c:v>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E0-44E1-AAD8-BBFE95B84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8.1'!$Y$83:$Y$90</c:f>
              <c:numCache>
                <c:formatCode>#,##0</c:formatCode>
                <c:ptCount val="8"/>
                <c:pt idx="0">
                  <c:v>476</c:v>
                </c:pt>
                <c:pt idx="1">
                  <c:v>375</c:v>
                </c:pt>
                <c:pt idx="2">
                  <c:v>639</c:v>
                </c:pt>
                <c:pt idx="3">
                  <c:v>267</c:v>
                </c:pt>
                <c:pt idx="4">
                  <c:v>113</c:v>
                </c:pt>
                <c:pt idx="5">
                  <c:v>147</c:v>
                </c:pt>
                <c:pt idx="6">
                  <c:v>342</c:v>
                </c:pt>
                <c:pt idx="7">
                  <c:v>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DD-40C4-8657-D1BA6DD117A4}"/>
            </c:ext>
          </c:extLst>
        </c:ser>
        <c:ser>
          <c:idx val="1"/>
          <c:order val="1"/>
          <c:tx>
            <c:strRef>
              <c:f>'Table 8.1'!$S$92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8.1'!$Y$93:$Y$100</c:f>
              <c:numCache>
                <c:formatCode>#,##0</c:formatCode>
                <c:ptCount val="8"/>
                <c:pt idx="0">
                  <c:v>371</c:v>
                </c:pt>
                <c:pt idx="1">
                  <c:v>652</c:v>
                </c:pt>
                <c:pt idx="2">
                  <c:v>139</c:v>
                </c:pt>
                <c:pt idx="3">
                  <c:v>508</c:v>
                </c:pt>
                <c:pt idx="4">
                  <c:v>497</c:v>
                </c:pt>
                <c:pt idx="5">
                  <c:v>348</c:v>
                </c:pt>
                <c:pt idx="6">
                  <c:v>44</c:v>
                </c:pt>
                <c:pt idx="7">
                  <c:v>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DD-40C4-8657-D1BA6DD117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8.4'!$S$1</c:f>
              <c:strCache>
                <c:ptCount val="1"/>
                <c:pt idx="0">
                  <c:v>Banyule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8.4'!$V$8:$Z$8</c:f>
              <c:numCache>
                <c:formatCode>#,##0</c:formatCode>
                <c:ptCount val="5"/>
                <c:pt idx="0">
                  <c:v>47073.94</c:v>
                </c:pt>
                <c:pt idx="1">
                  <c:v>48800</c:v>
                </c:pt>
                <c:pt idx="2">
                  <c:v>49620</c:v>
                </c:pt>
                <c:pt idx="3">
                  <c:v>51637.09</c:v>
                </c:pt>
                <c:pt idx="4">
                  <c:v>54493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97-4415-A6C2-61A0E71A545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42133.59</c:v>
                </c:pt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97-4415-A6C2-61A0E71A54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8.40'!$S$1</c:f>
              <c:strCache>
                <c:ptCount val="1"/>
                <c:pt idx="0">
                  <c:v>Manningham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8.40'!$V$8:$Z$8</c:f>
              <c:numCache>
                <c:formatCode>#,##0</c:formatCode>
                <c:ptCount val="5"/>
                <c:pt idx="0">
                  <c:v>42030.58</c:v>
                </c:pt>
                <c:pt idx="1">
                  <c:v>43255.13</c:v>
                </c:pt>
                <c:pt idx="2">
                  <c:v>43921.2</c:v>
                </c:pt>
                <c:pt idx="3">
                  <c:v>45222.84</c:v>
                </c:pt>
                <c:pt idx="4">
                  <c:v>47734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5B-4626-A6BF-7E746C33BA5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42133.59</c:v>
                </c:pt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5B-4626-A6BF-7E746C33B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8.41'!$S$4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8.41'!$U$2:$Y$2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8.41'!$U$4:$Y$4</c:f>
              <c:numCache>
                <c:formatCode>#,##0</c:formatCode>
                <c:ptCount val="5"/>
                <c:pt idx="1">
                  <c:v>7157</c:v>
                </c:pt>
                <c:pt idx="2">
                  <c:v>7576</c:v>
                </c:pt>
                <c:pt idx="3">
                  <c:v>7433</c:v>
                </c:pt>
                <c:pt idx="4">
                  <c:v>7647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34-4E08-8B97-F9509B1819DC}"/>
            </c:ext>
          </c:extLst>
        </c:ser>
        <c:ser>
          <c:idx val="1"/>
          <c:order val="1"/>
          <c:tx>
            <c:strRef>
              <c:f>'Table 8.41'!$S$7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8.41'!$U$2:$Y$2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8.41'!$U$7:$Y$7</c:f>
              <c:numCache>
                <c:formatCode>#,##0</c:formatCode>
                <c:ptCount val="5"/>
                <c:pt idx="1">
                  <c:v>4661</c:v>
                </c:pt>
                <c:pt idx="2">
                  <c:v>4952</c:v>
                </c:pt>
                <c:pt idx="3">
                  <c:v>5011</c:v>
                </c:pt>
                <c:pt idx="4">
                  <c:v>5225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34-4E08-8B97-F9509B1819DC}"/>
            </c:ext>
          </c:extLst>
        </c:ser>
        <c:ser>
          <c:idx val="2"/>
          <c:order val="2"/>
          <c:tx>
            <c:strRef>
              <c:f>'Table 8.41'!$S$11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8.41'!$U$2:$Y$2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8.41'!$U$11:$Y$11</c:f>
              <c:numCache>
                <c:formatCode>#,##0</c:formatCode>
                <c:ptCount val="5"/>
                <c:pt idx="1">
                  <c:v>5769</c:v>
                </c:pt>
                <c:pt idx="2">
                  <c:v>6117</c:v>
                </c:pt>
                <c:pt idx="3">
                  <c:v>6038</c:v>
                </c:pt>
                <c:pt idx="4">
                  <c:v>6178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34-4E08-8B97-F9509B1819DC}"/>
            </c:ext>
          </c:extLst>
        </c:ser>
        <c:ser>
          <c:idx val="3"/>
          <c:order val="3"/>
          <c:tx>
            <c:strRef>
              <c:f>'Table 8.41'!$S$12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8.41'!$U$2:$Y$2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8.41'!$U$12:$Y$12</c:f>
              <c:numCache>
                <c:formatCode>#,##0</c:formatCode>
                <c:ptCount val="5"/>
                <c:pt idx="1">
                  <c:v>1394</c:v>
                </c:pt>
                <c:pt idx="2">
                  <c:v>1467</c:v>
                </c:pt>
                <c:pt idx="3">
                  <c:v>1401</c:v>
                </c:pt>
                <c:pt idx="4">
                  <c:v>1475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34-4E08-8B97-F9509B1819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8.41'!$S$1</c:f>
              <c:strCache>
                <c:ptCount val="1"/>
                <c:pt idx="0">
                  <c:v>Mansfield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8.41'!$AB$15:$AB$33</c:f>
              <c:numCache>
                <c:formatCode>0.0%</c:formatCode>
                <c:ptCount val="19"/>
                <c:pt idx="0">
                  <c:v>6.7396170106938574E-2</c:v>
                </c:pt>
                <c:pt idx="1">
                  <c:v>1.4548619746331759E-2</c:v>
                </c:pt>
                <c:pt idx="2">
                  <c:v>2.4247699577219596E-2</c:v>
                </c:pt>
                <c:pt idx="3">
                  <c:v>3.4817209649340959E-3</c:v>
                </c:pt>
                <c:pt idx="4">
                  <c:v>8.642128823675703E-2</c:v>
                </c:pt>
                <c:pt idx="5">
                  <c:v>2.3377269335986071E-2</c:v>
                </c:pt>
                <c:pt idx="6">
                  <c:v>0.10358119870678936</c:v>
                </c:pt>
                <c:pt idx="7">
                  <c:v>9.3882118875901518E-2</c:v>
                </c:pt>
                <c:pt idx="8">
                  <c:v>4.2029345933847301E-2</c:v>
                </c:pt>
                <c:pt idx="9">
                  <c:v>9.3260382989306147E-3</c:v>
                </c:pt>
                <c:pt idx="10">
                  <c:v>3.3076349166873915E-2</c:v>
                </c:pt>
                <c:pt idx="11">
                  <c:v>2.7107684655558319E-2</c:v>
                </c:pt>
                <c:pt idx="12">
                  <c:v>4.9241482218353644E-2</c:v>
                </c:pt>
                <c:pt idx="13">
                  <c:v>6.1054464063665756E-2</c:v>
                </c:pt>
                <c:pt idx="14">
                  <c:v>4.7003233026610296E-2</c:v>
                </c:pt>
                <c:pt idx="15">
                  <c:v>7.8711763242974381E-2</c:v>
                </c:pt>
                <c:pt idx="16">
                  <c:v>9.7861228550111909E-2</c:v>
                </c:pt>
                <c:pt idx="17">
                  <c:v>2.7605073364834618E-2</c:v>
                </c:pt>
                <c:pt idx="18">
                  <c:v>4.0661526983337477E-2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D5-485F-8173-5FFB75E1038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D5-485F-8173-5FFB75E103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8.41'!$S$63:$S$79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8.41'!$Y$44:$Y$60</c:f>
              <c:numCache>
                <c:formatCode>#,##0</c:formatCode>
                <c:ptCount val="17"/>
                <c:pt idx="0">
                  <c:v>3</c:v>
                </c:pt>
                <c:pt idx="1">
                  <c:v>104</c:v>
                </c:pt>
                <c:pt idx="2">
                  <c:v>188</c:v>
                </c:pt>
                <c:pt idx="3">
                  <c:v>261</c:v>
                </c:pt>
                <c:pt idx="4">
                  <c:v>392</c:v>
                </c:pt>
                <c:pt idx="5">
                  <c:v>263</c:v>
                </c:pt>
                <c:pt idx="6">
                  <c:v>289</c:v>
                </c:pt>
                <c:pt idx="7">
                  <c:v>335</c:v>
                </c:pt>
                <c:pt idx="8">
                  <c:v>318</c:v>
                </c:pt>
                <c:pt idx="9">
                  <c:v>323</c:v>
                </c:pt>
                <c:pt idx="10">
                  <c:v>386</c:v>
                </c:pt>
                <c:pt idx="11">
                  <c:v>405</c:v>
                </c:pt>
                <c:pt idx="12">
                  <c:v>213</c:v>
                </c:pt>
                <c:pt idx="13">
                  <c:v>141</c:v>
                </c:pt>
                <c:pt idx="14">
                  <c:v>42</c:v>
                </c:pt>
                <c:pt idx="15">
                  <c:v>24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19-4152-86C1-94601A1463D0}"/>
            </c:ext>
          </c:extLst>
        </c:ser>
        <c:ser>
          <c:idx val="1"/>
          <c:order val="1"/>
          <c:tx>
            <c:strRef>
              <c:f>'Table 8.41'!$S$62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8.41'!$S$63:$S$79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8.41'!$Y$63:$Y$79</c:f>
              <c:numCache>
                <c:formatCode>#,##0</c:formatCode>
                <c:ptCount val="17"/>
                <c:pt idx="0">
                  <c:v>9</c:v>
                </c:pt>
                <c:pt idx="1">
                  <c:v>95</c:v>
                </c:pt>
                <c:pt idx="2">
                  <c:v>207</c:v>
                </c:pt>
                <c:pt idx="3">
                  <c:v>282</c:v>
                </c:pt>
                <c:pt idx="4">
                  <c:v>385</c:v>
                </c:pt>
                <c:pt idx="5">
                  <c:v>285</c:v>
                </c:pt>
                <c:pt idx="6">
                  <c:v>379</c:v>
                </c:pt>
                <c:pt idx="7">
                  <c:v>353</c:v>
                </c:pt>
                <c:pt idx="8">
                  <c:v>382</c:v>
                </c:pt>
                <c:pt idx="9">
                  <c:v>391</c:v>
                </c:pt>
                <c:pt idx="10">
                  <c:v>426</c:v>
                </c:pt>
                <c:pt idx="11">
                  <c:v>409</c:v>
                </c:pt>
                <c:pt idx="12">
                  <c:v>175</c:v>
                </c:pt>
                <c:pt idx="13">
                  <c:v>89</c:v>
                </c:pt>
                <c:pt idx="14">
                  <c:v>29</c:v>
                </c:pt>
                <c:pt idx="15">
                  <c:v>17</c:v>
                </c:pt>
                <c:pt idx="1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19-4152-86C1-94601A1463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8.41'!$S$83:$S$90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8.41'!$Y$83:$Y$90</c:f>
              <c:numCache>
                <c:formatCode>#,##0</c:formatCode>
                <c:ptCount val="8"/>
                <c:pt idx="0">
                  <c:v>331</c:v>
                </c:pt>
                <c:pt idx="1">
                  <c:v>217</c:v>
                </c:pt>
                <c:pt idx="2">
                  <c:v>469</c:v>
                </c:pt>
                <c:pt idx="3">
                  <c:v>152</c:v>
                </c:pt>
                <c:pt idx="4">
                  <c:v>70</c:v>
                </c:pt>
                <c:pt idx="5">
                  <c:v>137</c:v>
                </c:pt>
                <c:pt idx="6">
                  <c:v>210</c:v>
                </c:pt>
                <c:pt idx="7">
                  <c:v>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3C-4B05-AF64-C1A4ED83B073}"/>
            </c:ext>
          </c:extLst>
        </c:ser>
        <c:ser>
          <c:idx val="1"/>
          <c:order val="1"/>
          <c:tx>
            <c:strRef>
              <c:f>'Table 8.41'!$S$92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8.41'!$S$83:$S$90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8.41'!$Y$93:$Y$100</c:f>
              <c:numCache>
                <c:formatCode>#,##0</c:formatCode>
                <c:ptCount val="8"/>
                <c:pt idx="0">
                  <c:v>211</c:v>
                </c:pt>
                <c:pt idx="1">
                  <c:v>471</c:v>
                </c:pt>
                <c:pt idx="2">
                  <c:v>99</c:v>
                </c:pt>
                <c:pt idx="3">
                  <c:v>352</c:v>
                </c:pt>
                <c:pt idx="4">
                  <c:v>386</c:v>
                </c:pt>
                <c:pt idx="5">
                  <c:v>309</c:v>
                </c:pt>
                <c:pt idx="6">
                  <c:v>23</c:v>
                </c:pt>
                <c:pt idx="7">
                  <c:v>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3C-4B05-AF64-C1A4ED83B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8.41'!$S$1</c:f>
              <c:strCache>
                <c:ptCount val="1"/>
                <c:pt idx="0">
                  <c:v>Mansfield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8.41'!$U$8:$Y$8</c:f>
              <c:numCache>
                <c:formatCode>#,##0</c:formatCode>
                <c:ptCount val="5"/>
                <c:pt idx="1">
                  <c:v>28336</c:v>
                </c:pt>
                <c:pt idx="2">
                  <c:v>29968.48</c:v>
                </c:pt>
                <c:pt idx="3">
                  <c:v>30830</c:v>
                </c:pt>
                <c:pt idx="4">
                  <c:v>33373.699999999997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26-45BA-92B2-001A5C91E01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26-45BA-92B2-001A5C91E0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8.41'!$S$4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8.41'!$V$4:$Z$4</c:f>
              <c:numCache>
                <c:formatCode>#,##0</c:formatCode>
                <c:ptCount val="5"/>
                <c:pt idx="0">
                  <c:v>7157</c:v>
                </c:pt>
                <c:pt idx="1">
                  <c:v>7576</c:v>
                </c:pt>
                <c:pt idx="2">
                  <c:v>7433</c:v>
                </c:pt>
                <c:pt idx="3">
                  <c:v>7647</c:v>
                </c:pt>
                <c:pt idx="4">
                  <c:v>8042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12-4645-AD76-045B5FF0504D}"/>
            </c:ext>
          </c:extLst>
        </c:ser>
        <c:ser>
          <c:idx val="1"/>
          <c:order val="1"/>
          <c:tx>
            <c:strRef>
              <c:f>'Table 8.41'!$S$7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8.41'!$V$7:$Z$7</c:f>
              <c:numCache>
                <c:formatCode>#,##0</c:formatCode>
                <c:ptCount val="5"/>
                <c:pt idx="0">
                  <c:v>4661</c:v>
                </c:pt>
                <c:pt idx="1">
                  <c:v>4952</c:v>
                </c:pt>
                <c:pt idx="2">
                  <c:v>5011</c:v>
                </c:pt>
                <c:pt idx="3">
                  <c:v>5225</c:v>
                </c:pt>
                <c:pt idx="4">
                  <c:v>5408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12-4645-AD76-045B5FF0504D}"/>
            </c:ext>
          </c:extLst>
        </c:ser>
        <c:ser>
          <c:idx val="2"/>
          <c:order val="2"/>
          <c:tx>
            <c:strRef>
              <c:f>'Table 8.41'!$S$11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8.41'!$V$11:$Z$11</c:f>
              <c:numCache>
                <c:formatCode>#,##0</c:formatCode>
                <c:ptCount val="5"/>
                <c:pt idx="0">
                  <c:v>5769</c:v>
                </c:pt>
                <c:pt idx="1">
                  <c:v>6117</c:v>
                </c:pt>
                <c:pt idx="2">
                  <c:v>6038</c:v>
                </c:pt>
                <c:pt idx="3">
                  <c:v>6178</c:v>
                </c:pt>
                <c:pt idx="4">
                  <c:v>6546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12-4645-AD76-045B5FF0504D}"/>
            </c:ext>
          </c:extLst>
        </c:ser>
        <c:ser>
          <c:idx val="3"/>
          <c:order val="3"/>
          <c:tx>
            <c:strRef>
              <c:f>'Table 8.41'!$S$12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8.41'!$V$12:$Z$12</c:f>
              <c:numCache>
                <c:formatCode>#,##0</c:formatCode>
                <c:ptCount val="5"/>
                <c:pt idx="0">
                  <c:v>1394</c:v>
                </c:pt>
                <c:pt idx="1">
                  <c:v>1467</c:v>
                </c:pt>
                <c:pt idx="2">
                  <c:v>1401</c:v>
                </c:pt>
                <c:pt idx="3">
                  <c:v>1475</c:v>
                </c:pt>
                <c:pt idx="4">
                  <c:v>1496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012-4645-AD76-045B5FF050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8.41'!$S$1</c:f>
              <c:strCache>
                <c:ptCount val="1"/>
                <c:pt idx="0">
                  <c:v>Mansfield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8.41'!$AB$15:$AB$33</c:f>
              <c:numCache>
                <c:formatCode>0.0%</c:formatCode>
                <c:ptCount val="19"/>
                <c:pt idx="0">
                  <c:v>6.7396170106938574E-2</c:v>
                </c:pt>
                <c:pt idx="1">
                  <c:v>1.4548619746331759E-2</c:v>
                </c:pt>
                <c:pt idx="2">
                  <c:v>2.4247699577219596E-2</c:v>
                </c:pt>
                <c:pt idx="3">
                  <c:v>3.4817209649340959E-3</c:v>
                </c:pt>
                <c:pt idx="4">
                  <c:v>8.642128823675703E-2</c:v>
                </c:pt>
                <c:pt idx="5">
                  <c:v>2.3377269335986071E-2</c:v>
                </c:pt>
                <c:pt idx="6">
                  <c:v>0.10358119870678936</c:v>
                </c:pt>
                <c:pt idx="7">
                  <c:v>9.3882118875901518E-2</c:v>
                </c:pt>
                <c:pt idx="8">
                  <c:v>4.2029345933847301E-2</c:v>
                </c:pt>
                <c:pt idx="9">
                  <c:v>9.3260382989306147E-3</c:v>
                </c:pt>
                <c:pt idx="10">
                  <c:v>3.3076349166873915E-2</c:v>
                </c:pt>
                <c:pt idx="11">
                  <c:v>2.7107684655558319E-2</c:v>
                </c:pt>
                <c:pt idx="12">
                  <c:v>4.9241482218353644E-2</c:v>
                </c:pt>
                <c:pt idx="13">
                  <c:v>6.1054464063665756E-2</c:v>
                </c:pt>
                <c:pt idx="14">
                  <c:v>4.7003233026610296E-2</c:v>
                </c:pt>
                <c:pt idx="15">
                  <c:v>7.8711763242974381E-2</c:v>
                </c:pt>
                <c:pt idx="16">
                  <c:v>9.7861228550111909E-2</c:v>
                </c:pt>
                <c:pt idx="17">
                  <c:v>2.7605073364834618E-2</c:v>
                </c:pt>
                <c:pt idx="18">
                  <c:v>4.0661526983337477E-2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55-4F07-B67C-83FEA5136C7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55-4F07-B67C-83FEA5136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8.41'!$S$63:$S$79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8.41'!$Z$44:$Z$60</c:f>
              <c:numCache>
                <c:formatCode>#,##0</c:formatCode>
                <c:ptCount val="17"/>
                <c:pt idx="0">
                  <c:v>6</c:v>
                </c:pt>
                <c:pt idx="1">
                  <c:v>122</c:v>
                </c:pt>
                <c:pt idx="2">
                  <c:v>198</c:v>
                </c:pt>
                <c:pt idx="3">
                  <c:v>267</c:v>
                </c:pt>
                <c:pt idx="4">
                  <c:v>400</c:v>
                </c:pt>
                <c:pt idx="5">
                  <c:v>304</c:v>
                </c:pt>
                <c:pt idx="6">
                  <c:v>342</c:v>
                </c:pt>
                <c:pt idx="7">
                  <c:v>334</c:v>
                </c:pt>
                <c:pt idx="8">
                  <c:v>356</c:v>
                </c:pt>
                <c:pt idx="9">
                  <c:v>298</c:v>
                </c:pt>
                <c:pt idx="10">
                  <c:v>372</c:v>
                </c:pt>
                <c:pt idx="11">
                  <c:v>403</c:v>
                </c:pt>
                <c:pt idx="12">
                  <c:v>236</c:v>
                </c:pt>
                <c:pt idx="13">
                  <c:v>138</c:v>
                </c:pt>
                <c:pt idx="14">
                  <c:v>53</c:v>
                </c:pt>
                <c:pt idx="15">
                  <c:v>20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14-4800-B8C8-2AB6FD4004A2}"/>
            </c:ext>
          </c:extLst>
        </c:ser>
        <c:ser>
          <c:idx val="1"/>
          <c:order val="1"/>
          <c:tx>
            <c:strRef>
              <c:f>'Table 8.41'!$S$62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8.41'!$S$63:$S$79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8.41'!$Z$63:$Z$79</c:f>
              <c:numCache>
                <c:formatCode>#,##0</c:formatCode>
                <c:ptCount val="17"/>
                <c:pt idx="0">
                  <c:v>15</c:v>
                </c:pt>
                <c:pt idx="1">
                  <c:v>131</c:v>
                </c:pt>
                <c:pt idx="2">
                  <c:v>198</c:v>
                </c:pt>
                <c:pt idx="3">
                  <c:v>306</c:v>
                </c:pt>
                <c:pt idx="4">
                  <c:v>392</c:v>
                </c:pt>
                <c:pt idx="5">
                  <c:v>308</c:v>
                </c:pt>
                <c:pt idx="6">
                  <c:v>399</c:v>
                </c:pt>
                <c:pt idx="7">
                  <c:v>388</c:v>
                </c:pt>
                <c:pt idx="8">
                  <c:v>387</c:v>
                </c:pt>
                <c:pt idx="9">
                  <c:v>435</c:v>
                </c:pt>
                <c:pt idx="10">
                  <c:v>417</c:v>
                </c:pt>
                <c:pt idx="11">
                  <c:v>428</c:v>
                </c:pt>
                <c:pt idx="12">
                  <c:v>220</c:v>
                </c:pt>
                <c:pt idx="13">
                  <c:v>86</c:v>
                </c:pt>
                <c:pt idx="14">
                  <c:v>27</c:v>
                </c:pt>
                <c:pt idx="15">
                  <c:v>22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14-4800-B8C8-2AB6FD4004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8.41'!$Z$83:$Z$90</c:f>
              <c:numCache>
                <c:formatCode>#,##0</c:formatCode>
                <c:ptCount val="8"/>
                <c:pt idx="0">
                  <c:v>337</c:v>
                </c:pt>
                <c:pt idx="1">
                  <c:v>241</c:v>
                </c:pt>
                <c:pt idx="2">
                  <c:v>501</c:v>
                </c:pt>
                <c:pt idx="3">
                  <c:v>142</c:v>
                </c:pt>
                <c:pt idx="4">
                  <c:v>68</c:v>
                </c:pt>
                <c:pt idx="5">
                  <c:v>135</c:v>
                </c:pt>
                <c:pt idx="6">
                  <c:v>210</c:v>
                </c:pt>
                <c:pt idx="7">
                  <c:v>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B1-4480-8647-05284701A416}"/>
            </c:ext>
          </c:extLst>
        </c:ser>
        <c:ser>
          <c:idx val="1"/>
          <c:order val="1"/>
          <c:tx>
            <c:strRef>
              <c:f>'Table 8.41'!$S$92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8.41'!$S$83:$S$90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8.41'!$Z$93:$Z$100</c:f>
              <c:numCache>
                <c:formatCode>#,##0</c:formatCode>
                <c:ptCount val="8"/>
                <c:pt idx="0">
                  <c:v>228</c:v>
                </c:pt>
                <c:pt idx="1">
                  <c:v>496</c:v>
                </c:pt>
                <c:pt idx="2">
                  <c:v>110</c:v>
                </c:pt>
                <c:pt idx="3">
                  <c:v>378</c:v>
                </c:pt>
                <c:pt idx="4">
                  <c:v>401</c:v>
                </c:pt>
                <c:pt idx="5">
                  <c:v>306</c:v>
                </c:pt>
                <c:pt idx="6">
                  <c:v>27</c:v>
                </c:pt>
                <c:pt idx="7">
                  <c:v>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B1-4480-8647-05284701A4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8.5'!$U$4:$Y$4</c:f>
              <c:numCache>
                <c:formatCode>#,##0</c:formatCode>
                <c:ptCount val="5"/>
                <c:pt idx="1">
                  <c:v>22530</c:v>
                </c:pt>
                <c:pt idx="2">
                  <c:v>23995</c:v>
                </c:pt>
                <c:pt idx="3">
                  <c:v>24826</c:v>
                </c:pt>
                <c:pt idx="4">
                  <c:v>26041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85-4242-B091-1FCDE8219981}"/>
            </c:ext>
          </c:extLst>
        </c:ser>
        <c:ser>
          <c:idx val="1"/>
          <c:order val="1"/>
          <c:tx>
            <c:strRef>
              <c:f>'Table 8.5'!$S$7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8.5'!$U$7:$Y$7</c:f>
              <c:numCache>
                <c:formatCode>#,##0</c:formatCode>
                <c:ptCount val="5"/>
                <c:pt idx="1">
                  <c:v>16267</c:v>
                </c:pt>
                <c:pt idx="2">
                  <c:v>17295</c:v>
                </c:pt>
                <c:pt idx="3">
                  <c:v>17683</c:v>
                </c:pt>
                <c:pt idx="4">
                  <c:v>18791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85-4242-B091-1FCDE8219981}"/>
            </c:ext>
          </c:extLst>
        </c:ser>
        <c:ser>
          <c:idx val="2"/>
          <c:order val="2"/>
          <c:tx>
            <c:strRef>
              <c:f>'Table 8.5'!$S$11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8.5'!$U$11:$Y$11</c:f>
              <c:numCache>
                <c:formatCode>#,##0</c:formatCode>
                <c:ptCount val="5"/>
                <c:pt idx="1">
                  <c:v>18665</c:v>
                </c:pt>
                <c:pt idx="2">
                  <c:v>19878</c:v>
                </c:pt>
                <c:pt idx="3">
                  <c:v>20680</c:v>
                </c:pt>
                <c:pt idx="4">
                  <c:v>21602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85-4242-B091-1FCDE8219981}"/>
            </c:ext>
          </c:extLst>
        </c:ser>
        <c:ser>
          <c:idx val="3"/>
          <c:order val="3"/>
          <c:tx>
            <c:strRef>
              <c:f>'Table 8.5'!$S$12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8.5'!$U$12:$Y$12</c:f>
              <c:numCache>
                <c:formatCode>#,##0</c:formatCode>
                <c:ptCount val="5"/>
                <c:pt idx="1">
                  <c:v>3867</c:v>
                </c:pt>
                <c:pt idx="2">
                  <c:v>4118</c:v>
                </c:pt>
                <c:pt idx="3">
                  <c:v>4140</c:v>
                </c:pt>
                <c:pt idx="4">
                  <c:v>4441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85-4242-B091-1FCDE82199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8.41'!$S$1</c:f>
              <c:strCache>
                <c:ptCount val="1"/>
                <c:pt idx="0">
                  <c:v>Mansfield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8.41'!$V$8:$Z$8</c:f>
              <c:numCache>
                <c:formatCode>#,##0</c:formatCode>
                <c:ptCount val="5"/>
                <c:pt idx="0">
                  <c:v>28336</c:v>
                </c:pt>
                <c:pt idx="1">
                  <c:v>29968.48</c:v>
                </c:pt>
                <c:pt idx="2">
                  <c:v>30830</c:v>
                </c:pt>
                <c:pt idx="3">
                  <c:v>33373.699999999997</c:v>
                </c:pt>
                <c:pt idx="4">
                  <c:v>37247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62-404E-BF4A-F4DB2A226E7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42133.59</c:v>
                </c:pt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62-404E-BF4A-F4DB2A226E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8.42'!$S$4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8.42'!$U$2:$Y$2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8.42'!$U$4:$Y$4</c:f>
              <c:numCache>
                <c:formatCode>#,##0</c:formatCode>
                <c:ptCount val="5"/>
                <c:pt idx="1">
                  <c:v>77494</c:v>
                </c:pt>
                <c:pt idx="2">
                  <c:v>80860</c:v>
                </c:pt>
                <c:pt idx="3">
                  <c:v>83681</c:v>
                </c:pt>
                <c:pt idx="4">
                  <c:v>82810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48-4BB6-A2D1-0B13AE5B4F4D}"/>
            </c:ext>
          </c:extLst>
        </c:ser>
        <c:ser>
          <c:idx val="1"/>
          <c:order val="1"/>
          <c:tx>
            <c:strRef>
              <c:f>'Table 8.42'!$S$7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8.42'!$U$2:$Y$2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8.42'!$U$7:$Y$7</c:f>
              <c:numCache>
                <c:formatCode>#,##0</c:formatCode>
                <c:ptCount val="5"/>
                <c:pt idx="1">
                  <c:v>52519</c:v>
                </c:pt>
                <c:pt idx="2">
                  <c:v>54278</c:v>
                </c:pt>
                <c:pt idx="3">
                  <c:v>55783</c:v>
                </c:pt>
                <c:pt idx="4">
                  <c:v>56382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48-4BB6-A2D1-0B13AE5B4F4D}"/>
            </c:ext>
          </c:extLst>
        </c:ser>
        <c:ser>
          <c:idx val="2"/>
          <c:order val="2"/>
          <c:tx>
            <c:strRef>
              <c:f>'Table 8.42'!$S$11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8.42'!$U$2:$Y$2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8.42'!$U$11:$Y$11</c:f>
              <c:numCache>
                <c:formatCode>#,##0</c:formatCode>
                <c:ptCount val="5"/>
                <c:pt idx="1">
                  <c:v>70371</c:v>
                </c:pt>
                <c:pt idx="2">
                  <c:v>73148</c:v>
                </c:pt>
                <c:pt idx="3">
                  <c:v>75418</c:v>
                </c:pt>
                <c:pt idx="4">
                  <c:v>74518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48-4BB6-A2D1-0B13AE5B4F4D}"/>
            </c:ext>
          </c:extLst>
        </c:ser>
        <c:ser>
          <c:idx val="3"/>
          <c:order val="3"/>
          <c:tx>
            <c:strRef>
              <c:f>'Table 8.42'!$S$12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8.42'!$U$2:$Y$2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8.42'!$U$12:$Y$12</c:f>
              <c:numCache>
                <c:formatCode>#,##0</c:formatCode>
                <c:ptCount val="5"/>
                <c:pt idx="1">
                  <c:v>7126</c:v>
                </c:pt>
                <c:pt idx="2">
                  <c:v>7709</c:v>
                </c:pt>
                <c:pt idx="3">
                  <c:v>8261</c:v>
                </c:pt>
                <c:pt idx="4">
                  <c:v>8293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48-4BB6-A2D1-0B13AE5B4F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8.42'!$S$1</c:f>
              <c:strCache>
                <c:ptCount val="1"/>
                <c:pt idx="0">
                  <c:v>Maribyrnong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8.42'!$AB$15:$AB$33</c:f>
              <c:numCache>
                <c:formatCode>0.0%</c:formatCode>
                <c:ptCount val="19"/>
                <c:pt idx="0">
                  <c:v>4.4372730939895117E-3</c:v>
                </c:pt>
                <c:pt idx="1">
                  <c:v>1.2712848533744056E-3</c:v>
                </c:pt>
                <c:pt idx="2">
                  <c:v>4.2355788624445341E-2</c:v>
                </c:pt>
                <c:pt idx="3">
                  <c:v>8.0799931546200205E-3</c:v>
                </c:pt>
                <c:pt idx="4">
                  <c:v>4.2551370909579868E-2</c:v>
                </c:pt>
                <c:pt idx="5">
                  <c:v>3.2857823902600024E-2</c:v>
                </c:pt>
                <c:pt idx="6">
                  <c:v>8.5249428533010624E-2</c:v>
                </c:pt>
                <c:pt idx="7">
                  <c:v>8.8513207916192993E-2</c:v>
                </c:pt>
                <c:pt idx="8">
                  <c:v>4.6169643184568558E-2</c:v>
                </c:pt>
                <c:pt idx="9">
                  <c:v>2.7956042881416017E-2</c:v>
                </c:pt>
                <c:pt idx="10">
                  <c:v>4.8797780141063722E-2</c:v>
                </c:pt>
                <c:pt idx="11">
                  <c:v>1.4717566956372927E-2</c:v>
                </c:pt>
                <c:pt idx="12">
                  <c:v>0.10214284841150513</c:v>
                </c:pt>
                <c:pt idx="13">
                  <c:v>0.12534379698558804</c:v>
                </c:pt>
                <c:pt idx="14">
                  <c:v>5.6926668866967373E-2</c:v>
                </c:pt>
                <c:pt idx="15">
                  <c:v>7.5079149706015383E-2</c:v>
                </c:pt>
                <c:pt idx="16">
                  <c:v>0.11040619995843877</c:v>
                </c:pt>
                <c:pt idx="17">
                  <c:v>3.2821152224137298E-2</c:v>
                </c:pt>
                <c:pt idx="18">
                  <c:v>3.5962692679110592E-2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F2-4BCE-B0FE-116C8244E69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F2-4BCE-B0FE-116C8244E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8.42'!$S$63:$S$79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8.42'!$Y$44:$Y$60</c:f>
              <c:numCache>
                <c:formatCode>#,##0</c:formatCode>
                <c:ptCount val="17"/>
                <c:pt idx="0">
                  <c:v>5</c:v>
                </c:pt>
                <c:pt idx="1">
                  <c:v>316</c:v>
                </c:pt>
                <c:pt idx="2">
                  <c:v>1356</c:v>
                </c:pt>
                <c:pt idx="3">
                  <c:v>4299</c:v>
                </c:pt>
                <c:pt idx="4">
                  <c:v>8672</c:v>
                </c:pt>
                <c:pt idx="5">
                  <c:v>7803</c:v>
                </c:pt>
                <c:pt idx="6">
                  <c:v>6066</c:v>
                </c:pt>
                <c:pt idx="7">
                  <c:v>4462</c:v>
                </c:pt>
                <c:pt idx="8">
                  <c:v>3408</c:v>
                </c:pt>
                <c:pt idx="9">
                  <c:v>2776</c:v>
                </c:pt>
                <c:pt idx="10">
                  <c:v>2144</c:v>
                </c:pt>
                <c:pt idx="11">
                  <c:v>1577</c:v>
                </c:pt>
                <c:pt idx="12">
                  <c:v>581</c:v>
                </c:pt>
                <c:pt idx="13">
                  <c:v>186</c:v>
                </c:pt>
                <c:pt idx="14">
                  <c:v>63</c:v>
                </c:pt>
                <c:pt idx="15">
                  <c:v>32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4C-4DAD-BE9F-C00B05F1A366}"/>
            </c:ext>
          </c:extLst>
        </c:ser>
        <c:ser>
          <c:idx val="1"/>
          <c:order val="1"/>
          <c:tx>
            <c:strRef>
              <c:f>'Table 8.42'!$S$62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8.42'!$S$63:$S$79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8.42'!$Y$63:$Y$79</c:f>
              <c:numCache>
                <c:formatCode>#,##0</c:formatCode>
                <c:ptCount val="17"/>
                <c:pt idx="0">
                  <c:v>12</c:v>
                </c:pt>
                <c:pt idx="1">
                  <c:v>434</c:v>
                </c:pt>
                <c:pt idx="2">
                  <c:v>1377</c:v>
                </c:pt>
                <c:pt idx="3">
                  <c:v>3795</c:v>
                </c:pt>
                <c:pt idx="4">
                  <c:v>7399</c:v>
                </c:pt>
                <c:pt idx="5">
                  <c:v>6859</c:v>
                </c:pt>
                <c:pt idx="6">
                  <c:v>5412</c:v>
                </c:pt>
                <c:pt idx="7">
                  <c:v>3937</c:v>
                </c:pt>
                <c:pt idx="8">
                  <c:v>3399</c:v>
                </c:pt>
                <c:pt idx="9">
                  <c:v>2552</c:v>
                </c:pt>
                <c:pt idx="10">
                  <c:v>1947</c:v>
                </c:pt>
                <c:pt idx="11">
                  <c:v>1241</c:v>
                </c:pt>
                <c:pt idx="12">
                  <c:v>454</c:v>
                </c:pt>
                <c:pt idx="13">
                  <c:v>164</c:v>
                </c:pt>
                <c:pt idx="14">
                  <c:v>32</c:v>
                </c:pt>
                <c:pt idx="15">
                  <c:v>17</c:v>
                </c:pt>
                <c:pt idx="1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4C-4DAD-BE9F-C00B05F1A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8.42'!$S$83:$S$90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8.42'!$Y$83:$Y$90</c:f>
              <c:numCache>
                <c:formatCode>#,##0</c:formatCode>
                <c:ptCount val="8"/>
                <c:pt idx="0">
                  <c:v>3655</c:v>
                </c:pt>
                <c:pt idx="1">
                  <c:v>6700</c:v>
                </c:pt>
                <c:pt idx="2">
                  <c:v>3432</c:v>
                </c:pt>
                <c:pt idx="3">
                  <c:v>1935</c:v>
                </c:pt>
                <c:pt idx="4">
                  <c:v>2070</c:v>
                </c:pt>
                <c:pt idx="5">
                  <c:v>1681</c:v>
                </c:pt>
                <c:pt idx="6">
                  <c:v>1807</c:v>
                </c:pt>
                <c:pt idx="7">
                  <c:v>3190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58-4B40-A656-E411B0D2D8B7}"/>
            </c:ext>
          </c:extLst>
        </c:ser>
        <c:ser>
          <c:idx val="1"/>
          <c:order val="1"/>
          <c:tx>
            <c:strRef>
              <c:f>'Table 8.42'!$S$92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8.42'!$S$83:$S$90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8.42'!$Y$93:$Y$100</c:f>
              <c:numCache>
                <c:formatCode>#,##0</c:formatCode>
                <c:ptCount val="8"/>
                <c:pt idx="0">
                  <c:v>2978</c:v>
                </c:pt>
                <c:pt idx="1">
                  <c:v>7493</c:v>
                </c:pt>
                <c:pt idx="2">
                  <c:v>850</c:v>
                </c:pt>
                <c:pt idx="3">
                  <c:v>3068</c:v>
                </c:pt>
                <c:pt idx="4">
                  <c:v>4066</c:v>
                </c:pt>
                <c:pt idx="5">
                  <c:v>2098</c:v>
                </c:pt>
                <c:pt idx="6">
                  <c:v>288</c:v>
                </c:pt>
                <c:pt idx="7">
                  <c:v>1713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58-4B40-A656-E411B0D2D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8.42'!$S$1</c:f>
              <c:strCache>
                <c:ptCount val="1"/>
                <c:pt idx="0">
                  <c:v>Maribyrnong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8.42'!$U$8:$Y$8</c:f>
              <c:numCache>
                <c:formatCode>#,##0</c:formatCode>
                <c:ptCount val="5"/>
                <c:pt idx="1">
                  <c:v>43629.62</c:v>
                </c:pt>
                <c:pt idx="2">
                  <c:v>44921.5</c:v>
                </c:pt>
                <c:pt idx="3">
                  <c:v>45716.5</c:v>
                </c:pt>
                <c:pt idx="4">
                  <c:v>46396.26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7D-4252-9F0A-15F88C0C406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7D-4252-9F0A-15F88C0C40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8.42'!$S$4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8.42'!$V$4:$Z$4</c:f>
              <c:numCache>
                <c:formatCode>#,##0</c:formatCode>
                <c:ptCount val="5"/>
                <c:pt idx="0">
                  <c:v>77494</c:v>
                </c:pt>
                <c:pt idx="1">
                  <c:v>80860</c:v>
                </c:pt>
                <c:pt idx="2">
                  <c:v>83681</c:v>
                </c:pt>
                <c:pt idx="3">
                  <c:v>82810</c:v>
                </c:pt>
                <c:pt idx="4">
                  <c:v>81807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EC-458A-B0FE-8028CE376154}"/>
            </c:ext>
          </c:extLst>
        </c:ser>
        <c:ser>
          <c:idx val="1"/>
          <c:order val="1"/>
          <c:tx>
            <c:strRef>
              <c:f>'Table 8.42'!$S$7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8.42'!$V$7:$Z$7</c:f>
              <c:numCache>
                <c:formatCode>#,##0</c:formatCode>
                <c:ptCount val="5"/>
                <c:pt idx="0">
                  <c:v>52519</c:v>
                </c:pt>
                <c:pt idx="1">
                  <c:v>54278</c:v>
                </c:pt>
                <c:pt idx="2">
                  <c:v>55783</c:v>
                </c:pt>
                <c:pt idx="3">
                  <c:v>56382</c:v>
                </c:pt>
                <c:pt idx="4">
                  <c:v>54696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C-458A-B0FE-8028CE376154}"/>
            </c:ext>
          </c:extLst>
        </c:ser>
        <c:ser>
          <c:idx val="2"/>
          <c:order val="2"/>
          <c:tx>
            <c:strRef>
              <c:f>'Table 8.42'!$S$11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8.42'!$V$11:$Z$11</c:f>
              <c:numCache>
                <c:formatCode>#,##0</c:formatCode>
                <c:ptCount val="5"/>
                <c:pt idx="0">
                  <c:v>70371</c:v>
                </c:pt>
                <c:pt idx="1">
                  <c:v>73148</c:v>
                </c:pt>
                <c:pt idx="2">
                  <c:v>75418</c:v>
                </c:pt>
                <c:pt idx="3">
                  <c:v>74518</c:v>
                </c:pt>
                <c:pt idx="4">
                  <c:v>73440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EC-458A-B0FE-8028CE376154}"/>
            </c:ext>
          </c:extLst>
        </c:ser>
        <c:ser>
          <c:idx val="3"/>
          <c:order val="3"/>
          <c:tx>
            <c:strRef>
              <c:f>'Table 8.42'!$S$12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8.42'!$V$12:$Z$12</c:f>
              <c:numCache>
                <c:formatCode>#,##0</c:formatCode>
                <c:ptCount val="5"/>
                <c:pt idx="0">
                  <c:v>7126</c:v>
                </c:pt>
                <c:pt idx="1">
                  <c:v>7709</c:v>
                </c:pt>
                <c:pt idx="2">
                  <c:v>8261</c:v>
                </c:pt>
                <c:pt idx="3">
                  <c:v>8293</c:v>
                </c:pt>
                <c:pt idx="4">
                  <c:v>8367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7EC-458A-B0FE-8028CE376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8.42'!$S$1</c:f>
              <c:strCache>
                <c:ptCount val="1"/>
                <c:pt idx="0">
                  <c:v>Maribyrnong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8.42'!$AB$15:$AB$33</c:f>
              <c:numCache>
                <c:formatCode>0.0%</c:formatCode>
                <c:ptCount val="19"/>
                <c:pt idx="0">
                  <c:v>4.4372730939895117E-3</c:v>
                </c:pt>
                <c:pt idx="1">
                  <c:v>1.2712848533744056E-3</c:v>
                </c:pt>
                <c:pt idx="2">
                  <c:v>4.2355788624445341E-2</c:v>
                </c:pt>
                <c:pt idx="3">
                  <c:v>8.0799931546200205E-3</c:v>
                </c:pt>
                <c:pt idx="4">
                  <c:v>4.2551370909579868E-2</c:v>
                </c:pt>
                <c:pt idx="5">
                  <c:v>3.2857823902600024E-2</c:v>
                </c:pt>
                <c:pt idx="6">
                  <c:v>8.5249428533010624E-2</c:v>
                </c:pt>
                <c:pt idx="7">
                  <c:v>8.8513207916192993E-2</c:v>
                </c:pt>
                <c:pt idx="8">
                  <c:v>4.6169643184568558E-2</c:v>
                </c:pt>
                <c:pt idx="9">
                  <c:v>2.7956042881416017E-2</c:v>
                </c:pt>
                <c:pt idx="10">
                  <c:v>4.8797780141063722E-2</c:v>
                </c:pt>
                <c:pt idx="11">
                  <c:v>1.4717566956372927E-2</c:v>
                </c:pt>
                <c:pt idx="12">
                  <c:v>0.10214284841150513</c:v>
                </c:pt>
                <c:pt idx="13">
                  <c:v>0.12534379698558804</c:v>
                </c:pt>
                <c:pt idx="14">
                  <c:v>5.6926668866967373E-2</c:v>
                </c:pt>
                <c:pt idx="15">
                  <c:v>7.5079149706015383E-2</c:v>
                </c:pt>
                <c:pt idx="16">
                  <c:v>0.11040619995843877</c:v>
                </c:pt>
                <c:pt idx="17">
                  <c:v>3.2821152224137298E-2</c:v>
                </c:pt>
                <c:pt idx="18">
                  <c:v>3.5962692679110592E-2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9F-46BC-956B-8BDFBCC0C19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9F-46BC-956B-8BDFBCC0C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8.42'!$S$63:$S$79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8.42'!$Z$44:$Z$60</c:f>
              <c:numCache>
                <c:formatCode>#,##0</c:formatCode>
                <c:ptCount val="17"/>
                <c:pt idx="0">
                  <c:v>9</c:v>
                </c:pt>
                <c:pt idx="1">
                  <c:v>308</c:v>
                </c:pt>
                <c:pt idx="2">
                  <c:v>1289</c:v>
                </c:pt>
                <c:pt idx="3">
                  <c:v>3704</c:v>
                </c:pt>
                <c:pt idx="4">
                  <c:v>8372</c:v>
                </c:pt>
                <c:pt idx="5">
                  <c:v>7685</c:v>
                </c:pt>
                <c:pt idx="6">
                  <c:v>6096</c:v>
                </c:pt>
                <c:pt idx="7">
                  <c:v>4334</c:v>
                </c:pt>
                <c:pt idx="8">
                  <c:v>3533</c:v>
                </c:pt>
                <c:pt idx="9">
                  <c:v>2754</c:v>
                </c:pt>
                <c:pt idx="10">
                  <c:v>2155</c:v>
                </c:pt>
                <c:pt idx="11">
                  <c:v>1572</c:v>
                </c:pt>
                <c:pt idx="12">
                  <c:v>722</c:v>
                </c:pt>
                <c:pt idx="13">
                  <c:v>209</c:v>
                </c:pt>
                <c:pt idx="14">
                  <c:v>76</c:v>
                </c:pt>
                <c:pt idx="15">
                  <c:v>28</c:v>
                </c:pt>
                <c:pt idx="1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EB-464F-BF72-5D75DABBE54D}"/>
            </c:ext>
          </c:extLst>
        </c:ser>
        <c:ser>
          <c:idx val="1"/>
          <c:order val="1"/>
          <c:tx>
            <c:strRef>
              <c:f>'Table 8.42'!$S$62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8.42'!$S$63:$S$79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8.42'!$Z$63:$Z$79</c:f>
              <c:numCache>
                <c:formatCode>#,##0</c:formatCode>
                <c:ptCount val="17"/>
                <c:pt idx="0">
                  <c:v>8</c:v>
                </c:pt>
                <c:pt idx="1">
                  <c:v>453</c:v>
                </c:pt>
                <c:pt idx="2">
                  <c:v>1352</c:v>
                </c:pt>
                <c:pt idx="3">
                  <c:v>3526</c:v>
                </c:pt>
                <c:pt idx="4">
                  <c:v>7001</c:v>
                </c:pt>
                <c:pt idx="5">
                  <c:v>6979</c:v>
                </c:pt>
                <c:pt idx="6">
                  <c:v>5432</c:v>
                </c:pt>
                <c:pt idx="7">
                  <c:v>4116</c:v>
                </c:pt>
                <c:pt idx="8">
                  <c:v>3431</c:v>
                </c:pt>
                <c:pt idx="9">
                  <c:v>2577</c:v>
                </c:pt>
                <c:pt idx="10">
                  <c:v>1977</c:v>
                </c:pt>
                <c:pt idx="11">
                  <c:v>1316</c:v>
                </c:pt>
                <c:pt idx="12">
                  <c:v>502</c:v>
                </c:pt>
                <c:pt idx="13">
                  <c:v>180</c:v>
                </c:pt>
                <c:pt idx="14">
                  <c:v>38</c:v>
                </c:pt>
                <c:pt idx="15">
                  <c:v>15</c:v>
                </c:pt>
                <c:pt idx="16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EB-464F-BF72-5D75DABBE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8.42'!$Z$83:$Z$90</c:f>
              <c:numCache>
                <c:formatCode>#,##0</c:formatCode>
                <c:ptCount val="8"/>
                <c:pt idx="0">
                  <c:v>3641</c:v>
                </c:pt>
                <c:pt idx="1">
                  <c:v>6645</c:v>
                </c:pt>
                <c:pt idx="2">
                  <c:v>3221</c:v>
                </c:pt>
                <c:pt idx="3">
                  <c:v>1910</c:v>
                </c:pt>
                <c:pt idx="4">
                  <c:v>2069</c:v>
                </c:pt>
                <c:pt idx="5">
                  <c:v>1585</c:v>
                </c:pt>
                <c:pt idx="6">
                  <c:v>1754</c:v>
                </c:pt>
                <c:pt idx="7">
                  <c:v>2909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43-449A-A2E8-D4251374D769}"/>
            </c:ext>
          </c:extLst>
        </c:ser>
        <c:ser>
          <c:idx val="1"/>
          <c:order val="1"/>
          <c:tx>
            <c:strRef>
              <c:f>'Table 8.42'!$S$92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8.42'!$S$83:$S$90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8.42'!$Z$93:$Z$100</c:f>
              <c:numCache>
                <c:formatCode>#,##0</c:formatCode>
                <c:ptCount val="8"/>
                <c:pt idx="0">
                  <c:v>2951</c:v>
                </c:pt>
                <c:pt idx="1">
                  <c:v>7610</c:v>
                </c:pt>
                <c:pt idx="2">
                  <c:v>836</c:v>
                </c:pt>
                <c:pt idx="3">
                  <c:v>2963</c:v>
                </c:pt>
                <c:pt idx="4">
                  <c:v>4048</c:v>
                </c:pt>
                <c:pt idx="5">
                  <c:v>2068</c:v>
                </c:pt>
                <c:pt idx="6">
                  <c:v>332</c:v>
                </c:pt>
                <c:pt idx="7">
                  <c:v>1581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43-449A-A2E8-D4251374D7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8.5'!$S$1</c:f>
              <c:strCache>
                <c:ptCount val="1"/>
                <c:pt idx="0">
                  <c:v>Bass Coast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8.5'!$AB$15:$AB$33</c:f>
              <c:numCache>
                <c:formatCode>0.0%</c:formatCode>
                <c:ptCount val="19"/>
                <c:pt idx="0">
                  <c:v>2.6570223902297178E-2</c:v>
                </c:pt>
                <c:pt idx="1">
                  <c:v>3.6711253271299797E-3</c:v>
                </c:pt>
                <c:pt idx="2">
                  <c:v>4.0018900843268389E-2</c:v>
                </c:pt>
                <c:pt idx="3">
                  <c:v>1.3521372492003489E-2</c:v>
                </c:pt>
                <c:pt idx="4">
                  <c:v>0.10057429485315499</c:v>
                </c:pt>
                <c:pt idx="5">
                  <c:v>2.9078220412910728E-2</c:v>
                </c:pt>
                <c:pt idx="6">
                  <c:v>0.1042817679558011</c:v>
                </c:pt>
                <c:pt idx="7">
                  <c:v>0.10486333236405931</c:v>
                </c:pt>
                <c:pt idx="8">
                  <c:v>3.0241349229427159E-2</c:v>
                </c:pt>
                <c:pt idx="9">
                  <c:v>8.3963361442279741E-3</c:v>
                </c:pt>
                <c:pt idx="10">
                  <c:v>2.9187263739459145E-2</c:v>
                </c:pt>
                <c:pt idx="11">
                  <c:v>2.3517010758941553E-2</c:v>
                </c:pt>
                <c:pt idx="12">
                  <c:v>5.328583890665891E-2</c:v>
                </c:pt>
                <c:pt idx="13">
                  <c:v>5.8374527478918289E-2</c:v>
                </c:pt>
                <c:pt idx="14">
                  <c:v>4.0491421924978191E-2</c:v>
                </c:pt>
                <c:pt idx="15">
                  <c:v>7.6293980808374531E-2</c:v>
                </c:pt>
                <c:pt idx="16">
                  <c:v>0.1299069496946787</c:v>
                </c:pt>
                <c:pt idx="17">
                  <c:v>3.5148298924105842E-2</c:v>
                </c:pt>
                <c:pt idx="18">
                  <c:v>3.9873509741203836E-2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1D-465D-84CF-4E8A7DA7545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1D-465D-84CF-4E8A7DA75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8.42'!$S$1</c:f>
              <c:strCache>
                <c:ptCount val="1"/>
                <c:pt idx="0">
                  <c:v>Maribyrnong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8.42'!$V$8:$Z$8</c:f>
              <c:numCache>
                <c:formatCode>#,##0</c:formatCode>
                <c:ptCount val="5"/>
                <c:pt idx="0">
                  <c:v>43629.62</c:v>
                </c:pt>
                <c:pt idx="1">
                  <c:v>44921.5</c:v>
                </c:pt>
                <c:pt idx="2">
                  <c:v>45716.5</c:v>
                </c:pt>
                <c:pt idx="3">
                  <c:v>46396.26</c:v>
                </c:pt>
                <c:pt idx="4">
                  <c:v>50248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8E-4F05-8608-ED47F591BB4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42133.59</c:v>
                </c:pt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8E-4F05-8608-ED47F591B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8.43'!$S$4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8.43'!$U$2:$Y$2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8.43'!$U$4:$Y$4</c:f>
              <c:numCache>
                <c:formatCode>#,##0</c:formatCode>
                <c:ptCount val="5"/>
                <c:pt idx="1">
                  <c:v>89416</c:v>
                </c:pt>
                <c:pt idx="2">
                  <c:v>91251</c:v>
                </c:pt>
                <c:pt idx="3">
                  <c:v>92831</c:v>
                </c:pt>
                <c:pt idx="4">
                  <c:v>91280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AC-4DE2-8E81-426F831CC226}"/>
            </c:ext>
          </c:extLst>
        </c:ser>
        <c:ser>
          <c:idx val="1"/>
          <c:order val="1"/>
          <c:tx>
            <c:strRef>
              <c:f>'Table 8.43'!$S$7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8.43'!$U$2:$Y$2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8.43'!$U$7:$Y$7</c:f>
              <c:numCache>
                <c:formatCode>#,##0</c:formatCode>
                <c:ptCount val="5"/>
                <c:pt idx="1">
                  <c:v>64382</c:v>
                </c:pt>
                <c:pt idx="2">
                  <c:v>65538</c:v>
                </c:pt>
                <c:pt idx="3">
                  <c:v>66270</c:v>
                </c:pt>
                <c:pt idx="4">
                  <c:v>66601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AC-4DE2-8E81-426F831CC226}"/>
            </c:ext>
          </c:extLst>
        </c:ser>
        <c:ser>
          <c:idx val="2"/>
          <c:order val="2"/>
          <c:tx>
            <c:strRef>
              <c:f>'Table 8.43'!$S$11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8.43'!$U$2:$Y$2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8.43'!$U$11:$Y$11</c:f>
              <c:numCache>
                <c:formatCode>#,##0</c:formatCode>
                <c:ptCount val="5"/>
                <c:pt idx="1">
                  <c:v>81400</c:v>
                </c:pt>
                <c:pt idx="2">
                  <c:v>83070</c:v>
                </c:pt>
                <c:pt idx="3">
                  <c:v>84557</c:v>
                </c:pt>
                <c:pt idx="4">
                  <c:v>82867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AC-4DE2-8E81-426F831CC226}"/>
            </c:ext>
          </c:extLst>
        </c:ser>
        <c:ser>
          <c:idx val="3"/>
          <c:order val="3"/>
          <c:tx>
            <c:strRef>
              <c:f>'Table 8.43'!$S$12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8.43'!$U$2:$Y$2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8.43'!$U$12:$Y$12</c:f>
              <c:numCache>
                <c:formatCode>#,##0</c:formatCode>
                <c:ptCount val="5"/>
                <c:pt idx="1">
                  <c:v>8012</c:v>
                </c:pt>
                <c:pt idx="2">
                  <c:v>8175</c:v>
                </c:pt>
                <c:pt idx="3">
                  <c:v>8273</c:v>
                </c:pt>
                <c:pt idx="4">
                  <c:v>8419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4AC-4DE2-8E81-426F831CC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8.43'!$S$1</c:f>
              <c:strCache>
                <c:ptCount val="1"/>
                <c:pt idx="0">
                  <c:v>Maroondah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8.43'!$AB$15:$AB$33</c:f>
              <c:numCache>
                <c:formatCode>0.0%</c:formatCode>
                <c:ptCount val="19"/>
                <c:pt idx="0">
                  <c:v>4.8999770313576654E-3</c:v>
                </c:pt>
                <c:pt idx="1">
                  <c:v>1.0281201806866531E-3</c:v>
                </c:pt>
                <c:pt idx="2">
                  <c:v>6.66528125649411E-2</c:v>
                </c:pt>
                <c:pt idx="3">
                  <c:v>6.8468429054238805E-3</c:v>
                </c:pt>
                <c:pt idx="4">
                  <c:v>8.3966793905653564E-2</c:v>
                </c:pt>
                <c:pt idx="5">
                  <c:v>4.6801343118704132E-2</c:v>
                </c:pt>
                <c:pt idx="6">
                  <c:v>0.10028546741187151</c:v>
                </c:pt>
                <c:pt idx="7">
                  <c:v>5.5835675770269828E-2</c:v>
                </c:pt>
                <c:pt idx="8">
                  <c:v>2.5123319734438744E-2</c:v>
                </c:pt>
                <c:pt idx="9">
                  <c:v>1.7434293276750265E-2</c:v>
                </c:pt>
                <c:pt idx="10">
                  <c:v>4.4329479705563883E-2</c:v>
                </c:pt>
                <c:pt idx="11">
                  <c:v>1.7259294097058921E-2</c:v>
                </c:pt>
                <c:pt idx="12">
                  <c:v>9.1305822003959355E-2</c:v>
                </c:pt>
                <c:pt idx="13">
                  <c:v>7.8148071180916337E-2</c:v>
                </c:pt>
                <c:pt idx="14">
                  <c:v>4.9174769493268003E-2</c:v>
                </c:pt>
                <c:pt idx="15">
                  <c:v>9.1885506786686943E-2</c:v>
                </c:pt>
                <c:pt idx="16">
                  <c:v>0.13540561528617834</c:v>
                </c:pt>
                <c:pt idx="17">
                  <c:v>2.1492086755843333E-2</c:v>
                </c:pt>
                <c:pt idx="18">
                  <c:v>4.0096687046779468E-2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A7-40B4-B109-F092B5D41DE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A7-40B4-B109-F092B5D41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8.43'!$S$63:$S$79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8.43'!$Y$44:$Y$60</c:f>
              <c:numCache>
                <c:formatCode>#,##0</c:formatCode>
                <c:ptCount val="17"/>
                <c:pt idx="0">
                  <c:v>16</c:v>
                </c:pt>
                <c:pt idx="1">
                  <c:v>724</c:v>
                </c:pt>
                <c:pt idx="2">
                  <c:v>2352</c:v>
                </c:pt>
                <c:pt idx="3">
                  <c:v>3966</c:v>
                </c:pt>
                <c:pt idx="4">
                  <c:v>5295</c:v>
                </c:pt>
                <c:pt idx="5">
                  <c:v>5394</c:v>
                </c:pt>
                <c:pt idx="6">
                  <c:v>5381</c:v>
                </c:pt>
                <c:pt idx="7">
                  <c:v>4596</c:v>
                </c:pt>
                <c:pt idx="8">
                  <c:v>4514</c:v>
                </c:pt>
                <c:pt idx="9">
                  <c:v>3862</c:v>
                </c:pt>
                <c:pt idx="10">
                  <c:v>3541</c:v>
                </c:pt>
                <c:pt idx="11">
                  <c:v>2684</c:v>
                </c:pt>
                <c:pt idx="12">
                  <c:v>1453</c:v>
                </c:pt>
                <c:pt idx="13">
                  <c:v>601</c:v>
                </c:pt>
                <c:pt idx="14">
                  <c:v>244</c:v>
                </c:pt>
                <c:pt idx="15">
                  <c:v>105</c:v>
                </c:pt>
                <c:pt idx="16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AE-4F2F-B584-C551663928F0}"/>
            </c:ext>
          </c:extLst>
        </c:ser>
        <c:ser>
          <c:idx val="1"/>
          <c:order val="1"/>
          <c:tx>
            <c:strRef>
              <c:f>'Table 8.43'!$S$62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8.43'!$S$63:$S$79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8.43'!$Y$63:$Y$79</c:f>
              <c:numCache>
                <c:formatCode>#,##0</c:formatCode>
                <c:ptCount val="17"/>
                <c:pt idx="0">
                  <c:v>8</c:v>
                </c:pt>
                <c:pt idx="1">
                  <c:v>805</c:v>
                </c:pt>
                <c:pt idx="2">
                  <c:v>2516</c:v>
                </c:pt>
                <c:pt idx="3">
                  <c:v>4251</c:v>
                </c:pt>
                <c:pt idx="4">
                  <c:v>5643</c:v>
                </c:pt>
                <c:pt idx="5">
                  <c:v>5450</c:v>
                </c:pt>
                <c:pt idx="6">
                  <c:v>5306</c:v>
                </c:pt>
                <c:pt idx="7">
                  <c:v>4531</c:v>
                </c:pt>
                <c:pt idx="8">
                  <c:v>4891</c:v>
                </c:pt>
                <c:pt idx="9">
                  <c:v>4427</c:v>
                </c:pt>
                <c:pt idx="10">
                  <c:v>3756</c:v>
                </c:pt>
                <c:pt idx="11">
                  <c:v>2679</c:v>
                </c:pt>
                <c:pt idx="12">
                  <c:v>1277</c:v>
                </c:pt>
                <c:pt idx="13">
                  <c:v>510</c:v>
                </c:pt>
                <c:pt idx="14">
                  <c:v>208</c:v>
                </c:pt>
                <c:pt idx="15">
                  <c:v>116</c:v>
                </c:pt>
                <c:pt idx="16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AE-4F2F-B584-C55166392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8.43'!$S$83:$S$90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8.43'!$Y$83:$Y$90</c:f>
              <c:numCache>
                <c:formatCode>#,##0</c:formatCode>
                <c:ptCount val="8"/>
                <c:pt idx="0">
                  <c:v>4853</c:v>
                </c:pt>
                <c:pt idx="1">
                  <c:v>6503</c:v>
                </c:pt>
                <c:pt idx="2">
                  <c:v>6231</c:v>
                </c:pt>
                <c:pt idx="3">
                  <c:v>1894</c:v>
                </c:pt>
                <c:pt idx="4">
                  <c:v>2010</c:v>
                </c:pt>
                <c:pt idx="5">
                  <c:v>1993</c:v>
                </c:pt>
                <c:pt idx="6">
                  <c:v>1687</c:v>
                </c:pt>
                <c:pt idx="7">
                  <c:v>2822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8F-44C1-9C3F-DBEABA92A40C}"/>
            </c:ext>
          </c:extLst>
        </c:ser>
        <c:ser>
          <c:idx val="1"/>
          <c:order val="1"/>
          <c:tx>
            <c:strRef>
              <c:f>'Table 8.43'!$S$92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8.43'!$S$83:$S$90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8.43'!$Y$93:$Y$100</c:f>
              <c:numCache>
                <c:formatCode>#,##0</c:formatCode>
                <c:ptCount val="8"/>
                <c:pt idx="0">
                  <c:v>3154</c:v>
                </c:pt>
                <c:pt idx="1">
                  <c:v>8437</c:v>
                </c:pt>
                <c:pt idx="2">
                  <c:v>1092</c:v>
                </c:pt>
                <c:pt idx="3">
                  <c:v>4479</c:v>
                </c:pt>
                <c:pt idx="4">
                  <c:v>6602</c:v>
                </c:pt>
                <c:pt idx="5">
                  <c:v>3280</c:v>
                </c:pt>
                <c:pt idx="6">
                  <c:v>271</c:v>
                </c:pt>
                <c:pt idx="7">
                  <c:v>1430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8F-44C1-9C3F-DBEABA92A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8.43'!$S$1</c:f>
              <c:strCache>
                <c:ptCount val="1"/>
                <c:pt idx="0">
                  <c:v>Maroondah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8.43'!$U$8:$Y$8</c:f>
              <c:numCache>
                <c:formatCode>#,##0</c:formatCode>
                <c:ptCount val="5"/>
                <c:pt idx="1">
                  <c:v>44424.480000000003</c:v>
                </c:pt>
                <c:pt idx="2">
                  <c:v>45869.09</c:v>
                </c:pt>
                <c:pt idx="3">
                  <c:v>47026</c:v>
                </c:pt>
                <c:pt idx="4">
                  <c:v>48121.16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E2-4A35-A238-0629B5F18AA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E2-4A35-A238-0629B5F18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8.43'!$S$4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8.43'!$V$4:$Z$4</c:f>
              <c:numCache>
                <c:formatCode>#,##0</c:formatCode>
                <c:ptCount val="5"/>
                <c:pt idx="0">
                  <c:v>89416</c:v>
                </c:pt>
                <c:pt idx="1">
                  <c:v>91251</c:v>
                </c:pt>
                <c:pt idx="2">
                  <c:v>92831</c:v>
                </c:pt>
                <c:pt idx="3">
                  <c:v>91280</c:v>
                </c:pt>
                <c:pt idx="4">
                  <c:v>91429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D0-4465-97B8-72044D36BC0F}"/>
            </c:ext>
          </c:extLst>
        </c:ser>
        <c:ser>
          <c:idx val="1"/>
          <c:order val="1"/>
          <c:tx>
            <c:strRef>
              <c:f>'Table 8.43'!$S$7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8.43'!$V$7:$Z$7</c:f>
              <c:numCache>
                <c:formatCode>#,##0</c:formatCode>
                <c:ptCount val="5"/>
                <c:pt idx="0">
                  <c:v>64382</c:v>
                </c:pt>
                <c:pt idx="1">
                  <c:v>65538</c:v>
                </c:pt>
                <c:pt idx="2">
                  <c:v>66270</c:v>
                </c:pt>
                <c:pt idx="3">
                  <c:v>66601</c:v>
                </c:pt>
                <c:pt idx="4">
                  <c:v>66146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D0-4465-97B8-72044D36BC0F}"/>
            </c:ext>
          </c:extLst>
        </c:ser>
        <c:ser>
          <c:idx val="2"/>
          <c:order val="2"/>
          <c:tx>
            <c:strRef>
              <c:f>'Table 8.43'!$S$11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8.43'!$V$11:$Z$11</c:f>
              <c:numCache>
                <c:formatCode>#,##0</c:formatCode>
                <c:ptCount val="5"/>
                <c:pt idx="0">
                  <c:v>81400</c:v>
                </c:pt>
                <c:pt idx="1">
                  <c:v>83070</c:v>
                </c:pt>
                <c:pt idx="2">
                  <c:v>84557</c:v>
                </c:pt>
                <c:pt idx="3">
                  <c:v>82867</c:v>
                </c:pt>
                <c:pt idx="4">
                  <c:v>82828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D0-4465-97B8-72044D36BC0F}"/>
            </c:ext>
          </c:extLst>
        </c:ser>
        <c:ser>
          <c:idx val="3"/>
          <c:order val="3"/>
          <c:tx>
            <c:strRef>
              <c:f>'Table 8.43'!$S$12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8.43'!$V$12:$Z$12</c:f>
              <c:numCache>
                <c:formatCode>#,##0</c:formatCode>
                <c:ptCount val="5"/>
                <c:pt idx="0">
                  <c:v>8012</c:v>
                </c:pt>
                <c:pt idx="1">
                  <c:v>8175</c:v>
                </c:pt>
                <c:pt idx="2">
                  <c:v>8273</c:v>
                </c:pt>
                <c:pt idx="3">
                  <c:v>8419</c:v>
                </c:pt>
                <c:pt idx="4">
                  <c:v>8601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3D0-4465-97B8-72044D36B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8.43'!$S$1</c:f>
              <c:strCache>
                <c:ptCount val="1"/>
                <c:pt idx="0">
                  <c:v>Maroondah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8.43'!$AB$15:$AB$33</c:f>
              <c:numCache>
                <c:formatCode>0.0%</c:formatCode>
                <c:ptCount val="19"/>
                <c:pt idx="0">
                  <c:v>4.8999770313576654E-3</c:v>
                </c:pt>
                <c:pt idx="1">
                  <c:v>1.0281201806866531E-3</c:v>
                </c:pt>
                <c:pt idx="2">
                  <c:v>6.66528125649411E-2</c:v>
                </c:pt>
                <c:pt idx="3">
                  <c:v>6.8468429054238805E-3</c:v>
                </c:pt>
                <c:pt idx="4">
                  <c:v>8.3966793905653564E-2</c:v>
                </c:pt>
                <c:pt idx="5">
                  <c:v>4.6801343118704132E-2</c:v>
                </c:pt>
                <c:pt idx="6">
                  <c:v>0.10028546741187151</c:v>
                </c:pt>
                <c:pt idx="7">
                  <c:v>5.5835675770269828E-2</c:v>
                </c:pt>
                <c:pt idx="8">
                  <c:v>2.5123319734438744E-2</c:v>
                </c:pt>
                <c:pt idx="9">
                  <c:v>1.7434293276750265E-2</c:v>
                </c:pt>
                <c:pt idx="10">
                  <c:v>4.4329479705563883E-2</c:v>
                </c:pt>
                <c:pt idx="11">
                  <c:v>1.7259294097058921E-2</c:v>
                </c:pt>
                <c:pt idx="12">
                  <c:v>9.1305822003959355E-2</c:v>
                </c:pt>
                <c:pt idx="13">
                  <c:v>7.8148071180916337E-2</c:v>
                </c:pt>
                <c:pt idx="14">
                  <c:v>4.9174769493268003E-2</c:v>
                </c:pt>
                <c:pt idx="15">
                  <c:v>9.1885506786686943E-2</c:v>
                </c:pt>
                <c:pt idx="16">
                  <c:v>0.13540561528617834</c:v>
                </c:pt>
                <c:pt idx="17">
                  <c:v>2.1492086755843333E-2</c:v>
                </c:pt>
                <c:pt idx="18">
                  <c:v>4.0096687046779468E-2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F0-47EF-ABDA-5FD4A59A8DD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F0-47EF-ABDA-5FD4A59A8D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8.43'!$S$63:$S$79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8.43'!$Z$44:$Z$60</c:f>
              <c:numCache>
                <c:formatCode>#,##0</c:formatCode>
                <c:ptCount val="17"/>
                <c:pt idx="0">
                  <c:v>11</c:v>
                </c:pt>
                <c:pt idx="1">
                  <c:v>759</c:v>
                </c:pt>
                <c:pt idx="2">
                  <c:v>2342</c:v>
                </c:pt>
                <c:pt idx="3">
                  <c:v>3896</c:v>
                </c:pt>
                <c:pt idx="4">
                  <c:v>5282</c:v>
                </c:pt>
                <c:pt idx="5">
                  <c:v>5328</c:v>
                </c:pt>
                <c:pt idx="6">
                  <c:v>5455</c:v>
                </c:pt>
                <c:pt idx="7">
                  <c:v>4712</c:v>
                </c:pt>
                <c:pt idx="8">
                  <c:v>4431</c:v>
                </c:pt>
                <c:pt idx="9">
                  <c:v>3894</c:v>
                </c:pt>
                <c:pt idx="10">
                  <c:v>3531</c:v>
                </c:pt>
                <c:pt idx="11">
                  <c:v>2763</c:v>
                </c:pt>
                <c:pt idx="12">
                  <c:v>1462</c:v>
                </c:pt>
                <c:pt idx="13">
                  <c:v>623</c:v>
                </c:pt>
                <c:pt idx="14">
                  <c:v>226</c:v>
                </c:pt>
                <c:pt idx="15">
                  <c:v>103</c:v>
                </c:pt>
                <c:pt idx="16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03-4EB8-A5C5-46F613410108}"/>
            </c:ext>
          </c:extLst>
        </c:ser>
        <c:ser>
          <c:idx val="1"/>
          <c:order val="1"/>
          <c:tx>
            <c:strRef>
              <c:f>'Table 8.43'!$S$62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8.43'!$S$63:$S$79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8.43'!$Z$63:$Z$79</c:f>
              <c:numCache>
                <c:formatCode>#,##0</c:formatCode>
                <c:ptCount val="17"/>
                <c:pt idx="0">
                  <c:v>9</c:v>
                </c:pt>
                <c:pt idx="1">
                  <c:v>918</c:v>
                </c:pt>
                <c:pt idx="2">
                  <c:v>2546</c:v>
                </c:pt>
                <c:pt idx="3">
                  <c:v>4344</c:v>
                </c:pt>
                <c:pt idx="4">
                  <c:v>5346</c:v>
                </c:pt>
                <c:pt idx="5">
                  <c:v>5344</c:v>
                </c:pt>
                <c:pt idx="6">
                  <c:v>5518</c:v>
                </c:pt>
                <c:pt idx="7">
                  <c:v>4595</c:v>
                </c:pt>
                <c:pt idx="8">
                  <c:v>4694</c:v>
                </c:pt>
                <c:pt idx="9">
                  <c:v>4451</c:v>
                </c:pt>
                <c:pt idx="10">
                  <c:v>3816</c:v>
                </c:pt>
                <c:pt idx="11">
                  <c:v>2683</c:v>
                </c:pt>
                <c:pt idx="12">
                  <c:v>1296</c:v>
                </c:pt>
                <c:pt idx="13">
                  <c:v>507</c:v>
                </c:pt>
                <c:pt idx="14">
                  <c:v>191</c:v>
                </c:pt>
                <c:pt idx="15">
                  <c:v>120</c:v>
                </c:pt>
                <c:pt idx="16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03-4EB8-A5C5-46F613410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8.43'!$Z$83:$Z$90</c:f>
              <c:numCache>
                <c:formatCode>#,##0</c:formatCode>
                <c:ptCount val="8"/>
                <c:pt idx="0">
                  <c:v>4775</c:v>
                </c:pt>
                <c:pt idx="1">
                  <c:v>6519</c:v>
                </c:pt>
                <c:pt idx="2">
                  <c:v>6102</c:v>
                </c:pt>
                <c:pt idx="3">
                  <c:v>1870</c:v>
                </c:pt>
                <c:pt idx="4">
                  <c:v>2000</c:v>
                </c:pt>
                <c:pt idx="5">
                  <c:v>2003</c:v>
                </c:pt>
                <c:pt idx="6">
                  <c:v>1643</c:v>
                </c:pt>
                <c:pt idx="7">
                  <c:v>2867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5B-4103-AD5E-14FB6C1BA006}"/>
            </c:ext>
          </c:extLst>
        </c:ser>
        <c:ser>
          <c:idx val="1"/>
          <c:order val="1"/>
          <c:tx>
            <c:strRef>
              <c:f>'Table 8.43'!$S$92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8.43'!$S$83:$S$90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8.43'!$Z$93:$Z$100</c:f>
              <c:numCache>
                <c:formatCode>#,##0</c:formatCode>
                <c:ptCount val="8"/>
                <c:pt idx="0">
                  <c:v>3149</c:v>
                </c:pt>
                <c:pt idx="1">
                  <c:v>8545</c:v>
                </c:pt>
                <c:pt idx="2">
                  <c:v>1133</c:v>
                </c:pt>
                <c:pt idx="3">
                  <c:v>4461</c:v>
                </c:pt>
                <c:pt idx="4">
                  <c:v>6375</c:v>
                </c:pt>
                <c:pt idx="5">
                  <c:v>3234</c:v>
                </c:pt>
                <c:pt idx="6">
                  <c:v>276</c:v>
                </c:pt>
                <c:pt idx="7">
                  <c:v>1474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5B-4103-AD5E-14FB6C1BA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8.5'!$Y$44:$Y$60</c:f>
              <c:numCache>
                <c:formatCode>#,##0</c:formatCode>
                <c:ptCount val="17"/>
                <c:pt idx="0">
                  <c:v>0</c:v>
                </c:pt>
                <c:pt idx="1">
                  <c:v>329</c:v>
                </c:pt>
                <c:pt idx="2">
                  <c:v>606</c:v>
                </c:pt>
                <c:pt idx="3">
                  <c:v>820</c:v>
                </c:pt>
                <c:pt idx="4">
                  <c:v>1238</c:v>
                </c:pt>
                <c:pt idx="5">
                  <c:v>1168</c:v>
                </c:pt>
                <c:pt idx="6">
                  <c:v>1212</c:v>
                </c:pt>
                <c:pt idx="7">
                  <c:v>1066</c:v>
                </c:pt>
                <c:pt idx="8">
                  <c:v>1194</c:v>
                </c:pt>
                <c:pt idx="9">
                  <c:v>1221</c:v>
                </c:pt>
                <c:pt idx="10">
                  <c:v>1323</c:v>
                </c:pt>
                <c:pt idx="11">
                  <c:v>1192</c:v>
                </c:pt>
                <c:pt idx="12">
                  <c:v>722</c:v>
                </c:pt>
                <c:pt idx="13">
                  <c:v>329</c:v>
                </c:pt>
                <c:pt idx="14">
                  <c:v>121</c:v>
                </c:pt>
                <c:pt idx="15">
                  <c:v>63</c:v>
                </c:pt>
                <c:pt idx="1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C1-4DB2-8907-52EFFA91805E}"/>
            </c:ext>
          </c:extLst>
        </c:ser>
        <c:ser>
          <c:idx val="1"/>
          <c:order val="1"/>
          <c:tx>
            <c:strRef>
              <c:f>'Table 8.5'!$S$62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8.5'!$Y$63:$Y$79</c:f>
              <c:numCache>
                <c:formatCode>#,##0</c:formatCode>
                <c:ptCount val="17"/>
                <c:pt idx="0">
                  <c:v>7</c:v>
                </c:pt>
                <c:pt idx="1">
                  <c:v>350</c:v>
                </c:pt>
                <c:pt idx="2">
                  <c:v>687</c:v>
                </c:pt>
                <c:pt idx="3">
                  <c:v>1003</c:v>
                </c:pt>
                <c:pt idx="4">
                  <c:v>1127</c:v>
                </c:pt>
                <c:pt idx="5">
                  <c:v>1213</c:v>
                </c:pt>
                <c:pt idx="6">
                  <c:v>1283</c:v>
                </c:pt>
                <c:pt idx="7">
                  <c:v>1217</c:v>
                </c:pt>
                <c:pt idx="8">
                  <c:v>1297</c:v>
                </c:pt>
                <c:pt idx="9">
                  <c:v>1328</c:v>
                </c:pt>
                <c:pt idx="10">
                  <c:v>1549</c:v>
                </c:pt>
                <c:pt idx="11">
                  <c:v>1295</c:v>
                </c:pt>
                <c:pt idx="12">
                  <c:v>616</c:v>
                </c:pt>
                <c:pt idx="13">
                  <c:v>236</c:v>
                </c:pt>
                <c:pt idx="14">
                  <c:v>78</c:v>
                </c:pt>
                <c:pt idx="15">
                  <c:v>63</c:v>
                </c:pt>
                <c:pt idx="16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C1-4DB2-8907-52EFFA9180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8.43'!$S$1</c:f>
              <c:strCache>
                <c:ptCount val="1"/>
                <c:pt idx="0">
                  <c:v>Maroondah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8.43'!$V$8:$Z$8</c:f>
              <c:numCache>
                <c:formatCode>#,##0</c:formatCode>
                <c:ptCount val="5"/>
                <c:pt idx="0">
                  <c:v>44424.480000000003</c:v>
                </c:pt>
                <c:pt idx="1">
                  <c:v>45869.09</c:v>
                </c:pt>
                <c:pt idx="2">
                  <c:v>47026</c:v>
                </c:pt>
                <c:pt idx="3">
                  <c:v>48121.16</c:v>
                </c:pt>
                <c:pt idx="4">
                  <c:v>50686.79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FA-4D97-AD32-88EBB4971C9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42133.59</c:v>
                </c:pt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FA-4D97-AD32-88EBB4971C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8.44'!$S$4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8.44'!$U$2:$Y$2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8.44'!$U$4:$Y$4</c:f>
              <c:numCache>
                <c:formatCode>#,##0</c:formatCode>
                <c:ptCount val="5"/>
                <c:pt idx="1">
                  <c:v>140832</c:v>
                </c:pt>
                <c:pt idx="2">
                  <c:v>158125</c:v>
                </c:pt>
                <c:pt idx="3">
                  <c:v>164968</c:v>
                </c:pt>
                <c:pt idx="4">
                  <c:v>164187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A0-4C6B-B6C3-2262F7A0217A}"/>
            </c:ext>
          </c:extLst>
        </c:ser>
        <c:ser>
          <c:idx val="1"/>
          <c:order val="1"/>
          <c:tx>
            <c:strRef>
              <c:f>'Table 8.44'!$S$7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8.44'!$U$2:$Y$2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8.44'!$U$7:$Y$7</c:f>
              <c:numCache>
                <c:formatCode>#,##0</c:formatCode>
                <c:ptCount val="5"/>
                <c:pt idx="1">
                  <c:v>93342</c:v>
                </c:pt>
                <c:pt idx="2">
                  <c:v>105641</c:v>
                </c:pt>
                <c:pt idx="3">
                  <c:v>108062</c:v>
                </c:pt>
                <c:pt idx="4">
                  <c:v>110041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A0-4C6B-B6C3-2262F7A0217A}"/>
            </c:ext>
          </c:extLst>
        </c:ser>
        <c:ser>
          <c:idx val="2"/>
          <c:order val="2"/>
          <c:tx>
            <c:strRef>
              <c:f>'Table 8.44'!$S$11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8.44'!$U$2:$Y$2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8.44'!$U$11:$Y$11</c:f>
              <c:numCache>
                <c:formatCode>#,##0</c:formatCode>
                <c:ptCount val="5"/>
                <c:pt idx="1">
                  <c:v>130677</c:v>
                </c:pt>
                <c:pt idx="2">
                  <c:v>146848</c:v>
                </c:pt>
                <c:pt idx="3">
                  <c:v>152812</c:v>
                </c:pt>
                <c:pt idx="4">
                  <c:v>151134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A0-4C6B-B6C3-2262F7A0217A}"/>
            </c:ext>
          </c:extLst>
        </c:ser>
        <c:ser>
          <c:idx val="3"/>
          <c:order val="3"/>
          <c:tx>
            <c:strRef>
              <c:f>'Table 8.44'!$S$12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8.44'!$U$2:$Y$2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8.44'!$U$12:$Y$12</c:f>
              <c:numCache>
                <c:formatCode>#,##0</c:formatCode>
                <c:ptCount val="5"/>
                <c:pt idx="1">
                  <c:v>10154</c:v>
                </c:pt>
                <c:pt idx="2">
                  <c:v>11279</c:v>
                </c:pt>
                <c:pt idx="3">
                  <c:v>12152</c:v>
                </c:pt>
                <c:pt idx="4">
                  <c:v>13054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3A0-4C6B-B6C3-2262F7A021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8.44'!$S$1</c:f>
              <c:strCache>
                <c:ptCount val="1"/>
                <c:pt idx="0">
                  <c:v>Melbourne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8.44'!$AB$15:$AB$33</c:f>
              <c:numCache>
                <c:formatCode>0.0%</c:formatCode>
                <c:ptCount val="19"/>
                <c:pt idx="0">
                  <c:v>1.0538237100737102E-2</c:v>
                </c:pt>
                <c:pt idx="1">
                  <c:v>1.893939393939394E-3</c:v>
                </c:pt>
                <c:pt idx="2">
                  <c:v>2.568335380835381E-2</c:v>
                </c:pt>
                <c:pt idx="3">
                  <c:v>6.2640765765765768E-3</c:v>
                </c:pt>
                <c:pt idx="4">
                  <c:v>2.6022471334971334E-2</c:v>
                </c:pt>
                <c:pt idx="5">
                  <c:v>2.6809479934479935E-2</c:v>
                </c:pt>
                <c:pt idx="6">
                  <c:v>6.9307944307944305E-2</c:v>
                </c:pt>
                <c:pt idx="7">
                  <c:v>0.15747850122850124</c:v>
                </c:pt>
                <c:pt idx="8">
                  <c:v>2.6399979524979526E-2</c:v>
                </c:pt>
                <c:pt idx="9">
                  <c:v>2.419251638001638E-2</c:v>
                </c:pt>
                <c:pt idx="10">
                  <c:v>5.0778050778050775E-2</c:v>
                </c:pt>
                <c:pt idx="11">
                  <c:v>1.7883650696150697E-2</c:v>
                </c:pt>
                <c:pt idx="12">
                  <c:v>0.15596207002457002</c:v>
                </c:pt>
                <c:pt idx="13">
                  <c:v>0.12825680794430794</c:v>
                </c:pt>
                <c:pt idx="14">
                  <c:v>3.466676904176904E-2</c:v>
                </c:pt>
                <c:pt idx="15">
                  <c:v>7.2321611384111389E-2</c:v>
                </c:pt>
                <c:pt idx="16">
                  <c:v>8.92454954954955E-2</c:v>
                </c:pt>
                <c:pt idx="17">
                  <c:v>2.7730855855855857E-2</c:v>
                </c:pt>
                <c:pt idx="18">
                  <c:v>2.9368857493857495E-2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C0-4E9F-8F50-B06A0C89BDB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C0-4E9F-8F50-B06A0C89BD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8.44'!$S$63:$S$79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8.44'!$Y$44:$Y$60</c:f>
              <c:numCache>
                <c:formatCode>#,##0</c:formatCode>
                <c:ptCount val="17"/>
                <c:pt idx="0">
                  <c:v>15</c:v>
                </c:pt>
                <c:pt idx="1">
                  <c:v>275</c:v>
                </c:pt>
                <c:pt idx="2">
                  <c:v>2711</c:v>
                </c:pt>
                <c:pt idx="3">
                  <c:v>11688</c:v>
                </c:pt>
                <c:pt idx="4">
                  <c:v>22972</c:v>
                </c:pt>
                <c:pt idx="5">
                  <c:v>17131</c:v>
                </c:pt>
                <c:pt idx="6">
                  <c:v>9809</c:v>
                </c:pt>
                <c:pt idx="7">
                  <c:v>5311</c:v>
                </c:pt>
                <c:pt idx="8">
                  <c:v>3508</c:v>
                </c:pt>
                <c:pt idx="9">
                  <c:v>2861</c:v>
                </c:pt>
                <c:pt idx="10">
                  <c:v>2445</c:v>
                </c:pt>
                <c:pt idx="11">
                  <c:v>1834</c:v>
                </c:pt>
                <c:pt idx="12">
                  <c:v>1083</c:v>
                </c:pt>
                <c:pt idx="13">
                  <c:v>649</c:v>
                </c:pt>
                <c:pt idx="14">
                  <c:v>260</c:v>
                </c:pt>
                <c:pt idx="15">
                  <c:v>113</c:v>
                </c:pt>
                <c:pt idx="16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FB-4A77-AC68-A7D8B8DE90A9}"/>
            </c:ext>
          </c:extLst>
        </c:ser>
        <c:ser>
          <c:idx val="1"/>
          <c:order val="1"/>
          <c:tx>
            <c:strRef>
              <c:f>'Table 8.44'!$S$62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8.44'!$S$63:$S$79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8.44'!$Y$63:$Y$79</c:f>
              <c:numCache>
                <c:formatCode>#,##0</c:formatCode>
                <c:ptCount val="17"/>
                <c:pt idx="0">
                  <c:v>11</c:v>
                </c:pt>
                <c:pt idx="1">
                  <c:v>340</c:v>
                </c:pt>
                <c:pt idx="2">
                  <c:v>3320</c:v>
                </c:pt>
                <c:pt idx="3">
                  <c:v>14136</c:v>
                </c:pt>
                <c:pt idx="4">
                  <c:v>24401</c:v>
                </c:pt>
                <c:pt idx="5">
                  <c:v>15784</c:v>
                </c:pt>
                <c:pt idx="6">
                  <c:v>7961</c:v>
                </c:pt>
                <c:pt idx="7">
                  <c:v>4222</c:v>
                </c:pt>
                <c:pt idx="8">
                  <c:v>3234</c:v>
                </c:pt>
                <c:pt idx="9">
                  <c:v>2590</c:v>
                </c:pt>
                <c:pt idx="10">
                  <c:v>2211</c:v>
                </c:pt>
                <c:pt idx="11">
                  <c:v>1562</c:v>
                </c:pt>
                <c:pt idx="12">
                  <c:v>954</c:v>
                </c:pt>
                <c:pt idx="13">
                  <c:v>434</c:v>
                </c:pt>
                <c:pt idx="14">
                  <c:v>146</c:v>
                </c:pt>
                <c:pt idx="15">
                  <c:v>58</c:v>
                </c:pt>
                <c:pt idx="16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FB-4A77-AC68-A7D8B8DE90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8.44'!$S$83:$S$90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8.44'!$Y$83:$Y$90</c:f>
              <c:numCache>
                <c:formatCode>#,##0</c:formatCode>
                <c:ptCount val="8"/>
                <c:pt idx="0">
                  <c:v>6145</c:v>
                </c:pt>
                <c:pt idx="1">
                  <c:v>17691</c:v>
                </c:pt>
                <c:pt idx="2">
                  <c:v>4188</c:v>
                </c:pt>
                <c:pt idx="3">
                  <c:v>3690</c:v>
                </c:pt>
                <c:pt idx="4">
                  <c:v>3317</c:v>
                </c:pt>
                <c:pt idx="5">
                  <c:v>2588</c:v>
                </c:pt>
                <c:pt idx="6">
                  <c:v>1012</c:v>
                </c:pt>
                <c:pt idx="7">
                  <c:v>3888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C-4A97-AD3D-CFFDBA58F149}"/>
            </c:ext>
          </c:extLst>
        </c:ser>
        <c:ser>
          <c:idx val="1"/>
          <c:order val="1"/>
          <c:tx>
            <c:strRef>
              <c:f>'Table 8.44'!$S$92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8.44'!$S$83:$S$90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8.44'!$Y$93:$Y$100</c:f>
              <c:numCache>
                <c:formatCode>#,##0</c:formatCode>
                <c:ptCount val="8"/>
                <c:pt idx="0">
                  <c:v>4755</c:v>
                </c:pt>
                <c:pt idx="1">
                  <c:v>15360</c:v>
                </c:pt>
                <c:pt idx="2">
                  <c:v>1901</c:v>
                </c:pt>
                <c:pt idx="3">
                  <c:v>6003</c:v>
                </c:pt>
                <c:pt idx="4">
                  <c:v>6136</c:v>
                </c:pt>
                <c:pt idx="5">
                  <c:v>3467</c:v>
                </c:pt>
                <c:pt idx="6">
                  <c:v>228</c:v>
                </c:pt>
                <c:pt idx="7">
                  <c:v>2927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8C-4A97-AD3D-CFFDBA58F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8.44'!$S$1</c:f>
              <c:strCache>
                <c:ptCount val="1"/>
                <c:pt idx="0">
                  <c:v>Melbourne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8.44'!$U$8:$Y$8</c:f>
              <c:numCache>
                <c:formatCode>#,##0</c:formatCode>
                <c:ptCount val="5"/>
                <c:pt idx="1">
                  <c:v>36142.199999999997</c:v>
                </c:pt>
                <c:pt idx="2">
                  <c:v>37672.21</c:v>
                </c:pt>
                <c:pt idx="3">
                  <c:v>35598.019999999997</c:v>
                </c:pt>
                <c:pt idx="4">
                  <c:v>33756.54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35-442E-9D37-45E3D53C4B8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35-442E-9D37-45E3D53C4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8.44'!$S$4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8.44'!$V$4:$Z$4</c:f>
              <c:numCache>
                <c:formatCode>#,##0</c:formatCode>
                <c:ptCount val="5"/>
                <c:pt idx="0">
                  <c:v>140832</c:v>
                </c:pt>
                <c:pt idx="1">
                  <c:v>158125</c:v>
                </c:pt>
                <c:pt idx="2">
                  <c:v>164968</c:v>
                </c:pt>
                <c:pt idx="3">
                  <c:v>164187</c:v>
                </c:pt>
                <c:pt idx="4">
                  <c:v>156288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DF-4CA4-8720-12218AEF3575}"/>
            </c:ext>
          </c:extLst>
        </c:ser>
        <c:ser>
          <c:idx val="1"/>
          <c:order val="1"/>
          <c:tx>
            <c:strRef>
              <c:f>'Table 8.44'!$S$7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8.44'!$V$7:$Z$7</c:f>
              <c:numCache>
                <c:formatCode>#,##0</c:formatCode>
                <c:ptCount val="5"/>
                <c:pt idx="0">
                  <c:v>93342</c:v>
                </c:pt>
                <c:pt idx="1">
                  <c:v>105641</c:v>
                </c:pt>
                <c:pt idx="2">
                  <c:v>108062</c:v>
                </c:pt>
                <c:pt idx="3">
                  <c:v>110041</c:v>
                </c:pt>
                <c:pt idx="4">
                  <c:v>99671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DF-4CA4-8720-12218AEF3575}"/>
            </c:ext>
          </c:extLst>
        </c:ser>
        <c:ser>
          <c:idx val="2"/>
          <c:order val="2"/>
          <c:tx>
            <c:strRef>
              <c:f>'Table 8.44'!$S$11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8.44'!$V$11:$Z$11</c:f>
              <c:numCache>
                <c:formatCode>#,##0</c:formatCode>
                <c:ptCount val="5"/>
                <c:pt idx="0">
                  <c:v>130677</c:v>
                </c:pt>
                <c:pt idx="1">
                  <c:v>146848</c:v>
                </c:pt>
                <c:pt idx="2">
                  <c:v>152812</c:v>
                </c:pt>
                <c:pt idx="3">
                  <c:v>151134</c:v>
                </c:pt>
                <c:pt idx="4">
                  <c:v>141625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DF-4CA4-8720-12218AEF3575}"/>
            </c:ext>
          </c:extLst>
        </c:ser>
        <c:ser>
          <c:idx val="3"/>
          <c:order val="3"/>
          <c:tx>
            <c:strRef>
              <c:f>'Table 8.44'!$S$12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8.44'!$V$12:$Z$12</c:f>
              <c:numCache>
                <c:formatCode>#,##0</c:formatCode>
                <c:ptCount val="5"/>
                <c:pt idx="0">
                  <c:v>10154</c:v>
                </c:pt>
                <c:pt idx="1">
                  <c:v>11279</c:v>
                </c:pt>
                <c:pt idx="2">
                  <c:v>12152</c:v>
                </c:pt>
                <c:pt idx="3">
                  <c:v>13054</c:v>
                </c:pt>
                <c:pt idx="4">
                  <c:v>14663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4DF-4CA4-8720-12218AEF3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8.44'!$S$1</c:f>
              <c:strCache>
                <c:ptCount val="1"/>
                <c:pt idx="0">
                  <c:v>Melbourne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8.44'!$AB$15:$AB$33</c:f>
              <c:numCache>
                <c:formatCode>0.0%</c:formatCode>
                <c:ptCount val="19"/>
                <c:pt idx="0">
                  <c:v>1.0538237100737102E-2</c:v>
                </c:pt>
                <c:pt idx="1">
                  <c:v>1.893939393939394E-3</c:v>
                </c:pt>
                <c:pt idx="2">
                  <c:v>2.568335380835381E-2</c:v>
                </c:pt>
                <c:pt idx="3">
                  <c:v>6.2640765765765768E-3</c:v>
                </c:pt>
                <c:pt idx="4">
                  <c:v>2.6022471334971334E-2</c:v>
                </c:pt>
                <c:pt idx="5">
                  <c:v>2.6809479934479935E-2</c:v>
                </c:pt>
                <c:pt idx="6">
                  <c:v>6.9307944307944305E-2</c:v>
                </c:pt>
                <c:pt idx="7">
                  <c:v>0.15747850122850124</c:v>
                </c:pt>
                <c:pt idx="8">
                  <c:v>2.6399979524979526E-2</c:v>
                </c:pt>
                <c:pt idx="9">
                  <c:v>2.419251638001638E-2</c:v>
                </c:pt>
                <c:pt idx="10">
                  <c:v>5.0778050778050775E-2</c:v>
                </c:pt>
                <c:pt idx="11">
                  <c:v>1.7883650696150697E-2</c:v>
                </c:pt>
                <c:pt idx="12">
                  <c:v>0.15596207002457002</c:v>
                </c:pt>
                <c:pt idx="13">
                  <c:v>0.12825680794430794</c:v>
                </c:pt>
                <c:pt idx="14">
                  <c:v>3.466676904176904E-2</c:v>
                </c:pt>
                <c:pt idx="15">
                  <c:v>7.2321611384111389E-2</c:v>
                </c:pt>
                <c:pt idx="16">
                  <c:v>8.92454954954955E-2</c:v>
                </c:pt>
                <c:pt idx="17">
                  <c:v>2.7730855855855857E-2</c:v>
                </c:pt>
                <c:pt idx="18">
                  <c:v>2.9368857493857495E-2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AA-4F02-A4EB-FFB9699CD3B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AA-4F02-A4EB-FFB9699CD3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8.44'!$S$63:$S$79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8.44'!$Z$44:$Z$60</c:f>
              <c:numCache>
                <c:formatCode>#,##0</c:formatCode>
                <c:ptCount val="17"/>
                <c:pt idx="0">
                  <c:v>10</c:v>
                </c:pt>
                <c:pt idx="1">
                  <c:v>289</c:v>
                </c:pt>
                <c:pt idx="2">
                  <c:v>2474</c:v>
                </c:pt>
                <c:pt idx="3">
                  <c:v>9556</c:v>
                </c:pt>
                <c:pt idx="4">
                  <c:v>20417</c:v>
                </c:pt>
                <c:pt idx="5">
                  <c:v>16843</c:v>
                </c:pt>
                <c:pt idx="6">
                  <c:v>10040</c:v>
                </c:pt>
                <c:pt idx="7">
                  <c:v>5767</c:v>
                </c:pt>
                <c:pt idx="8">
                  <c:v>3711</c:v>
                </c:pt>
                <c:pt idx="9">
                  <c:v>2956</c:v>
                </c:pt>
                <c:pt idx="10">
                  <c:v>2375</c:v>
                </c:pt>
                <c:pt idx="11">
                  <c:v>1856</c:v>
                </c:pt>
                <c:pt idx="12">
                  <c:v>1077</c:v>
                </c:pt>
                <c:pt idx="13">
                  <c:v>643</c:v>
                </c:pt>
                <c:pt idx="14">
                  <c:v>295</c:v>
                </c:pt>
                <c:pt idx="15">
                  <c:v>114</c:v>
                </c:pt>
                <c:pt idx="16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28-4273-A31A-CDA47D683CA2}"/>
            </c:ext>
          </c:extLst>
        </c:ser>
        <c:ser>
          <c:idx val="1"/>
          <c:order val="1"/>
          <c:tx>
            <c:strRef>
              <c:f>'Table 8.44'!$S$62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8.44'!$S$63:$S$79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8.44'!$Z$63:$Z$79</c:f>
              <c:numCache>
                <c:formatCode>#,##0</c:formatCode>
                <c:ptCount val="17"/>
                <c:pt idx="0">
                  <c:v>11</c:v>
                </c:pt>
                <c:pt idx="1">
                  <c:v>332</c:v>
                </c:pt>
                <c:pt idx="2">
                  <c:v>3147</c:v>
                </c:pt>
                <c:pt idx="3">
                  <c:v>11380</c:v>
                </c:pt>
                <c:pt idx="4">
                  <c:v>22108</c:v>
                </c:pt>
                <c:pt idx="5">
                  <c:v>15963</c:v>
                </c:pt>
                <c:pt idx="6">
                  <c:v>8495</c:v>
                </c:pt>
                <c:pt idx="7">
                  <c:v>4676</c:v>
                </c:pt>
                <c:pt idx="8">
                  <c:v>3278</c:v>
                </c:pt>
                <c:pt idx="9">
                  <c:v>2735</c:v>
                </c:pt>
                <c:pt idx="10">
                  <c:v>2326</c:v>
                </c:pt>
                <c:pt idx="11">
                  <c:v>1632</c:v>
                </c:pt>
                <c:pt idx="12">
                  <c:v>942</c:v>
                </c:pt>
                <c:pt idx="13">
                  <c:v>433</c:v>
                </c:pt>
                <c:pt idx="14">
                  <c:v>161</c:v>
                </c:pt>
                <c:pt idx="15">
                  <c:v>54</c:v>
                </c:pt>
                <c:pt idx="16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28-4273-A31A-CDA47D683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8.44'!$Z$83:$Z$90</c:f>
              <c:numCache>
                <c:formatCode>#,##0</c:formatCode>
                <c:ptCount val="8"/>
                <c:pt idx="0">
                  <c:v>6105</c:v>
                </c:pt>
                <c:pt idx="1">
                  <c:v>16675</c:v>
                </c:pt>
                <c:pt idx="2">
                  <c:v>4174</c:v>
                </c:pt>
                <c:pt idx="3">
                  <c:v>3661</c:v>
                </c:pt>
                <c:pt idx="4">
                  <c:v>3451</c:v>
                </c:pt>
                <c:pt idx="5">
                  <c:v>2604</c:v>
                </c:pt>
                <c:pt idx="6">
                  <c:v>1174</c:v>
                </c:pt>
                <c:pt idx="7">
                  <c:v>3706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9E-4462-98D0-8AFEA4D2E7B3}"/>
            </c:ext>
          </c:extLst>
        </c:ser>
        <c:ser>
          <c:idx val="1"/>
          <c:order val="1"/>
          <c:tx>
            <c:strRef>
              <c:f>'Table 8.44'!$S$92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8.44'!$S$83:$S$90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8.44'!$Z$93:$Z$100</c:f>
              <c:numCache>
                <c:formatCode>#,##0</c:formatCode>
                <c:ptCount val="8"/>
                <c:pt idx="0">
                  <c:v>4713</c:v>
                </c:pt>
                <c:pt idx="1">
                  <c:v>15091</c:v>
                </c:pt>
                <c:pt idx="2">
                  <c:v>2034</c:v>
                </c:pt>
                <c:pt idx="3">
                  <c:v>6157</c:v>
                </c:pt>
                <c:pt idx="4">
                  <c:v>6008</c:v>
                </c:pt>
                <c:pt idx="5">
                  <c:v>3375</c:v>
                </c:pt>
                <c:pt idx="6">
                  <c:v>269</c:v>
                </c:pt>
                <c:pt idx="7">
                  <c:v>2814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9E-4462-98D0-8AFEA4D2E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8.5'!$Y$83:$Y$90</c:f>
              <c:numCache>
                <c:formatCode>#,##0</c:formatCode>
                <c:ptCount val="8"/>
                <c:pt idx="0">
                  <c:v>1132</c:v>
                </c:pt>
                <c:pt idx="1">
                  <c:v>964</c:v>
                </c:pt>
                <c:pt idx="2">
                  <c:v>1712</c:v>
                </c:pt>
                <c:pt idx="3">
                  <c:v>561</c:v>
                </c:pt>
                <c:pt idx="4">
                  <c:v>256</c:v>
                </c:pt>
                <c:pt idx="5">
                  <c:v>573</c:v>
                </c:pt>
                <c:pt idx="6">
                  <c:v>635</c:v>
                </c:pt>
                <c:pt idx="7">
                  <c:v>1006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C4-44F2-80E0-B624A907E638}"/>
            </c:ext>
          </c:extLst>
        </c:ser>
        <c:ser>
          <c:idx val="1"/>
          <c:order val="1"/>
          <c:tx>
            <c:strRef>
              <c:f>'Table 8.5'!$S$92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8.5'!$Y$93:$Y$100</c:f>
              <c:numCache>
                <c:formatCode>#,##0</c:formatCode>
                <c:ptCount val="8"/>
                <c:pt idx="0">
                  <c:v>846</c:v>
                </c:pt>
                <c:pt idx="1">
                  <c:v>1696</c:v>
                </c:pt>
                <c:pt idx="2">
                  <c:v>333</c:v>
                </c:pt>
                <c:pt idx="3">
                  <c:v>1528</c:v>
                </c:pt>
                <c:pt idx="4">
                  <c:v>1264</c:v>
                </c:pt>
                <c:pt idx="5">
                  <c:v>1083</c:v>
                </c:pt>
                <c:pt idx="6">
                  <c:v>64</c:v>
                </c:pt>
                <c:pt idx="7">
                  <c:v>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C4-44F2-80E0-B624A907E6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8.44'!$S$1</c:f>
              <c:strCache>
                <c:ptCount val="1"/>
                <c:pt idx="0">
                  <c:v>Melbourne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8.44'!$V$8:$Z$8</c:f>
              <c:numCache>
                <c:formatCode>#,##0</c:formatCode>
                <c:ptCount val="5"/>
                <c:pt idx="0">
                  <c:v>36142.199999999997</c:v>
                </c:pt>
                <c:pt idx="1">
                  <c:v>37672.21</c:v>
                </c:pt>
                <c:pt idx="2">
                  <c:v>35598.019999999997</c:v>
                </c:pt>
                <c:pt idx="3">
                  <c:v>33756.54</c:v>
                </c:pt>
                <c:pt idx="4">
                  <c:v>40461.89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42-4EE0-ABF1-959D29F988E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42133.59</c:v>
                </c:pt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42-4EE0-ABF1-959D29F988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8.45'!$S$4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8.45'!$U$2:$Y$2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8.45'!$U$4:$Y$4</c:f>
              <c:numCache>
                <c:formatCode>#,##0</c:formatCode>
                <c:ptCount val="5"/>
                <c:pt idx="1">
                  <c:v>90598</c:v>
                </c:pt>
                <c:pt idx="2">
                  <c:v>110667</c:v>
                </c:pt>
                <c:pt idx="3">
                  <c:v>117892</c:v>
                </c:pt>
                <c:pt idx="4">
                  <c:v>122493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02-4B68-AE6A-448E52699EE3}"/>
            </c:ext>
          </c:extLst>
        </c:ser>
        <c:ser>
          <c:idx val="1"/>
          <c:order val="1"/>
          <c:tx>
            <c:strRef>
              <c:f>'Table 8.45'!$S$7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8.45'!$U$2:$Y$2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8.45'!$U$7:$Y$7</c:f>
              <c:numCache>
                <c:formatCode>#,##0</c:formatCode>
                <c:ptCount val="5"/>
                <c:pt idx="1">
                  <c:v>66002</c:v>
                </c:pt>
                <c:pt idx="2">
                  <c:v>79423</c:v>
                </c:pt>
                <c:pt idx="3">
                  <c:v>83887</c:v>
                </c:pt>
                <c:pt idx="4">
                  <c:v>89023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02-4B68-AE6A-448E52699EE3}"/>
            </c:ext>
          </c:extLst>
        </c:ser>
        <c:ser>
          <c:idx val="2"/>
          <c:order val="2"/>
          <c:tx>
            <c:strRef>
              <c:f>'Table 8.45'!$S$11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8.45'!$U$2:$Y$2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8.45'!$U$11:$Y$11</c:f>
              <c:numCache>
                <c:formatCode>#,##0</c:formatCode>
                <c:ptCount val="5"/>
                <c:pt idx="1">
                  <c:v>83033</c:v>
                </c:pt>
                <c:pt idx="2">
                  <c:v>101349</c:v>
                </c:pt>
                <c:pt idx="3">
                  <c:v>107965</c:v>
                </c:pt>
                <c:pt idx="4">
                  <c:v>111736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02-4B68-AE6A-448E52699EE3}"/>
            </c:ext>
          </c:extLst>
        </c:ser>
        <c:ser>
          <c:idx val="3"/>
          <c:order val="3"/>
          <c:tx>
            <c:strRef>
              <c:f>'Table 8.45'!$S$12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8.45'!$U$2:$Y$2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8.45'!$U$12:$Y$12</c:f>
              <c:numCache>
                <c:formatCode>#,##0</c:formatCode>
                <c:ptCount val="5"/>
                <c:pt idx="1">
                  <c:v>7564</c:v>
                </c:pt>
                <c:pt idx="2">
                  <c:v>9323</c:v>
                </c:pt>
                <c:pt idx="3">
                  <c:v>9924</c:v>
                </c:pt>
                <c:pt idx="4">
                  <c:v>10756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A02-4B68-AE6A-448E52699E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8.45'!$S$1</c:f>
              <c:strCache>
                <c:ptCount val="1"/>
                <c:pt idx="0">
                  <c:v>Melton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8.45'!$AB$15:$AB$33</c:f>
              <c:numCache>
                <c:formatCode>0.0%</c:formatCode>
                <c:ptCount val="19"/>
                <c:pt idx="0">
                  <c:v>3.6413701783819977E-3</c:v>
                </c:pt>
                <c:pt idx="1">
                  <c:v>1.0984298471978754E-3</c:v>
                </c:pt>
                <c:pt idx="2">
                  <c:v>5.6990452688519905E-2</c:v>
                </c:pt>
                <c:pt idx="3">
                  <c:v>8.7197273486461484E-3</c:v>
                </c:pt>
                <c:pt idx="4">
                  <c:v>8.1772835679408948E-2</c:v>
                </c:pt>
                <c:pt idx="5">
                  <c:v>3.7662601473099751E-2</c:v>
                </c:pt>
                <c:pt idx="6">
                  <c:v>0.10161228435790756</c:v>
                </c:pt>
                <c:pt idx="7">
                  <c:v>6.4935260350444265E-2</c:v>
                </c:pt>
                <c:pt idx="8">
                  <c:v>8.3766561086994137E-2</c:v>
                </c:pt>
                <c:pt idx="9">
                  <c:v>1.1571130856098167E-2</c:v>
                </c:pt>
                <c:pt idx="10">
                  <c:v>4.4749731035157281E-2</c:v>
                </c:pt>
                <c:pt idx="11">
                  <c:v>1.5724098497558625E-2</c:v>
                </c:pt>
                <c:pt idx="12">
                  <c:v>5.8675714919837189E-2</c:v>
                </c:pt>
                <c:pt idx="13">
                  <c:v>0.1299307086377213</c:v>
                </c:pt>
                <c:pt idx="14">
                  <c:v>4.8428718674059755E-2</c:v>
                </c:pt>
                <c:pt idx="15">
                  <c:v>5.3228706636472382E-2</c:v>
                </c:pt>
                <c:pt idx="16">
                  <c:v>0.12254263939149995</c:v>
                </c:pt>
                <c:pt idx="17">
                  <c:v>1.6897763265797453E-2</c:v>
                </c:pt>
                <c:pt idx="18">
                  <c:v>3.562373511289E-2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B7-4FD5-82FA-B06916FADD5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B7-4FD5-82FA-B06916FAD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8.45'!$S$63:$S$79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8.45'!$Y$44:$Y$60</c:f>
              <c:numCache>
                <c:formatCode>#,##0</c:formatCode>
                <c:ptCount val="17"/>
                <c:pt idx="0">
                  <c:v>15</c:v>
                </c:pt>
                <c:pt idx="1">
                  <c:v>1178</c:v>
                </c:pt>
                <c:pt idx="2">
                  <c:v>3508</c:v>
                </c:pt>
                <c:pt idx="3">
                  <c:v>5987</c:v>
                </c:pt>
                <c:pt idx="4">
                  <c:v>8020</c:v>
                </c:pt>
                <c:pt idx="5">
                  <c:v>9371</c:v>
                </c:pt>
                <c:pt idx="6">
                  <c:v>9206</c:v>
                </c:pt>
                <c:pt idx="7">
                  <c:v>7737</c:v>
                </c:pt>
                <c:pt idx="8">
                  <c:v>6864</c:v>
                </c:pt>
                <c:pt idx="9">
                  <c:v>5165</c:v>
                </c:pt>
                <c:pt idx="10">
                  <c:v>3787</c:v>
                </c:pt>
                <c:pt idx="11">
                  <c:v>2659</c:v>
                </c:pt>
                <c:pt idx="12">
                  <c:v>1193</c:v>
                </c:pt>
                <c:pt idx="13">
                  <c:v>396</c:v>
                </c:pt>
                <c:pt idx="14">
                  <c:v>105</c:v>
                </c:pt>
                <c:pt idx="15">
                  <c:v>28</c:v>
                </c:pt>
                <c:pt idx="1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72-44CF-A878-26804E10982E}"/>
            </c:ext>
          </c:extLst>
        </c:ser>
        <c:ser>
          <c:idx val="1"/>
          <c:order val="1"/>
          <c:tx>
            <c:strRef>
              <c:f>'Table 8.45'!$S$62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8.45'!$S$63:$S$79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8.45'!$Y$63:$Y$79</c:f>
              <c:numCache>
                <c:formatCode>#,##0</c:formatCode>
                <c:ptCount val="17"/>
                <c:pt idx="0">
                  <c:v>23</c:v>
                </c:pt>
                <c:pt idx="1">
                  <c:v>1426</c:v>
                </c:pt>
                <c:pt idx="2">
                  <c:v>3499</c:v>
                </c:pt>
                <c:pt idx="3">
                  <c:v>5764</c:v>
                </c:pt>
                <c:pt idx="4">
                  <c:v>7247</c:v>
                </c:pt>
                <c:pt idx="5">
                  <c:v>8216</c:v>
                </c:pt>
                <c:pt idx="6">
                  <c:v>7535</c:v>
                </c:pt>
                <c:pt idx="7">
                  <c:v>6592</c:v>
                </c:pt>
                <c:pt idx="8">
                  <c:v>5970</c:v>
                </c:pt>
                <c:pt idx="9">
                  <c:v>4572</c:v>
                </c:pt>
                <c:pt idx="10">
                  <c:v>3190</c:v>
                </c:pt>
                <c:pt idx="11">
                  <c:v>2062</c:v>
                </c:pt>
                <c:pt idx="12">
                  <c:v>827</c:v>
                </c:pt>
                <c:pt idx="13">
                  <c:v>235</c:v>
                </c:pt>
                <c:pt idx="14">
                  <c:v>58</c:v>
                </c:pt>
                <c:pt idx="15">
                  <c:v>28</c:v>
                </c:pt>
                <c:pt idx="16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72-44CF-A878-26804E109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8.45'!$S$83:$S$90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8.45'!$Y$83:$Y$90</c:f>
              <c:numCache>
                <c:formatCode>#,##0</c:formatCode>
                <c:ptCount val="8"/>
                <c:pt idx="0">
                  <c:v>5546</c:v>
                </c:pt>
                <c:pt idx="1">
                  <c:v>5390</c:v>
                </c:pt>
                <c:pt idx="2">
                  <c:v>8522</c:v>
                </c:pt>
                <c:pt idx="3">
                  <c:v>2674</c:v>
                </c:pt>
                <c:pt idx="4">
                  <c:v>3004</c:v>
                </c:pt>
                <c:pt idx="5">
                  <c:v>2415</c:v>
                </c:pt>
                <c:pt idx="6">
                  <c:v>6693</c:v>
                </c:pt>
                <c:pt idx="7">
                  <c:v>5727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4A-43F7-9E7F-422436AA5A99}"/>
            </c:ext>
          </c:extLst>
        </c:ser>
        <c:ser>
          <c:idx val="1"/>
          <c:order val="1"/>
          <c:tx>
            <c:strRef>
              <c:f>'Table 8.45'!$S$92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8.45'!$S$83:$S$90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8.45'!$Y$93:$Y$100</c:f>
              <c:numCache>
                <c:formatCode>#,##0</c:formatCode>
                <c:ptCount val="8"/>
                <c:pt idx="0">
                  <c:v>4180</c:v>
                </c:pt>
                <c:pt idx="1">
                  <c:v>7592</c:v>
                </c:pt>
                <c:pt idx="2">
                  <c:v>1483</c:v>
                </c:pt>
                <c:pt idx="3">
                  <c:v>6807</c:v>
                </c:pt>
                <c:pt idx="4">
                  <c:v>7832</c:v>
                </c:pt>
                <c:pt idx="5">
                  <c:v>4700</c:v>
                </c:pt>
                <c:pt idx="6">
                  <c:v>973</c:v>
                </c:pt>
                <c:pt idx="7">
                  <c:v>3097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4A-43F7-9E7F-422436AA5A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8.45'!$S$1</c:f>
              <c:strCache>
                <c:ptCount val="1"/>
                <c:pt idx="0">
                  <c:v>Melton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8.45'!$U$8:$Y$8</c:f>
              <c:numCache>
                <c:formatCode>#,##0</c:formatCode>
                <c:ptCount val="5"/>
                <c:pt idx="1">
                  <c:v>45509</c:v>
                </c:pt>
                <c:pt idx="2">
                  <c:v>47187</c:v>
                </c:pt>
                <c:pt idx="3">
                  <c:v>47792</c:v>
                </c:pt>
                <c:pt idx="4">
                  <c:v>47826.28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29-48E1-B762-7ED9E42E156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29-48E1-B762-7ED9E42E1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8.45'!$S$4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8.45'!$V$4:$Z$4</c:f>
              <c:numCache>
                <c:formatCode>#,##0</c:formatCode>
                <c:ptCount val="5"/>
                <c:pt idx="0">
                  <c:v>90598</c:v>
                </c:pt>
                <c:pt idx="1">
                  <c:v>110667</c:v>
                </c:pt>
                <c:pt idx="2">
                  <c:v>117892</c:v>
                </c:pt>
                <c:pt idx="3">
                  <c:v>122493</c:v>
                </c:pt>
                <c:pt idx="4">
                  <c:v>132917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1B-420D-BFF3-0A1C4FA3FAC7}"/>
            </c:ext>
          </c:extLst>
        </c:ser>
        <c:ser>
          <c:idx val="1"/>
          <c:order val="1"/>
          <c:tx>
            <c:strRef>
              <c:f>'Table 8.45'!$S$7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8.45'!$V$7:$Z$7</c:f>
              <c:numCache>
                <c:formatCode>#,##0</c:formatCode>
                <c:ptCount val="5"/>
                <c:pt idx="0">
                  <c:v>66002</c:v>
                </c:pt>
                <c:pt idx="1">
                  <c:v>79423</c:v>
                </c:pt>
                <c:pt idx="2">
                  <c:v>83887</c:v>
                </c:pt>
                <c:pt idx="3">
                  <c:v>89023</c:v>
                </c:pt>
                <c:pt idx="4">
                  <c:v>93833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1B-420D-BFF3-0A1C4FA3FAC7}"/>
            </c:ext>
          </c:extLst>
        </c:ser>
        <c:ser>
          <c:idx val="2"/>
          <c:order val="2"/>
          <c:tx>
            <c:strRef>
              <c:f>'Table 8.45'!$S$11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8.45'!$V$11:$Z$11</c:f>
              <c:numCache>
                <c:formatCode>#,##0</c:formatCode>
                <c:ptCount val="5"/>
                <c:pt idx="0">
                  <c:v>83033</c:v>
                </c:pt>
                <c:pt idx="1">
                  <c:v>101349</c:v>
                </c:pt>
                <c:pt idx="2">
                  <c:v>107965</c:v>
                </c:pt>
                <c:pt idx="3">
                  <c:v>111736</c:v>
                </c:pt>
                <c:pt idx="4">
                  <c:v>120911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1B-420D-BFF3-0A1C4FA3FAC7}"/>
            </c:ext>
          </c:extLst>
        </c:ser>
        <c:ser>
          <c:idx val="3"/>
          <c:order val="3"/>
          <c:tx>
            <c:strRef>
              <c:f>'Table 8.45'!$S$12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8.45'!$V$12:$Z$12</c:f>
              <c:numCache>
                <c:formatCode>#,##0</c:formatCode>
                <c:ptCount val="5"/>
                <c:pt idx="0">
                  <c:v>7564</c:v>
                </c:pt>
                <c:pt idx="1">
                  <c:v>9323</c:v>
                </c:pt>
                <c:pt idx="2">
                  <c:v>9924</c:v>
                </c:pt>
                <c:pt idx="3">
                  <c:v>10756</c:v>
                </c:pt>
                <c:pt idx="4">
                  <c:v>12006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1B-420D-BFF3-0A1C4FA3F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8.45'!$S$1</c:f>
              <c:strCache>
                <c:ptCount val="1"/>
                <c:pt idx="0">
                  <c:v>Melton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8.45'!$AB$15:$AB$33</c:f>
              <c:numCache>
                <c:formatCode>0.0%</c:formatCode>
                <c:ptCount val="19"/>
                <c:pt idx="0">
                  <c:v>3.6413701783819977E-3</c:v>
                </c:pt>
                <c:pt idx="1">
                  <c:v>1.0984298471978754E-3</c:v>
                </c:pt>
                <c:pt idx="2">
                  <c:v>5.6990452688519905E-2</c:v>
                </c:pt>
                <c:pt idx="3">
                  <c:v>8.7197273486461484E-3</c:v>
                </c:pt>
                <c:pt idx="4">
                  <c:v>8.1772835679408948E-2</c:v>
                </c:pt>
                <c:pt idx="5">
                  <c:v>3.7662601473099751E-2</c:v>
                </c:pt>
                <c:pt idx="6">
                  <c:v>0.10161228435790756</c:v>
                </c:pt>
                <c:pt idx="7">
                  <c:v>6.4935260350444265E-2</c:v>
                </c:pt>
                <c:pt idx="8">
                  <c:v>8.3766561086994137E-2</c:v>
                </c:pt>
                <c:pt idx="9">
                  <c:v>1.1571130856098167E-2</c:v>
                </c:pt>
                <c:pt idx="10">
                  <c:v>4.4749731035157281E-2</c:v>
                </c:pt>
                <c:pt idx="11">
                  <c:v>1.5724098497558625E-2</c:v>
                </c:pt>
                <c:pt idx="12">
                  <c:v>5.8675714919837189E-2</c:v>
                </c:pt>
                <c:pt idx="13">
                  <c:v>0.1299307086377213</c:v>
                </c:pt>
                <c:pt idx="14">
                  <c:v>4.8428718674059755E-2</c:v>
                </c:pt>
                <c:pt idx="15">
                  <c:v>5.3228706636472382E-2</c:v>
                </c:pt>
                <c:pt idx="16">
                  <c:v>0.12254263939149995</c:v>
                </c:pt>
                <c:pt idx="17">
                  <c:v>1.6897763265797453E-2</c:v>
                </c:pt>
                <c:pt idx="18">
                  <c:v>3.562373511289E-2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D3-4B02-AE2B-711A98AE29E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D3-4B02-AE2B-711A98AE2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8.45'!$S$63:$S$79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8.45'!$Z$44:$Z$60</c:f>
              <c:numCache>
                <c:formatCode>#,##0</c:formatCode>
                <c:ptCount val="17"/>
                <c:pt idx="0">
                  <c:v>13</c:v>
                </c:pt>
                <c:pt idx="1">
                  <c:v>1399</c:v>
                </c:pt>
                <c:pt idx="2">
                  <c:v>3862</c:v>
                </c:pt>
                <c:pt idx="3">
                  <c:v>6400</c:v>
                </c:pt>
                <c:pt idx="4">
                  <c:v>8567</c:v>
                </c:pt>
                <c:pt idx="5">
                  <c:v>10165</c:v>
                </c:pt>
                <c:pt idx="6">
                  <c:v>10221</c:v>
                </c:pt>
                <c:pt idx="7">
                  <c:v>8446</c:v>
                </c:pt>
                <c:pt idx="8">
                  <c:v>7227</c:v>
                </c:pt>
                <c:pt idx="9">
                  <c:v>5535</c:v>
                </c:pt>
                <c:pt idx="10">
                  <c:v>4016</c:v>
                </c:pt>
                <c:pt idx="11">
                  <c:v>2715</c:v>
                </c:pt>
                <c:pt idx="12">
                  <c:v>1336</c:v>
                </c:pt>
                <c:pt idx="13">
                  <c:v>433</c:v>
                </c:pt>
                <c:pt idx="14">
                  <c:v>135</c:v>
                </c:pt>
                <c:pt idx="15">
                  <c:v>21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E2-449D-9586-F8221C67E947}"/>
            </c:ext>
          </c:extLst>
        </c:ser>
        <c:ser>
          <c:idx val="1"/>
          <c:order val="1"/>
          <c:tx>
            <c:strRef>
              <c:f>'Table 8.45'!$S$62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8.45'!$S$63:$S$79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8.45'!$Z$63:$Z$79</c:f>
              <c:numCache>
                <c:formatCode>#,##0</c:formatCode>
                <c:ptCount val="17"/>
                <c:pt idx="0">
                  <c:v>25</c:v>
                </c:pt>
                <c:pt idx="1">
                  <c:v>1719</c:v>
                </c:pt>
                <c:pt idx="2">
                  <c:v>3828</c:v>
                </c:pt>
                <c:pt idx="3">
                  <c:v>6122</c:v>
                </c:pt>
                <c:pt idx="4">
                  <c:v>8003</c:v>
                </c:pt>
                <c:pt idx="5">
                  <c:v>9017</c:v>
                </c:pt>
                <c:pt idx="6">
                  <c:v>8543</c:v>
                </c:pt>
                <c:pt idx="7">
                  <c:v>7249</c:v>
                </c:pt>
                <c:pt idx="8">
                  <c:v>6234</c:v>
                </c:pt>
                <c:pt idx="9">
                  <c:v>4882</c:v>
                </c:pt>
                <c:pt idx="10">
                  <c:v>3331</c:v>
                </c:pt>
                <c:pt idx="11">
                  <c:v>2080</c:v>
                </c:pt>
                <c:pt idx="12">
                  <c:v>934</c:v>
                </c:pt>
                <c:pt idx="13">
                  <c:v>244</c:v>
                </c:pt>
                <c:pt idx="14">
                  <c:v>69</c:v>
                </c:pt>
                <c:pt idx="15">
                  <c:v>20</c:v>
                </c:pt>
                <c:pt idx="16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E2-449D-9586-F8221C67E9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8.45'!$Z$83:$Z$90</c:f>
              <c:numCache>
                <c:formatCode>#,##0</c:formatCode>
                <c:ptCount val="8"/>
                <c:pt idx="0">
                  <c:v>5840</c:v>
                </c:pt>
                <c:pt idx="1">
                  <c:v>5864</c:v>
                </c:pt>
                <c:pt idx="2">
                  <c:v>8918</c:v>
                </c:pt>
                <c:pt idx="3">
                  <c:v>2856</c:v>
                </c:pt>
                <c:pt idx="4">
                  <c:v>3103</c:v>
                </c:pt>
                <c:pt idx="5">
                  <c:v>2510</c:v>
                </c:pt>
                <c:pt idx="6">
                  <c:v>6937</c:v>
                </c:pt>
                <c:pt idx="7">
                  <c:v>5993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5D-47B4-9904-94EF269ECA26}"/>
            </c:ext>
          </c:extLst>
        </c:ser>
        <c:ser>
          <c:idx val="1"/>
          <c:order val="1"/>
          <c:tx>
            <c:strRef>
              <c:f>'Table 8.45'!$S$92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8.45'!$S$83:$S$90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8.45'!$Z$93:$Z$100</c:f>
              <c:numCache>
                <c:formatCode>#,##0</c:formatCode>
                <c:ptCount val="8"/>
                <c:pt idx="0">
                  <c:v>4389</c:v>
                </c:pt>
                <c:pt idx="1">
                  <c:v>8309</c:v>
                </c:pt>
                <c:pt idx="2">
                  <c:v>1531</c:v>
                </c:pt>
                <c:pt idx="3">
                  <c:v>7318</c:v>
                </c:pt>
                <c:pt idx="4">
                  <c:v>8057</c:v>
                </c:pt>
                <c:pt idx="5">
                  <c:v>4940</c:v>
                </c:pt>
                <c:pt idx="6">
                  <c:v>1069</c:v>
                </c:pt>
                <c:pt idx="7">
                  <c:v>3296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5D-47B4-9904-94EF269ECA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8.5'!$S$1</c:f>
              <c:strCache>
                <c:ptCount val="1"/>
                <c:pt idx="0">
                  <c:v>Bass Coast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8.5'!$U$8:$Y$8</c:f>
              <c:numCache>
                <c:formatCode>#,##0</c:formatCode>
                <c:ptCount val="5"/>
                <c:pt idx="1">
                  <c:v>32132</c:v>
                </c:pt>
                <c:pt idx="2">
                  <c:v>34105.9</c:v>
                </c:pt>
                <c:pt idx="3">
                  <c:v>34587</c:v>
                </c:pt>
                <c:pt idx="4">
                  <c:v>35353.14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09-4FA9-94DF-8F37B86C368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09-4FA9-94DF-8F37B86C3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8.45'!$S$1</c:f>
              <c:strCache>
                <c:ptCount val="1"/>
                <c:pt idx="0">
                  <c:v>Melton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8.45'!$V$8:$Z$8</c:f>
              <c:numCache>
                <c:formatCode>#,##0</c:formatCode>
                <c:ptCount val="5"/>
                <c:pt idx="0">
                  <c:v>45509</c:v>
                </c:pt>
                <c:pt idx="1">
                  <c:v>47187</c:v>
                </c:pt>
                <c:pt idx="2">
                  <c:v>47792</c:v>
                </c:pt>
                <c:pt idx="3">
                  <c:v>47826.28</c:v>
                </c:pt>
                <c:pt idx="4">
                  <c:v>48848.45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D4-42A8-BDF3-8B5B7B8C5C5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42133.59</c:v>
                </c:pt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D4-42A8-BDF3-8B5B7B8C5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8.46'!$S$4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8.46'!$U$2:$Y$2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8.46'!$U$4:$Y$4</c:f>
              <c:numCache>
                <c:formatCode>#,##0</c:formatCode>
                <c:ptCount val="5"/>
                <c:pt idx="1">
                  <c:v>41506</c:v>
                </c:pt>
                <c:pt idx="2">
                  <c:v>46437</c:v>
                </c:pt>
                <c:pt idx="3">
                  <c:v>46775</c:v>
                </c:pt>
                <c:pt idx="4">
                  <c:v>49687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E6-4B93-9901-71A2E56B4FD9}"/>
            </c:ext>
          </c:extLst>
        </c:ser>
        <c:ser>
          <c:idx val="1"/>
          <c:order val="1"/>
          <c:tx>
            <c:strRef>
              <c:f>'Table 8.46'!$S$7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8.46'!$U$2:$Y$2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8.46'!$U$7:$Y$7</c:f>
              <c:numCache>
                <c:formatCode>#,##0</c:formatCode>
                <c:ptCount val="5"/>
                <c:pt idx="1">
                  <c:v>28068</c:v>
                </c:pt>
                <c:pt idx="2">
                  <c:v>31363</c:v>
                </c:pt>
                <c:pt idx="3">
                  <c:v>30951</c:v>
                </c:pt>
                <c:pt idx="4">
                  <c:v>33392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E6-4B93-9901-71A2E56B4FD9}"/>
            </c:ext>
          </c:extLst>
        </c:ser>
        <c:ser>
          <c:idx val="2"/>
          <c:order val="2"/>
          <c:tx>
            <c:strRef>
              <c:f>'Table 8.46'!$S$11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8.46'!$U$2:$Y$2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8.46'!$U$11:$Y$11</c:f>
              <c:numCache>
                <c:formatCode>#,##0</c:formatCode>
                <c:ptCount val="5"/>
                <c:pt idx="1">
                  <c:v>36889</c:v>
                </c:pt>
                <c:pt idx="2">
                  <c:v>40938</c:v>
                </c:pt>
                <c:pt idx="3">
                  <c:v>41881</c:v>
                </c:pt>
                <c:pt idx="4">
                  <c:v>44323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E6-4B93-9901-71A2E56B4FD9}"/>
            </c:ext>
          </c:extLst>
        </c:ser>
        <c:ser>
          <c:idx val="3"/>
          <c:order val="3"/>
          <c:tx>
            <c:strRef>
              <c:f>'Table 8.46'!$S$12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8.46'!$U$2:$Y$2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8.46'!$U$12:$Y$12</c:f>
              <c:numCache>
                <c:formatCode>#,##0</c:formatCode>
                <c:ptCount val="5"/>
                <c:pt idx="1">
                  <c:v>4622</c:v>
                </c:pt>
                <c:pt idx="2">
                  <c:v>5493</c:v>
                </c:pt>
                <c:pt idx="3">
                  <c:v>4892</c:v>
                </c:pt>
                <c:pt idx="4">
                  <c:v>5367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4E6-4B93-9901-71A2E56B4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8.46'!$S$1</c:f>
              <c:strCache>
                <c:ptCount val="1"/>
                <c:pt idx="0">
                  <c:v>Mildura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8.46'!$AB$15:$AB$33</c:f>
              <c:numCache>
                <c:formatCode>0.0%</c:formatCode>
                <c:ptCount val="19"/>
                <c:pt idx="0">
                  <c:v>0.11031880851736262</c:v>
                </c:pt>
                <c:pt idx="1">
                  <c:v>5.6295184292655944E-3</c:v>
                </c:pt>
                <c:pt idx="2">
                  <c:v>5.2522419310235845E-2</c:v>
                </c:pt>
                <c:pt idx="3">
                  <c:v>8.177616244617391E-3</c:v>
                </c:pt>
                <c:pt idx="4">
                  <c:v>6.1806186544463321E-2</c:v>
                </c:pt>
                <c:pt idx="5">
                  <c:v>3.8181961837790858E-2</c:v>
                </c:pt>
                <c:pt idx="6">
                  <c:v>9.4970963536522734E-2</c:v>
                </c:pt>
                <c:pt idx="7">
                  <c:v>7.3677556986528656E-2</c:v>
                </c:pt>
                <c:pt idx="8">
                  <c:v>3.6068423339785882E-2</c:v>
                </c:pt>
                <c:pt idx="9">
                  <c:v>5.6295184292655944E-3</c:v>
                </c:pt>
                <c:pt idx="10">
                  <c:v>2.2399557539604157E-2</c:v>
                </c:pt>
                <c:pt idx="11">
                  <c:v>1.3372575356536168E-2</c:v>
                </c:pt>
                <c:pt idx="12">
                  <c:v>3.7253585114368111E-2</c:v>
                </c:pt>
                <c:pt idx="13">
                  <c:v>0.10980523841504365</c:v>
                </c:pt>
                <c:pt idx="14">
                  <c:v>3.8972069687512344E-2</c:v>
                </c:pt>
                <c:pt idx="15">
                  <c:v>5.9376604906569749E-2</c:v>
                </c:pt>
                <c:pt idx="16">
                  <c:v>0.13196776359973136</c:v>
                </c:pt>
                <c:pt idx="17">
                  <c:v>1.2542962114328605E-2</c:v>
                </c:pt>
                <c:pt idx="18">
                  <c:v>2.9451270098368426E-2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2B-48C8-824A-4509F5BB275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2B-48C8-824A-4509F5BB27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8.46'!$S$63:$S$79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8.46'!$Y$44:$Y$60</c:f>
              <c:numCache>
                <c:formatCode>#,##0</c:formatCode>
                <c:ptCount val="17"/>
                <c:pt idx="0">
                  <c:v>10</c:v>
                </c:pt>
                <c:pt idx="1">
                  <c:v>549</c:v>
                </c:pt>
                <c:pt idx="2">
                  <c:v>1480</c:v>
                </c:pt>
                <c:pt idx="3">
                  <c:v>3248</c:v>
                </c:pt>
                <c:pt idx="4">
                  <c:v>4072</c:v>
                </c:pt>
                <c:pt idx="5">
                  <c:v>2806</c:v>
                </c:pt>
                <c:pt idx="6">
                  <c:v>2200</c:v>
                </c:pt>
                <c:pt idx="7">
                  <c:v>2050</c:v>
                </c:pt>
                <c:pt idx="8">
                  <c:v>2077</c:v>
                </c:pt>
                <c:pt idx="9">
                  <c:v>1962</c:v>
                </c:pt>
                <c:pt idx="10">
                  <c:v>1954</c:v>
                </c:pt>
                <c:pt idx="11">
                  <c:v>1740</c:v>
                </c:pt>
                <c:pt idx="12">
                  <c:v>938</c:v>
                </c:pt>
                <c:pt idx="13">
                  <c:v>406</c:v>
                </c:pt>
                <c:pt idx="14">
                  <c:v>149</c:v>
                </c:pt>
                <c:pt idx="15">
                  <c:v>75</c:v>
                </c:pt>
                <c:pt idx="16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BD-4FAB-81D7-49F68AE31596}"/>
            </c:ext>
          </c:extLst>
        </c:ser>
        <c:ser>
          <c:idx val="1"/>
          <c:order val="1"/>
          <c:tx>
            <c:strRef>
              <c:f>'Table 8.46'!$S$62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8.46'!$S$63:$S$79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8.46'!$Y$63:$Y$79</c:f>
              <c:numCache>
                <c:formatCode>#,##0</c:formatCode>
                <c:ptCount val="17"/>
                <c:pt idx="0">
                  <c:v>4</c:v>
                </c:pt>
                <c:pt idx="1">
                  <c:v>708</c:v>
                </c:pt>
                <c:pt idx="2">
                  <c:v>1560</c:v>
                </c:pt>
                <c:pt idx="3">
                  <c:v>2903</c:v>
                </c:pt>
                <c:pt idx="4">
                  <c:v>3575</c:v>
                </c:pt>
                <c:pt idx="5">
                  <c:v>2510</c:v>
                </c:pt>
                <c:pt idx="6">
                  <c:v>2047</c:v>
                </c:pt>
                <c:pt idx="7">
                  <c:v>1905</c:v>
                </c:pt>
                <c:pt idx="8">
                  <c:v>2138</c:v>
                </c:pt>
                <c:pt idx="9">
                  <c:v>1943</c:v>
                </c:pt>
                <c:pt idx="10">
                  <c:v>1960</c:v>
                </c:pt>
                <c:pt idx="11">
                  <c:v>1505</c:v>
                </c:pt>
                <c:pt idx="12">
                  <c:v>675</c:v>
                </c:pt>
                <c:pt idx="13">
                  <c:v>285</c:v>
                </c:pt>
                <c:pt idx="14">
                  <c:v>108</c:v>
                </c:pt>
                <c:pt idx="15">
                  <c:v>53</c:v>
                </c:pt>
                <c:pt idx="16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BD-4FAB-81D7-49F68AE31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8.46'!$S$83:$S$90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8.46'!$Y$83:$Y$90</c:f>
              <c:numCache>
                <c:formatCode>#,##0</c:formatCode>
                <c:ptCount val="8"/>
                <c:pt idx="0">
                  <c:v>1879</c:v>
                </c:pt>
                <c:pt idx="1">
                  <c:v>1487</c:v>
                </c:pt>
                <c:pt idx="2">
                  <c:v>2568</c:v>
                </c:pt>
                <c:pt idx="3">
                  <c:v>877</c:v>
                </c:pt>
                <c:pt idx="4">
                  <c:v>531</c:v>
                </c:pt>
                <c:pt idx="5">
                  <c:v>886</c:v>
                </c:pt>
                <c:pt idx="6">
                  <c:v>1817</c:v>
                </c:pt>
                <c:pt idx="7">
                  <c:v>3359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20-4C22-9C80-7E487CF21307}"/>
            </c:ext>
          </c:extLst>
        </c:ser>
        <c:ser>
          <c:idx val="1"/>
          <c:order val="1"/>
          <c:tx>
            <c:strRef>
              <c:f>'Table 8.46'!$S$92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8.46'!$S$83:$S$90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8.46'!$Y$93:$Y$100</c:f>
              <c:numCache>
                <c:formatCode>#,##0</c:formatCode>
                <c:ptCount val="8"/>
                <c:pt idx="0">
                  <c:v>1241</c:v>
                </c:pt>
                <c:pt idx="1">
                  <c:v>2869</c:v>
                </c:pt>
                <c:pt idx="2">
                  <c:v>470</c:v>
                </c:pt>
                <c:pt idx="3">
                  <c:v>2240</c:v>
                </c:pt>
                <c:pt idx="4">
                  <c:v>2307</c:v>
                </c:pt>
                <c:pt idx="5">
                  <c:v>1630</c:v>
                </c:pt>
                <c:pt idx="6">
                  <c:v>184</c:v>
                </c:pt>
                <c:pt idx="7">
                  <c:v>2057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20-4C22-9C80-7E487CF213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8.46'!$S$1</c:f>
              <c:strCache>
                <c:ptCount val="1"/>
                <c:pt idx="0">
                  <c:v>Mildura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8.46'!$U$8:$Y$8</c:f>
              <c:numCache>
                <c:formatCode>#,##0</c:formatCode>
                <c:ptCount val="5"/>
                <c:pt idx="1">
                  <c:v>33814</c:v>
                </c:pt>
                <c:pt idx="2">
                  <c:v>35457</c:v>
                </c:pt>
                <c:pt idx="3">
                  <c:v>35040</c:v>
                </c:pt>
                <c:pt idx="4">
                  <c:v>34660.04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67-49DF-8B78-56F69AFAFE9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67-49DF-8B78-56F69AFAFE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8.46'!$S$4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8.46'!$V$4:$Z$4</c:f>
              <c:numCache>
                <c:formatCode>#,##0</c:formatCode>
                <c:ptCount val="5"/>
                <c:pt idx="0">
                  <c:v>41506</c:v>
                </c:pt>
                <c:pt idx="1">
                  <c:v>46437</c:v>
                </c:pt>
                <c:pt idx="2">
                  <c:v>46775</c:v>
                </c:pt>
                <c:pt idx="3">
                  <c:v>49687</c:v>
                </c:pt>
                <c:pt idx="4">
                  <c:v>50626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BD-4218-8713-7744245A3E37}"/>
            </c:ext>
          </c:extLst>
        </c:ser>
        <c:ser>
          <c:idx val="1"/>
          <c:order val="1"/>
          <c:tx>
            <c:strRef>
              <c:f>'Table 8.46'!$S$7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8.46'!$V$7:$Z$7</c:f>
              <c:numCache>
                <c:formatCode>#,##0</c:formatCode>
                <c:ptCount val="5"/>
                <c:pt idx="0">
                  <c:v>28068</c:v>
                </c:pt>
                <c:pt idx="1">
                  <c:v>31363</c:v>
                </c:pt>
                <c:pt idx="2">
                  <c:v>30951</c:v>
                </c:pt>
                <c:pt idx="3">
                  <c:v>33392</c:v>
                </c:pt>
                <c:pt idx="4">
                  <c:v>32548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BD-4218-8713-7744245A3E37}"/>
            </c:ext>
          </c:extLst>
        </c:ser>
        <c:ser>
          <c:idx val="2"/>
          <c:order val="2"/>
          <c:tx>
            <c:strRef>
              <c:f>'Table 8.46'!$S$11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8.46'!$V$11:$Z$11</c:f>
              <c:numCache>
                <c:formatCode>#,##0</c:formatCode>
                <c:ptCount val="5"/>
                <c:pt idx="0">
                  <c:v>36889</c:v>
                </c:pt>
                <c:pt idx="1">
                  <c:v>40938</c:v>
                </c:pt>
                <c:pt idx="2">
                  <c:v>41881</c:v>
                </c:pt>
                <c:pt idx="3">
                  <c:v>44323</c:v>
                </c:pt>
                <c:pt idx="4">
                  <c:v>45248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BD-4218-8713-7744245A3E37}"/>
            </c:ext>
          </c:extLst>
        </c:ser>
        <c:ser>
          <c:idx val="3"/>
          <c:order val="3"/>
          <c:tx>
            <c:strRef>
              <c:f>'Table 8.46'!$S$12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8.46'!$V$12:$Z$12</c:f>
              <c:numCache>
                <c:formatCode>#,##0</c:formatCode>
                <c:ptCount val="5"/>
                <c:pt idx="0">
                  <c:v>4622</c:v>
                </c:pt>
                <c:pt idx="1">
                  <c:v>5493</c:v>
                </c:pt>
                <c:pt idx="2">
                  <c:v>4892</c:v>
                </c:pt>
                <c:pt idx="3">
                  <c:v>5367</c:v>
                </c:pt>
                <c:pt idx="4">
                  <c:v>5378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BD-4218-8713-7744245A3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8.46'!$S$1</c:f>
              <c:strCache>
                <c:ptCount val="1"/>
                <c:pt idx="0">
                  <c:v>Mildura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8.46'!$AB$15:$AB$33</c:f>
              <c:numCache>
                <c:formatCode>0.0%</c:formatCode>
                <c:ptCount val="19"/>
                <c:pt idx="0">
                  <c:v>0.11031880851736262</c:v>
                </c:pt>
                <c:pt idx="1">
                  <c:v>5.6295184292655944E-3</c:v>
                </c:pt>
                <c:pt idx="2">
                  <c:v>5.2522419310235845E-2</c:v>
                </c:pt>
                <c:pt idx="3">
                  <c:v>8.177616244617391E-3</c:v>
                </c:pt>
                <c:pt idx="4">
                  <c:v>6.1806186544463321E-2</c:v>
                </c:pt>
                <c:pt idx="5">
                  <c:v>3.8181961837790858E-2</c:v>
                </c:pt>
                <c:pt idx="6">
                  <c:v>9.4970963536522734E-2</c:v>
                </c:pt>
                <c:pt idx="7">
                  <c:v>7.3677556986528656E-2</c:v>
                </c:pt>
                <c:pt idx="8">
                  <c:v>3.6068423339785882E-2</c:v>
                </c:pt>
                <c:pt idx="9">
                  <c:v>5.6295184292655944E-3</c:v>
                </c:pt>
                <c:pt idx="10">
                  <c:v>2.2399557539604157E-2</c:v>
                </c:pt>
                <c:pt idx="11">
                  <c:v>1.3372575356536168E-2</c:v>
                </c:pt>
                <c:pt idx="12">
                  <c:v>3.7253585114368111E-2</c:v>
                </c:pt>
                <c:pt idx="13">
                  <c:v>0.10980523841504365</c:v>
                </c:pt>
                <c:pt idx="14">
                  <c:v>3.8972069687512344E-2</c:v>
                </c:pt>
                <c:pt idx="15">
                  <c:v>5.9376604906569749E-2</c:v>
                </c:pt>
                <c:pt idx="16">
                  <c:v>0.13196776359973136</c:v>
                </c:pt>
                <c:pt idx="17">
                  <c:v>1.2542962114328605E-2</c:v>
                </c:pt>
                <c:pt idx="18">
                  <c:v>2.9451270098368426E-2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B3-43E0-93DE-1E01CFBCB7B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B3-43E0-93DE-1E01CFBCB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8.46'!$S$63:$S$79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8.46'!$Z$44:$Z$60</c:f>
              <c:numCache>
                <c:formatCode>#,##0</c:formatCode>
                <c:ptCount val="17"/>
                <c:pt idx="0">
                  <c:v>9</c:v>
                </c:pt>
                <c:pt idx="1">
                  <c:v>611</c:v>
                </c:pt>
                <c:pt idx="2">
                  <c:v>1456</c:v>
                </c:pt>
                <c:pt idx="3">
                  <c:v>2553</c:v>
                </c:pt>
                <c:pt idx="4">
                  <c:v>3890</c:v>
                </c:pt>
                <c:pt idx="5">
                  <c:v>3257</c:v>
                </c:pt>
                <c:pt idx="6">
                  <c:v>2322</c:v>
                </c:pt>
                <c:pt idx="7">
                  <c:v>2100</c:v>
                </c:pt>
                <c:pt idx="8">
                  <c:v>2074</c:v>
                </c:pt>
                <c:pt idx="9">
                  <c:v>2111</c:v>
                </c:pt>
                <c:pt idx="10">
                  <c:v>1885</c:v>
                </c:pt>
                <c:pt idx="11">
                  <c:v>1811</c:v>
                </c:pt>
                <c:pt idx="12">
                  <c:v>960</c:v>
                </c:pt>
                <c:pt idx="13">
                  <c:v>417</c:v>
                </c:pt>
                <c:pt idx="14">
                  <c:v>155</c:v>
                </c:pt>
                <c:pt idx="15">
                  <c:v>75</c:v>
                </c:pt>
                <c:pt idx="16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AC-4AE1-8257-EBC0A25B1354}"/>
            </c:ext>
          </c:extLst>
        </c:ser>
        <c:ser>
          <c:idx val="1"/>
          <c:order val="1"/>
          <c:tx>
            <c:strRef>
              <c:f>'Table 8.46'!$S$62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8.46'!$S$63:$S$79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8.46'!$Z$63:$Z$79</c:f>
              <c:numCache>
                <c:formatCode>#,##0</c:formatCode>
                <c:ptCount val="17"/>
                <c:pt idx="0">
                  <c:v>6</c:v>
                </c:pt>
                <c:pt idx="1">
                  <c:v>758</c:v>
                </c:pt>
                <c:pt idx="2">
                  <c:v>1538</c:v>
                </c:pt>
                <c:pt idx="3">
                  <c:v>2534</c:v>
                </c:pt>
                <c:pt idx="4">
                  <c:v>3549</c:v>
                </c:pt>
                <c:pt idx="5">
                  <c:v>2917</c:v>
                </c:pt>
                <c:pt idx="6">
                  <c:v>2293</c:v>
                </c:pt>
                <c:pt idx="7">
                  <c:v>2046</c:v>
                </c:pt>
                <c:pt idx="8">
                  <c:v>2226</c:v>
                </c:pt>
                <c:pt idx="9">
                  <c:v>2164</c:v>
                </c:pt>
                <c:pt idx="10">
                  <c:v>1979</c:v>
                </c:pt>
                <c:pt idx="11">
                  <c:v>1606</c:v>
                </c:pt>
                <c:pt idx="12">
                  <c:v>737</c:v>
                </c:pt>
                <c:pt idx="13">
                  <c:v>308</c:v>
                </c:pt>
                <c:pt idx="14">
                  <c:v>97</c:v>
                </c:pt>
                <c:pt idx="15">
                  <c:v>64</c:v>
                </c:pt>
                <c:pt idx="1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AC-4AE1-8257-EBC0A25B1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8.46'!$Z$83:$Z$90</c:f>
              <c:numCache>
                <c:formatCode>#,##0</c:formatCode>
                <c:ptCount val="8"/>
                <c:pt idx="0">
                  <c:v>1823</c:v>
                </c:pt>
                <c:pt idx="1">
                  <c:v>1512</c:v>
                </c:pt>
                <c:pt idx="2">
                  <c:v>2653</c:v>
                </c:pt>
                <c:pt idx="3">
                  <c:v>896</c:v>
                </c:pt>
                <c:pt idx="4">
                  <c:v>521</c:v>
                </c:pt>
                <c:pt idx="5">
                  <c:v>908</c:v>
                </c:pt>
                <c:pt idx="6">
                  <c:v>1831</c:v>
                </c:pt>
                <c:pt idx="7">
                  <c:v>3245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89-4DE0-B6CD-1B528B8BBFE2}"/>
            </c:ext>
          </c:extLst>
        </c:ser>
        <c:ser>
          <c:idx val="1"/>
          <c:order val="1"/>
          <c:tx>
            <c:strRef>
              <c:f>'Table 8.46'!$S$92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8.46'!$S$83:$S$90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8.46'!$Z$93:$Z$100</c:f>
              <c:numCache>
                <c:formatCode>#,##0</c:formatCode>
                <c:ptCount val="8"/>
                <c:pt idx="0">
                  <c:v>1233</c:v>
                </c:pt>
                <c:pt idx="1">
                  <c:v>2913</c:v>
                </c:pt>
                <c:pt idx="2">
                  <c:v>484</c:v>
                </c:pt>
                <c:pt idx="3">
                  <c:v>2346</c:v>
                </c:pt>
                <c:pt idx="4">
                  <c:v>2313</c:v>
                </c:pt>
                <c:pt idx="5">
                  <c:v>1653</c:v>
                </c:pt>
                <c:pt idx="6">
                  <c:v>194</c:v>
                </c:pt>
                <c:pt idx="7">
                  <c:v>2024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89-4DE0-B6CD-1B528B8BBF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8.5'!$V$4:$Z$4</c:f>
              <c:numCache>
                <c:formatCode>#,##0</c:formatCode>
                <c:ptCount val="5"/>
                <c:pt idx="0">
                  <c:v>22530</c:v>
                </c:pt>
                <c:pt idx="1">
                  <c:v>23995</c:v>
                </c:pt>
                <c:pt idx="2">
                  <c:v>24826</c:v>
                </c:pt>
                <c:pt idx="3">
                  <c:v>26041</c:v>
                </c:pt>
                <c:pt idx="4">
                  <c:v>27512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B7-4D95-ACA0-E4E32226C300}"/>
            </c:ext>
          </c:extLst>
        </c:ser>
        <c:ser>
          <c:idx val="1"/>
          <c:order val="1"/>
          <c:tx>
            <c:strRef>
              <c:f>'Table 8.5'!$S$7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8.5'!$V$7:$Z$7</c:f>
              <c:numCache>
                <c:formatCode>#,##0</c:formatCode>
                <c:ptCount val="5"/>
                <c:pt idx="0">
                  <c:v>16267</c:v>
                </c:pt>
                <c:pt idx="1">
                  <c:v>17295</c:v>
                </c:pt>
                <c:pt idx="2">
                  <c:v>17683</c:v>
                </c:pt>
                <c:pt idx="3">
                  <c:v>18791</c:v>
                </c:pt>
                <c:pt idx="4">
                  <c:v>19694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B7-4D95-ACA0-E4E32226C300}"/>
            </c:ext>
          </c:extLst>
        </c:ser>
        <c:ser>
          <c:idx val="2"/>
          <c:order val="2"/>
          <c:tx>
            <c:strRef>
              <c:f>'Table 8.5'!$S$11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8.5'!$V$11:$Z$11</c:f>
              <c:numCache>
                <c:formatCode>#,##0</c:formatCode>
                <c:ptCount val="5"/>
                <c:pt idx="0">
                  <c:v>18665</c:v>
                </c:pt>
                <c:pt idx="1">
                  <c:v>19878</c:v>
                </c:pt>
                <c:pt idx="2">
                  <c:v>20680</c:v>
                </c:pt>
                <c:pt idx="3">
                  <c:v>21602</c:v>
                </c:pt>
                <c:pt idx="4">
                  <c:v>22929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B7-4D95-ACA0-E4E32226C300}"/>
            </c:ext>
          </c:extLst>
        </c:ser>
        <c:ser>
          <c:idx val="3"/>
          <c:order val="3"/>
          <c:tx>
            <c:strRef>
              <c:f>'Table 8.5'!$S$12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8.5'!$V$12:$Z$12</c:f>
              <c:numCache>
                <c:formatCode>#,##0</c:formatCode>
                <c:ptCount val="5"/>
                <c:pt idx="0">
                  <c:v>3867</c:v>
                </c:pt>
                <c:pt idx="1">
                  <c:v>4118</c:v>
                </c:pt>
                <c:pt idx="2">
                  <c:v>4140</c:v>
                </c:pt>
                <c:pt idx="3">
                  <c:v>4441</c:v>
                </c:pt>
                <c:pt idx="4">
                  <c:v>4583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B7-4D95-ACA0-E4E32226C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8.46'!$S$1</c:f>
              <c:strCache>
                <c:ptCount val="1"/>
                <c:pt idx="0">
                  <c:v>Mildura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8.46'!$V$8:$Z$8</c:f>
              <c:numCache>
                <c:formatCode>#,##0</c:formatCode>
                <c:ptCount val="5"/>
                <c:pt idx="0">
                  <c:v>33814</c:v>
                </c:pt>
                <c:pt idx="1">
                  <c:v>35457</c:v>
                </c:pt>
                <c:pt idx="2">
                  <c:v>35040</c:v>
                </c:pt>
                <c:pt idx="3">
                  <c:v>34660.04</c:v>
                </c:pt>
                <c:pt idx="4">
                  <c:v>39065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EA-4AC5-B323-6B46B16F180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42133.59</c:v>
                </c:pt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EA-4AC5-B323-6B46B16F18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8.47'!$S$4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8.47'!$U$2:$Y$2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8.47'!$U$4:$Y$4</c:f>
              <c:numCache>
                <c:formatCode>#,##0</c:formatCode>
                <c:ptCount val="5"/>
                <c:pt idx="1">
                  <c:v>31444</c:v>
                </c:pt>
                <c:pt idx="2">
                  <c:v>32898</c:v>
                </c:pt>
                <c:pt idx="3">
                  <c:v>34584</c:v>
                </c:pt>
                <c:pt idx="4">
                  <c:v>35421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1A-4C32-A86B-CE248D223D75}"/>
            </c:ext>
          </c:extLst>
        </c:ser>
        <c:ser>
          <c:idx val="1"/>
          <c:order val="1"/>
          <c:tx>
            <c:strRef>
              <c:f>'Table 8.47'!$S$7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8.47'!$U$2:$Y$2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8.47'!$U$7:$Y$7</c:f>
              <c:numCache>
                <c:formatCode>#,##0</c:formatCode>
                <c:ptCount val="5"/>
                <c:pt idx="1">
                  <c:v>22669</c:v>
                </c:pt>
                <c:pt idx="2">
                  <c:v>24039</c:v>
                </c:pt>
                <c:pt idx="3">
                  <c:v>25036</c:v>
                </c:pt>
                <c:pt idx="4">
                  <c:v>26147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1A-4C32-A86B-CE248D223D75}"/>
            </c:ext>
          </c:extLst>
        </c:ser>
        <c:ser>
          <c:idx val="2"/>
          <c:order val="2"/>
          <c:tx>
            <c:strRef>
              <c:f>'Table 8.47'!$S$11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8.47'!$U$2:$Y$2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8.47'!$U$11:$Y$11</c:f>
              <c:numCache>
                <c:formatCode>#,##0</c:formatCode>
                <c:ptCount val="5"/>
                <c:pt idx="1">
                  <c:v>28374</c:v>
                </c:pt>
                <c:pt idx="2">
                  <c:v>29670</c:v>
                </c:pt>
                <c:pt idx="3">
                  <c:v>31289</c:v>
                </c:pt>
                <c:pt idx="4">
                  <c:v>31947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1A-4C32-A86B-CE248D223D75}"/>
            </c:ext>
          </c:extLst>
        </c:ser>
        <c:ser>
          <c:idx val="3"/>
          <c:order val="3"/>
          <c:tx>
            <c:strRef>
              <c:f>'Table 8.47'!$S$12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8.47'!$U$2:$Y$2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8.47'!$U$12:$Y$12</c:f>
              <c:numCache>
                <c:formatCode>#,##0</c:formatCode>
                <c:ptCount val="5"/>
                <c:pt idx="1">
                  <c:v>3067</c:v>
                </c:pt>
                <c:pt idx="2">
                  <c:v>3224</c:v>
                </c:pt>
                <c:pt idx="3">
                  <c:v>3290</c:v>
                </c:pt>
                <c:pt idx="4">
                  <c:v>3474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F1A-4C32-A86B-CE248D223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8.47'!$S$1</c:f>
              <c:strCache>
                <c:ptCount val="1"/>
                <c:pt idx="0">
                  <c:v>Mitchell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8.47'!$AB$15:$AB$33</c:f>
              <c:numCache>
                <c:formatCode>0.0%</c:formatCode>
                <c:ptCount val="19"/>
                <c:pt idx="0">
                  <c:v>2.0028156293994209E-2</c:v>
                </c:pt>
                <c:pt idx="1">
                  <c:v>3.453130395516243E-3</c:v>
                </c:pt>
                <c:pt idx="2">
                  <c:v>7.5171992456238207E-2</c:v>
                </c:pt>
                <c:pt idx="3">
                  <c:v>8.5000132812707522E-3</c:v>
                </c:pt>
                <c:pt idx="4">
                  <c:v>0.12083300130156453</c:v>
                </c:pt>
                <c:pt idx="5">
                  <c:v>4.037506308603607E-2</c:v>
                </c:pt>
                <c:pt idx="6">
                  <c:v>8.9090764204319065E-2</c:v>
                </c:pt>
                <c:pt idx="7">
                  <c:v>6.3643849443514755E-2</c:v>
                </c:pt>
                <c:pt idx="8">
                  <c:v>5.9446967885887325E-2</c:v>
                </c:pt>
                <c:pt idx="9">
                  <c:v>7.4640741626158793E-3</c:v>
                </c:pt>
                <c:pt idx="10">
                  <c:v>3.3176614338459906E-2</c:v>
                </c:pt>
                <c:pt idx="11">
                  <c:v>1.7531277392620927E-2</c:v>
                </c:pt>
                <c:pt idx="12">
                  <c:v>4.765319945812415E-2</c:v>
                </c:pt>
                <c:pt idx="13">
                  <c:v>8.1228251919143624E-2</c:v>
                </c:pt>
                <c:pt idx="14">
                  <c:v>7.4614179084654814E-2</c:v>
                </c:pt>
                <c:pt idx="15">
                  <c:v>5.7906340478656997E-2</c:v>
                </c:pt>
                <c:pt idx="16">
                  <c:v>0.11695487024198475</c:v>
                </c:pt>
                <c:pt idx="17">
                  <c:v>1.6335963024942227E-2</c:v>
                </c:pt>
                <c:pt idx="18">
                  <c:v>3.6018806279384814E-2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E-442C-AB22-21EB1D301CE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E-442C-AB22-21EB1D301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8.47'!$S$63:$S$79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8.47'!$Y$44:$Y$60</c:f>
              <c:numCache>
                <c:formatCode>#,##0</c:formatCode>
                <c:ptCount val="17"/>
                <c:pt idx="0">
                  <c:v>11</c:v>
                </c:pt>
                <c:pt idx="1">
                  <c:v>372</c:v>
                </c:pt>
                <c:pt idx="2">
                  <c:v>1025</c:v>
                </c:pt>
                <c:pt idx="3">
                  <c:v>1568</c:v>
                </c:pt>
                <c:pt idx="4">
                  <c:v>2177</c:v>
                </c:pt>
                <c:pt idx="5">
                  <c:v>2363</c:v>
                </c:pt>
                <c:pt idx="6">
                  <c:v>2132</c:v>
                </c:pt>
                <c:pt idx="7">
                  <c:v>1630</c:v>
                </c:pt>
                <c:pt idx="8">
                  <c:v>1726</c:v>
                </c:pt>
                <c:pt idx="9">
                  <c:v>1787</c:v>
                </c:pt>
                <c:pt idx="10">
                  <c:v>1541</c:v>
                </c:pt>
                <c:pt idx="11">
                  <c:v>1113</c:v>
                </c:pt>
                <c:pt idx="12">
                  <c:v>617</c:v>
                </c:pt>
                <c:pt idx="13">
                  <c:v>237</c:v>
                </c:pt>
                <c:pt idx="14">
                  <c:v>92</c:v>
                </c:pt>
                <c:pt idx="15">
                  <c:v>23</c:v>
                </c:pt>
                <c:pt idx="1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3E-4B8C-AC94-B8F44779CBE5}"/>
            </c:ext>
          </c:extLst>
        </c:ser>
        <c:ser>
          <c:idx val="1"/>
          <c:order val="1"/>
          <c:tx>
            <c:strRef>
              <c:f>'Table 8.47'!$S$62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8.47'!$S$63:$S$79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8.47'!$Y$63:$Y$79</c:f>
              <c:numCache>
                <c:formatCode>#,##0</c:formatCode>
                <c:ptCount val="17"/>
                <c:pt idx="0">
                  <c:v>9</c:v>
                </c:pt>
                <c:pt idx="1">
                  <c:v>407</c:v>
                </c:pt>
                <c:pt idx="2">
                  <c:v>1025</c:v>
                </c:pt>
                <c:pt idx="3">
                  <c:v>1537</c:v>
                </c:pt>
                <c:pt idx="4">
                  <c:v>1967</c:v>
                </c:pt>
                <c:pt idx="5">
                  <c:v>1991</c:v>
                </c:pt>
                <c:pt idx="6">
                  <c:v>1905</c:v>
                </c:pt>
                <c:pt idx="7">
                  <c:v>1564</c:v>
                </c:pt>
                <c:pt idx="8">
                  <c:v>1743</c:v>
                </c:pt>
                <c:pt idx="9">
                  <c:v>1659</c:v>
                </c:pt>
                <c:pt idx="10">
                  <c:v>1456</c:v>
                </c:pt>
                <c:pt idx="11">
                  <c:v>987</c:v>
                </c:pt>
                <c:pt idx="12">
                  <c:v>422</c:v>
                </c:pt>
                <c:pt idx="13">
                  <c:v>160</c:v>
                </c:pt>
                <c:pt idx="14">
                  <c:v>76</c:v>
                </c:pt>
                <c:pt idx="15">
                  <c:v>29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3E-4B8C-AC94-B8F44779C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8.47'!$S$83:$S$90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8.47'!$Y$83:$Y$90</c:f>
              <c:numCache>
                <c:formatCode>#,##0</c:formatCode>
                <c:ptCount val="8"/>
                <c:pt idx="0">
                  <c:v>1615</c:v>
                </c:pt>
                <c:pt idx="1">
                  <c:v>1037</c:v>
                </c:pt>
                <c:pt idx="2">
                  <c:v>3158</c:v>
                </c:pt>
                <c:pt idx="3">
                  <c:v>939</c:v>
                </c:pt>
                <c:pt idx="4">
                  <c:v>562</c:v>
                </c:pt>
                <c:pt idx="5">
                  <c:v>580</c:v>
                </c:pt>
                <c:pt idx="6">
                  <c:v>1767</c:v>
                </c:pt>
                <c:pt idx="7">
                  <c:v>1827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95-47A1-A007-7A75F6C8C918}"/>
            </c:ext>
          </c:extLst>
        </c:ser>
        <c:ser>
          <c:idx val="1"/>
          <c:order val="1"/>
          <c:tx>
            <c:strRef>
              <c:f>'Table 8.47'!$S$92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8.47'!$S$83:$S$90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8.47'!$Y$93:$Y$100</c:f>
              <c:numCache>
                <c:formatCode>#,##0</c:formatCode>
                <c:ptCount val="8"/>
                <c:pt idx="0">
                  <c:v>1119</c:v>
                </c:pt>
                <c:pt idx="1">
                  <c:v>2016</c:v>
                </c:pt>
                <c:pt idx="2">
                  <c:v>482</c:v>
                </c:pt>
                <c:pt idx="3">
                  <c:v>2161</c:v>
                </c:pt>
                <c:pt idx="4">
                  <c:v>2308</c:v>
                </c:pt>
                <c:pt idx="5">
                  <c:v>1288</c:v>
                </c:pt>
                <c:pt idx="6">
                  <c:v>185</c:v>
                </c:pt>
                <c:pt idx="7">
                  <c:v>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95-47A1-A007-7A75F6C8C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8.47'!$S$1</c:f>
              <c:strCache>
                <c:ptCount val="1"/>
                <c:pt idx="0">
                  <c:v>Mitchell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8.47'!$U$8:$Y$8</c:f>
              <c:numCache>
                <c:formatCode>#,##0</c:formatCode>
                <c:ptCount val="5"/>
                <c:pt idx="1">
                  <c:v>43866.36</c:v>
                </c:pt>
                <c:pt idx="2">
                  <c:v>45572.7</c:v>
                </c:pt>
                <c:pt idx="3">
                  <c:v>46731.29</c:v>
                </c:pt>
                <c:pt idx="4">
                  <c:v>48165.04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43-4E68-AB54-92DA678CB77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43-4E68-AB54-92DA678CB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8.47'!$S$4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8.47'!$V$4:$Z$4</c:f>
              <c:numCache>
                <c:formatCode>#,##0</c:formatCode>
                <c:ptCount val="5"/>
                <c:pt idx="0">
                  <c:v>31444</c:v>
                </c:pt>
                <c:pt idx="1">
                  <c:v>32898</c:v>
                </c:pt>
                <c:pt idx="2">
                  <c:v>34584</c:v>
                </c:pt>
                <c:pt idx="3">
                  <c:v>35421</c:v>
                </c:pt>
                <c:pt idx="4">
                  <c:v>37647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D0-4C3F-9B63-E64ADB845FB2}"/>
            </c:ext>
          </c:extLst>
        </c:ser>
        <c:ser>
          <c:idx val="1"/>
          <c:order val="1"/>
          <c:tx>
            <c:strRef>
              <c:f>'Table 8.47'!$S$7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8.47'!$V$7:$Z$7</c:f>
              <c:numCache>
                <c:formatCode>#,##0</c:formatCode>
                <c:ptCount val="5"/>
                <c:pt idx="0">
                  <c:v>22669</c:v>
                </c:pt>
                <c:pt idx="1">
                  <c:v>24039</c:v>
                </c:pt>
                <c:pt idx="2">
                  <c:v>25036</c:v>
                </c:pt>
                <c:pt idx="3">
                  <c:v>26147</c:v>
                </c:pt>
                <c:pt idx="4">
                  <c:v>27142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D0-4C3F-9B63-E64ADB845FB2}"/>
            </c:ext>
          </c:extLst>
        </c:ser>
        <c:ser>
          <c:idx val="2"/>
          <c:order val="2"/>
          <c:tx>
            <c:strRef>
              <c:f>'Table 8.47'!$S$11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8.47'!$V$11:$Z$11</c:f>
              <c:numCache>
                <c:formatCode>#,##0</c:formatCode>
                <c:ptCount val="5"/>
                <c:pt idx="0">
                  <c:v>28374</c:v>
                </c:pt>
                <c:pt idx="1">
                  <c:v>29670</c:v>
                </c:pt>
                <c:pt idx="2">
                  <c:v>31289</c:v>
                </c:pt>
                <c:pt idx="3">
                  <c:v>31947</c:v>
                </c:pt>
                <c:pt idx="4">
                  <c:v>33812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D0-4C3F-9B63-E64ADB845FB2}"/>
            </c:ext>
          </c:extLst>
        </c:ser>
        <c:ser>
          <c:idx val="3"/>
          <c:order val="3"/>
          <c:tx>
            <c:strRef>
              <c:f>'Table 8.47'!$S$12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8.47'!$V$12:$Z$12</c:f>
              <c:numCache>
                <c:formatCode>#,##0</c:formatCode>
                <c:ptCount val="5"/>
                <c:pt idx="0">
                  <c:v>3067</c:v>
                </c:pt>
                <c:pt idx="1">
                  <c:v>3224</c:v>
                </c:pt>
                <c:pt idx="2">
                  <c:v>3290</c:v>
                </c:pt>
                <c:pt idx="3">
                  <c:v>3474</c:v>
                </c:pt>
                <c:pt idx="4">
                  <c:v>3835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D0-4C3F-9B63-E64ADB845F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8.47'!$S$1</c:f>
              <c:strCache>
                <c:ptCount val="1"/>
                <c:pt idx="0">
                  <c:v>Mitchell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8.47'!$AB$15:$AB$33</c:f>
              <c:numCache>
                <c:formatCode>0.0%</c:formatCode>
                <c:ptCount val="19"/>
                <c:pt idx="0">
                  <c:v>2.0028156293994209E-2</c:v>
                </c:pt>
                <c:pt idx="1">
                  <c:v>3.453130395516243E-3</c:v>
                </c:pt>
                <c:pt idx="2">
                  <c:v>7.5171992456238207E-2</c:v>
                </c:pt>
                <c:pt idx="3">
                  <c:v>8.5000132812707522E-3</c:v>
                </c:pt>
                <c:pt idx="4">
                  <c:v>0.12083300130156453</c:v>
                </c:pt>
                <c:pt idx="5">
                  <c:v>4.037506308603607E-2</c:v>
                </c:pt>
                <c:pt idx="6">
                  <c:v>8.9090764204319065E-2</c:v>
                </c:pt>
                <c:pt idx="7">
                  <c:v>6.3643849443514755E-2</c:v>
                </c:pt>
                <c:pt idx="8">
                  <c:v>5.9446967885887325E-2</c:v>
                </c:pt>
                <c:pt idx="9">
                  <c:v>7.4640741626158793E-3</c:v>
                </c:pt>
                <c:pt idx="10">
                  <c:v>3.3176614338459906E-2</c:v>
                </c:pt>
                <c:pt idx="11">
                  <c:v>1.7531277392620927E-2</c:v>
                </c:pt>
                <c:pt idx="12">
                  <c:v>4.765319945812415E-2</c:v>
                </c:pt>
                <c:pt idx="13">
                  <c:v>8.1228251919143624E-2</c:v>
                </c:pt>
                <c:pt idx="14">
                  <c:v>7.4614179084654814E-2</c:v>
                </c:pt>
                <c:pt idx="15">
                  <c:v>5.7906340478656997E-2</c:v>
                </c:pt>
                <c:pt idx="16">
                  <c:v>0.11695487024198475</c:v>
                </c:pt>
                <c:pt idx="17">
                  <c:v>1.6335963024942227E-2</c:v>
                </c:pt>
                <c:pt idx="18">
                  <c:v>3.6018806279384814E-2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E5-4E98-97F8-20588E03FE2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E5-4E98-97F8-20588E03F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8.47'!$S$63:$S$79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8.47'!$Z$44:$Z$60</c:f>
              <c:numCache>
                <c:formatCode>#,##0</c:formatCode>
                <c:ptCount val="17"/>
                <c:pt idx="0">
                  <c:v>6</c:v>
                </c:pt>
                <c:pt idx="1">
                  <c:v>450</c:v>
                </c:pt>
                <c:pt idx="2">
                  <c:v>1153</c:v>
                </c:pt>
                <c:pt idx="3">
                  <c:v>1653</c:v>
                </c:pt>
                <c:pt idx="4">
                  <c:v>2349</c:v>
                </c:pt>
                <c:pt idx="5">
                  <c:v>2519</c:v>
                </c:pt>
                <c:pt idx="6">
                  <c:v>2355</c:v>
                </c:pt>
                <c:pt idx="7">
                  <c:v>1789</c:v>
                </c:pt>
                <c:pt idx="8">
                  <c:v>1807</c:v>
                </c:pt>
                <c:pt idx="9">
                  <c:v>1773</c:v>
                </c:pt>
                <c:pt idx="10">
                  <c:v>1612</c:v>
                </c:pt>
                <c:pt idx="11">
                  <c:v>1178</c:v>
                </c:pt>
                <c:pt idx="12">
                  <c:v>657</c:v>
                </c:pt>
                <c:pt idx="13">
                  <c:v>254</c:v>
                </c:pt>
                <c:pt idx="14">
                  <c:v>100</c:v>
                </c:pt>
                <c:pt idx="15">
                  <c:v>36</c:v>
                </c:pt>
                <c:pt idx="1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7B-4DD0-8C55-C84F738FCFC6}"/>
            </c:ext>
          </c:extLst>
        </c:ser>
        <c:ser>
          <c:idx val="1"/>
          <c:order val="1"/>
          <c:tx>
            <c:strRef>
              <c:f>'Table 8.47'!$S$62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8.47'!$S$63:$S$79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8.47'!$Z$63:$Z$79</c:f>
              <c:numCache>
                <c:formatCode>#,##0</c:formatCode>
                <c:ptCount val="17"/>
                <c:pt idx="0">
                  <c:v>13</c:v>
                </c:pt>
                <c:pt idx="1">
                  <c:v>428</c:v>
                </c:pt>
                <c:pt idx="2">
                  <c:v>1061</c:v>
                </c:pt>
                <c:pt idx="3">
                  <c:v>1617</c:v>
                </c:pt>
                <c:pt idx="4">
                  <c:v>2132</c:v>
                </c:pt>
                <c:pt idx="5">
                  <c:v>2255</c:v>
                </c:pt>
                <c:pt idx="6">
                  <c:v>1952</c:v>
                </c:pt>
                <c:pt idx="7">
                  <c:v>1745</c:v>
                </c:pt>
                <c:pt idx="8">
                  <c:v>1730</c:v>
                </c:pt>
                <c:pt idx="9">
                  <c:v>1749</c:v>
                </c:pt>
                <c:pt idx="10">
                  <c:v>1456</c:v>
                </c:pt>
                <c:pt idx="11">
                  <c:v>1028</c:v>
                </c:pt>
                <c:pt idx="12">
                  <c:v>440</c:v>
                </c:pt>
                <c:pt idx="13">
                  <c:v>178</c:v>
                </c:pt>
                <c:pt idx="14">
                  <c:v>79</c:v>
                </c:pt>
                <c:pt idx="15">
                  <c:v>27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7B-4DD0-8C55-C84F738FC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8.47'!$Z$83:$Z$90</c:f>
              <c:numCache>
                <c:formatCode>#,##0</c:formatCode>
                <c:ptCount val="8"/>
                <c:pt idx="0">
                  <c:v>1677</c:v>
                </c:pt>
                <c:pt idx="1">
                  <c:v>1078</c:v>
                </c:pt>
                <c:pt idx="2">
                  <c:v>3303</c:v>
                </c:pt>
                <c:pt idx="3">
                  <c:v>974</c:v>
                </c:pt>
                <c:pt idx="4">
                  <c:v>584</c:v>
                </c:pt>
                <c:pt idx="5">
                  <c:v>614</c:v>
                </c:pt>
                <c:pt idx="6">
                  <c:v>1819</c:v>
                </c:pt>
                <c:pt idx="7">
                  <c:v>1875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3F-4707-99D8-BFEC988F1642}"/>
            </c:ext>
          </c:extLst>
        </c:ser>
        <c:ser>
          <c:idx val="1"/>
          <c:order val="1"/>
          <c:tx>
            <c:strRef>
              <c:f>'Table 8.47'!$S$92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8.47'!$S$83:$S$90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8.47'!$Z$93:$Z$100</c:f>
              <c:numCache>
                <c:formatCode>#,##0</c:formatCode>
                <c:ptCount val="8"/>
                <c:pt idx="0">
                  <c:v>1162</c:v>
                </c:pt>
                <c:pt idx="1">
                  <c:v>2081</c:v>
                </c:pt>
                <c:pt idx="2">
                  <c:v>514</c:v>
                </c:pt>
                <c:pt idx="3">
                  <c:v>2270</c:v>
                </c:pt>
                <c:pt idx="4">
                  <c:v>2385</c:v>
                </c:pt>
                <c:pt idx="5">
                  <c:v>1325</c:v>
                </c:pt>
                <c:pt idx="6">
                  <c:v>195</c:v>
                </c:pt>
                <c:pt idx="7">
                  <c:v>1012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3F-4707-99D8-BFEC988F1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8.5'!$S$1</c:f>
              <c:strCache>
                <c:ptCount val="1"/>
                <c:pt idx="0">
                  <c:v>Bass Coast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8.5'!$AB$15:$AB$33</c:f>
              <c:numCache>
                <c:formatCode>0.0%</c:formatCode>
                <c:ptCount val="19"/>
                <c:pt idx="0">
                  <c:v>2.6570223902297178E-2</c:v>
                </c:pt>
                <c:pt idx="1">
                  <c:v>3.6711253271299797E-3</c:v>
                </c:pt>
                <c:pt idx="2">
                  <c:v>4.0018900843268389E-2</c:v>
                </c:pt>
                <c:pt idx="3">
                  <c:v>1.3521372492003489E-2</c:v>
                </c:pt>
                <c:pt idx="4">
                  <c:v>0.10057429485315499</c:v>
                </c:pt>
                <c:pt idx="5">
                  <c:v>2.9078220412910728E-2</c:v>
                </c:pt>
                <c:pt idx="6">
                  <c:v>0.1042817679558011</c:v>
                </c:pt>
                <c:pt idx="7">
                  <c:v>0.10486333236405931</c:v>
                </c:pt>
                <c:pt idx="8">
                  <c:v>3.0241349229427159E-2</c:v>
                </c:pt>
                <c:pt idx="9">
                  <c:v>8.3963361442279741E-3</c:v>
                </c:pt>
                <c:pt idx="10">
                  <c:v>2.9187263739459145E-2</c:v>
                </c:pt>
                <c:pt idx="11">
                  <c:v>2.3517010758941553E-2</c:v>
                </c:pt>
                <c:pt idx="12">
                  <c:v>5.328583890665891E-2</c:v>
                </c:pt>
                <c:pt idx="13">
                  <c:v>5.8374527478918289E-2</c:v>
                </c:pt>
                <c:pt idx="14">
                  <c:v>4.0491421924978191E-2</c:v>
                </c:pt>
                <c:pt idx="15">
                  <c:v>7.6293980808374531E-2</c:v>
                </c:pt>
                <c:pt idx="16">
                  <c:v>0.1299069496946787</c:v>
                </c:pt>
                <c:pt idx="17">
                  <c:v>3.5148298924105842E-2</c:v>
                </c:pt>
                <c:pt idx="18">
                  <c:v>3.9873509741203836E-2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31-4C9D-A2C8-310564E31BD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31-4C9D-A2C8-310564E31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8.47'!$S$1</c:f>
              <c:strCache>
                <c:ptCount val="1"/>
                <c:pt idx="0">
                  <c:v>Mitchell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8.47'!$V$8:$Z$8</c:f>
              <c:numCache>
                <c:formatCode>#,##0</c:formatCode>
                <c:ptCount val="5"/>
                <c:pt idx="0">
                  <c:v>43866.36</c:v>
                </c:pt>
                <c:pt idx="1">
                  <c:v>45572.7</c:v>
                </c:pt>
                <c:pt idx="2">
                  <c:v>46731.29</c:v>
                </c:pt>
                <c:pt idx="3">
                  <c:v>48165.04</c:v>
                </c:pt>
                <c:pt idx="4">
                  <c:v>49728.74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81-4A2A-9DF6-692BC63308D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42133.59</c:v>
                </c:pt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81-4A2A-9DF6-692BC63308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8.48'!$S$4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8.48'!$U$2:$Y$2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8.48'!$U$4:$Y$4</c:f>
              <c:numCache>
                <c:formatCode>#,##0</c:formatCode>
                <c:ptCount val="5"/>
                <c:pt idx="1">
                  <c:v>21247</c:v>
                </c:pt>
                <c:pt idx="2">
                  <c:v>22319</c:v>
                </c:pt>
                <c:pt idx="3">
                  <c:v>21882</c:v>
                </c:pt>
                <c:pt idx="4">
                  <c:v>22507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3F-4837-888B-20FE4AAEB0C2}"/>
            </c:ext>
          </c:extLst>
        </c:ser>
        <c:ser>
          <c:idx val="1"/>
          <c:order val="1"/>
          <c:tx>
            <c:strRef>
              <c:f>'Table 8.48'!$S$7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8.48'!$U$2:$Y$2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8.48'!$U$7:$Y$7</c:f>
              <c:numCache>
                <c:formatCode>#,##0</c:formatCode>
                <c:ptCount val="5"/>
                <c:pt idx="1">
                  <c:v>14913</c:v>
                </c:pt>
                <c:pt idx="2">
                  <c:v>15562</c:v>
                </c:pt>
                <c:pt idx="3">
                  <c:v>15430</c:v>
                </c:pt>
                <c:pt idx="4">
                  <c:v>15900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3F-4837-888B-20FE4AAEB0C2}"/>
            </c:ext>
          </c:extLst>
        </c:ser>
        <c:ser>
          <c:idx val="2"/>
          <c:order val="2"/>
          <c:tx>
            <c:strRef>
              <c:f>'Table 8.48'!$S$11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8.48'!$U$2:$Y$2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8.48'!$U$11:$Y$11</c:f>
              <c:numCache>
                <c:formatCode>#,##0</c:formatCode>
                <c:ptCount val="5"/>
                <c:pt idx="1">
                  <c:v>17850</c:v>
                </c:pt>
                <c:pt idx="2">
                  <c:v>18761</c:v>
                </c:pt>
                <c:pt idx="3">
                  <c:v>18529</c:v>
                </c:pt>
                <c:pt idx="4">
                  <c:v>19011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3F-4837-888B-20FE4AAEB0C2}"/>
            </c:ext>
          </c:extLst>
        </c:ser>
        <c:ser>
          <c:idx val="3"/>
          <c:order val="3"/>
          <c:tx>
            <c:strRef>
              <c:f>'Table 8.48'!$S$12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8.48'!$U$2:$Y$2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8.48'!$U$12:$Y$12</c:f>
              <c:numCache>
                <c:formatCode>#,##0</c:formatCode>
                <c:ptCount val="5"/>
                <c:pt idx="1">
                  <c:v>3396</c:v>
                </c:pt>
                <c:pt idx="2">
                  <c:v>3554</c:v>
                </c:pt>
                <c:pt idx="3">
                  <c:v>3344</c:v>
                </c:pt>
                <c:pt idx="4">
                  <c:v>3492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3F-4837-888B-20FE4AAEB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8.48'!$S$1</c:f>
              <c:strCache>
                <c:ptCount val="1"/>
                <c:pt idx="0">
                  <c:v>Moira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8.48'!$AB$15:$AB$33</c:f>
              <c:numCache>
                <c:formatCode>0.0%</c:formatCode>
                <c:ptCount val="19"/>
                <c:pt idx="0">
                  <c:v>9.4648613797549963E-2</c:v>
                </c:pt>
                <c:pt idx="1">
                  <c:v>1.9342359767891683E-3</c:v>
                </c:pt>
                <c:pt idx="2">
                  <c:v>9.4304749623898565E-2</c:v>
                </c:pt>
                <c:pt idx="3">
                  <c:v>7.8229099505695253E-3</c:v>
                </c:pt>
                <c:pt idx="4">
                  <c:v>7.7154523963034599E-2</c:v>
                </c:pt>
                <c:pt idx="5">
                  <c:v>2.3941543090479262E-2</c:v>
                </c:pt>
                <c:pt idx="6">
                  <c:v>9.4433698689017839E-2</c:v>
                </c:pt>
                <c:pt idx="7">
                  <c:v>9.4691596819256388E-2</c:v>
                </c:pt>
                <c:pt idx="8">
                  <c:v>4.4487427466150871E-2</c:v>
                </c:pt>
                <c:pt idx="9">
                  <c:v>3.8684719535783366E-3</c:v>
                </c:pt>
                <c:pt idx="10">
                  <c:v>2.4500322372662798E-2</c:v>
                </c:pt>
                <c:pt idx="11">
                  <c:v>1.3926499032882012E-2</c:v>
                </c:pt>
                <c:pt idx="12">
                  <c:v>3.4042553191489362E-2</c:v>
                </c:pt>
                <c:pt idx="13">
                  <c:v>5.8542875564152157E-2</c:v>
                </c:pt>
                <c:pt idx="14">
                  <c:v>3.0174081237911026E-2</c:v>
                </c:pt>
                <c:pt idx="15">
                  <c:v>5.9144637868042124E-2</c:v>
                </c:pt>
                <c:pt idx="16">
                  <c:v>0.12048140984311197</c:v>
                </c:pt>
                <c:pt idx="17">
                  <c:v>1.1218568665377175E-2</c:v>
                </c:pt>
                <c:pt idx="18">
                  <c:v>3.2796045562003009E-2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2-40BA-A81A-B94DD25ACDC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2-40BA-A81A-B94DD25AC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8.48'!$S$63:$S$79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8.48'!$Y$44:$Y$60</c:f>
              <c:numCache>
                <c:formatCode>#,##0</c:formatCode>
                <c:ptCount val="17"/>
                <c:pt idx="0">
                  <c:v>3</c:v>
                </c:pt>
                <c:pt idx="1">
                  <c:v>316</c:v>
                </c:pt>
                <c:pt idx="2">
                  <c:v>734</c:v>
                </c:pt>
                <c:pt idx="3">
                  <c:v>1074</c:v>
                </c:pt>
                <c:pt idx="4">
                  <c:v>1354</c:v>
                </c:pt>
                <c:pt idx="5">
                  <c:v>1034</c:v>
                </c:pt>
                <c:pt idx="6">
                  <c:v>874</c:v>
                </c:pt>
                <c:pt idx="7">
                  <c:v>860</c:v>
                </c:pt>
                <c:pt idx="8">
                  <c:v>1070</c:v>
                </c:pt>
                <c:pt idx="9">
                  <c:v>1043</c:v>
                </c:pt>
                <c:pt idx="10">
                  <c:v>1072</c:v>
                </c:pt>
                <c:pt idx="11">
                  <c:v>940</c:v>
                </c:pt>
                <c:pt idx="12">
                  <c:v>591</c:v>
                </c:pt>
                <c:pt idx="13">
                  <c:v>288</c:v>
                </c:pt>
                <c:pt idx="14">
                  <c:v>119</c:v>
                </c:pt>
                <c:pt idx="15">
                  <c:v>71</c:v>
                </c:pt>
                <c:pt idx="1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73-4336-8E87-02B33D9FAE28}"/>
            </c:ext>
          </c:extLst>
        </c:ser>
        <c:ser>
          <c:idx val="1"/>
          <c:order val="1"/>
          <c:tx>
            <c:strRef>
              <c:f>'Table 8.48'!$S$62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8.48'!$S$63:$S$79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8.48'!$Y$63:$Y$79</c:f>
              <c:numCache>
                <c:formatCode>#,##0</c:formatCode>
                <c:ptCount val="17"/>
                <c:pt idx="0">
                  <c:v>7</c:v>
                </c:pt>
                <c:pt idx="1">
                  <c:v>298</c:v>
                </c:pt>
                <c:pt idx="2">
                  <c:v>652</c:v>
                </c:pt>
                <c:pt idx="3">
                  <c:v>1102</c:v>
                </c:pt>
                <c:pt idx="4">
                  <c:v>1169</c:v>
                </c:pt>
                <c:pt idx="5">
                  <c:v>921</c:v>
                </c:pt>
                <c:pt idx="6">
                  <c:v>946</c:v>
                </c:pt>
                <c:pt idx="7">
                  <c:v>884</c:v>
                </c:pt>
                <c:pt idx="8">
                  <c:v>1054</c:v>
                </c:pt>
                <c:pt idx="9">
                  <c:v>1107</c:v>
                </c:pt>
                <c:pt idx="10">
                  <c:v>1148</c:v>
                </c:pt>
                <c:pt idx="11">
                  <c:v>901</c:v>
                </c:pt>
                <c:pt idx="12">
                  <c:v>449</c:v>
                </c:pt>
                <c:pt idx="13">
                  <c:v>188</c:v>
                </c:pt>
                <c:pt idx="14">
                  <c:v>94</c:v>
                </c:pt>
                <c:pt idx="15">
                  <c:v>56</c:v>
                </c:pt>
                <c:pt idx="1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73-4336-8E87-02B33D9FA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8.48'!$S$83:$S$90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8.48'!$Y$83:$Y$90</c:f>
              <c:numCache>
                <c:formatCode>#,##0</c:formatCode>
                <c:ptCount val="8"/>
                <c:pt idx="0">
                  <c:v>915</c:v>
                </c:pt>
                <c:pt idx="1">
                  <c:v>491</c:v>
                </c:pt>
                <c:pt idx="2">
                  <c:v>1475</c:v>
                </c:pt>
                <c:pt idx="3">
                  <c:v>329</c:v>
                </c:pt>
                <c:pt idx="4">
                  <c:v>183</c:v>
                </c:pt>
                <c:pt idx="5">
                  <c:v>391</c:v>
                </c:pt>
                <c:pt idx="6">
                  <c:v>927</c:v>
                </c:pt>
                <c:pt idx="7">
                  <c:v>1568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11-4D8D-B06F-29770A9E964E}"/>
            </c:ext>
          </c:extLst>
        </c:ser>
        <c:ser>
          <c:idx val="1"/>
          <c:order val="1"/>
          <c:tx>
            <c:strRef>
              <c:f>'Table 8.48'!$S$92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8.48'!$S$83:$S$90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8.48'!$Y$93:$Y$100</c:f>
              <c:numCache>
                <c:formatCode>#,##0</c:formatCode>
                <c:ptCount val="8"/>
                <c:pt idx="0">
                  <c:v>556</c:v>
                </c:pt>
                <c:pt idx="1">
                  <c:v>1234</c:v>
                </c:pt>
                <c:pt idx="2">
                  <c:v>248</c:v>
                </c:pt>
                <c:pt idx="3">
                  <c:v>1211</c:v>
                </c:pt>
                <c:pt idx="4">
                  <c:v>1040</c:v>
                </c:pt>
                <c:pt idx="5">
                  <c:v>763</c:v>
                </c:pt>
                <c:pt idx="6">
                  <c:v>70</c:v>
                </c:pt>
                <c:pt idx="7">
                  <c:v>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11-4D8D-B06F-29770A9E9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8.48'!$S$1</c:f>
              <c:strCache>
                <c:ptCount val="1"/>
                <c:pt idx="0">
                  <c:v>Moira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8.48'!$U$8:$Y$8</c:f>
              <c:numCache>
                <c:formatCode>#,##0</c:formatCode>
                <c:ptCount val="5"/>
                <c:pt idx="1">
                  <c:v>35071.14</c:v>
                </c:pt>
                <c:pt idx="2">
                  <c:v>37152.239999999998</c:v>
                </c:pt>
                <c:pt idx="3">
                  <c:v>38116</c:v>
                </c:pt>
                <c:pt idx="4">
                  <c:v>38580.69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E5-41C3-8CE6-83E64D477DB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E5-41C3-8CE6-83E64D477D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8.48'!$S$4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8.48'!$V$4:$Z$4</c:f>
              <c:numCache>
                <c:formatCode>#,##0</c:formatCode>
                <c:ptCount val="5"/>
                <c:pt idx="0">
                  <c:v>21247</c:v>
                </c:pt>
                <c:pt idx="1">
                  <c:v>22319</c:v>
                </c:pt>
                <c:pt idx="2">
                  <c:v>21882</c:v>
                </c:pt>
                <c:pt idx="3">
                  <c:v>22507</c:v>
                </c:pt>
                <c:pt idx="4">
                  <c:v>23265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C8-4344-A51B-31FFE3127F14}"/>
            </c:ext>
          </c:extLst>
        </c:ser>
        <c:ser>
          <c:idx val="1"/>
          <c:order val="1"/>
          <c:tx>
            <c:strRef>
              <c:f>'Table 8.48'!$S$7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8.48'!$V$7:$Z$7</c:f>
              <c:numCache>
                <c:formatCode>#,##0</c:formatCode>
                <c:ptCount val="5"/>
                <c:pt idx="0">
                  <c:v>14913</c:v>
                </c:pt>
                <c:pt idx="1">
                  <c:v>15562</c:v>
                </c:pt>
                <c:pt idx="2">
                  <c:v>15430</c:v>
                </c:pt>
                <c:pt idx="3">
                  <c:v>15900</c:v>
                </c:pt>
                <c:pt idx="4">
                  <c:v>16073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C8-4344-A51B-31FFE3127F14}"/>
            </c:ext>
          </c:extLst>
        </c:ser>
        <c:ser>
          <c:idx val="2"/>
          <c:order val="2"/>
          <c:tx>
            <c:strRef>
              <c:f>'Table 8.48'!$S$11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8.48'!$V$11:$Z$11</c:f>
              <c:numCache>
                <c:formatCode>#,##0</c:formatCode>
                <c:ptCount val="5"/>
                <c:pt idx="0">
                  <c:v>17850</c:v>
                </c:pt>
                <c:pt idx="1">
                  <c:v>18761</c:v>
                </c:pt>
                <c:pt idx="2">
                  <c:v>18529</c:v>
                </c:pt>
                <c:pt idx="3">
                  <c:v>19011</c:v>
                </c:pt>
                <c:pt idx="4">
                  <c:v>19829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C8-4344-A51B-31FFE3127F14}"/>
            </c:ext>
          </c:extLst>
        </c:ser>
        <c:ser>
          <c:idx val="3"/>
          <c:order val="3"/>
          <c:tx>
            <c:strRef>
              <c:f>'Table 8.48'!$S$12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8.48'!$V$12:$Z$12</c:f>
              <c:numCache>
                <c:formatCode>#,##0</c:formatCode>
                <c:ptCount val="5"/>
                <c:pt idx="0">
                  <c:v>3396</c:v>
                </c:pt>
                <c:pt idx="1">
                  <c:v>3554</c:v>
                </c:pt>
                <c:pt idx="2">
                  <c:v>3344</c:v>
                </c:pt>
                <c:pt idx="3">
                  <c:v>3492</c:v>
                </c:pt>
                <c:pt idx="4">
                  <c:v>3436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BC8-4344-A51B-31FFE3127F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8.48'!$S$1</c:f>
              <c:strCache>
                <c:ptCount val="1"/>
                <c:pt idx="0">
                  <c:v>Moira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8.48'!$AB$15:$AB$33</c:f>
              <c:numCache>
                <c:formatCode>0.0%</c:formatCode>
                <c:ptCount val="19"/>
                <c:pt idx="0">
                  <c:v>9.4648613797549963E-2</c:v>
                </c:pt>
                <c:pt idx="1">
                  <c:v>1.9342359767891683E-3</c:v>
                </c:pt>
                <c:pt idx="2">
                  <c:v>9.4304749623898565E-2</c:v>
                </c:pt>
                <c:pt idx="3">
                  <c:v>7.8229099505695253E-3</c:v>
                </c:pt>
                <c:pt idx="4">
                  <c:v>7.7154523963034599E-2</c:v>
                </c:pt>
                <c:pt idx="5">
                  <c:v>2.3941543090479262E-2</c:v>
                </c:pt>
                <c:pt idx="6">
                  <c:v>9.4433698689017839E-2</c:v>
                </c:pt>
                <c:pt idx="7">
                  <c:v>9.4691596819256388E-2</c:v>
                </c:pt>
                <c:pt idx="8">
                  <c:v>4.4487427466150871E-2</c:v>
                </c:pt>
                <c:pt idx="9">
                  <c:v>3.8684719535783366E-3</c:v>
                </c:pt>
                <c:pt idx="10">
                  <c:v>2.4500322372662798E-2</c:v>
                </c:pt>
                <c:pt idx="11">
                  <c:v>1.3926499032882012E-2</c:v>
                </c:pt>
                <c:pt idx="12">
                  <c:v>3.4042553191489362E-2</c:v>
                </c:pt>
                <c:pt idx="13">
                  <c:v>5.8542875564152157E-2</c:v>
                </c:pt>
                <c:pt idx="14">
                  <c:v>3.0174081237911026E-2</c:v>
                </c:pt>
                <c:pt idx="15">
                  <c:v>5.9144637868042124E-2</c:v>
                </c:pt>
                <c:pt idx="16">
                  <c:v>0.12048140984311197</c:v>
                </c:pt>
                <c:pt idx="17">
                  <c:v>1.1218568665377175E-2</c:v>
                </c:pt>
                <c:pt idx="18">
                  <c:v>3.2796045562003009E-2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29-458F-B631-2F0D3E89F02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29-458F-B631-2F0D3E89F0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8.48'!$S$63:$S$79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8.48'!$Z$44:$Z$60</c:f>
              <c:numCache>
                <c:formatCode>#,##0</c:formatCode>
                <c:ptCount val="17"/>
                <c:pt idx="0">
                  <c:v>9</c:v>
                </c:pt>
                <c:pt idx="1">
                  <c:v>349</c:v>
                </c:pt>
                <c:pt idx="2">
                  <c:v>806</c:v>
                </c:pt>
                <c:pt idx="3">
                  <c:v>1091</c:v>
                </c:pt>
                <c:pt idx="4">
                  <c:v>1286</c:v>
                </c:pt>
                <c:pt idx="5">
                  <c:v>1110</c:v>
                </c:pt>
                <c:pt idx="6">
                  <c:v>966</c:v>
                </c:pt>
                <c:pt idx="7">
                  <c:v>912</c:v>
                </c:pt>
                <c:pt idx="8">
                  <c:v>1008</c:v>
                </c:pt>
                <c:pt idx="9">
                  <c:v>1032</c:v>
                </c:pt>
                <c:pt idx="10">
                  <c:v>1063</c:v>
                </c:pt>
                <c:pt idx="11">
                  <c:v>1001</c:v>
                </c:pt>
                <c:pt idx="12">
                  <c:v>625</c:v>
                </c:pt>
                <c:pt idx="13">
                  <c:v>295</c:v>
                </c:pt>
                <c:pt idx="14">
                  <c:v>116</c:v>
                </c:pt>
                <c:pt idx="15">
                  <c:v>68</c:v>
                </c:pt>
                <c:pt idx="16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6C-4BE0-8AC6-2043DC5C04FA}"/>
            </c:ext>
          </c:extLst>
        </c:ser>
        <c:ser>
          <c:idx val="1"/>
          <c:order val="1"/>
          <c:tx>
            <c:strRef>
              <c:f>'Table 8.48'!$S$62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8.48'!$S$63:$S$79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8.48'!$Z$63:$Z$79</c:f>
              <c:numCache>
                <c:formatCode>#,##0</c:formatCode>
                <c:ptCount val="17"/>
                <c:pt idx="0">
                  <c:v>14</c:v>
                </c:pt>
                <c:pt idx="1">
                  <c:v>397</c:v>
                </c:pt>
                <c:pt idx="2">
                  <c:v>750</c:v>
                </c:pt>
                <c:pt idx="3">
                  <c:v>1027</c:v>
                </c:pt>
                <c:pt idx="4">
                  <c:v>1276</c:v>
                </c:pt>
                <c:pt idx="5">
                  <c:v>1038</c:v>
                </c:pt>
                <c:pt idx="6">
                  <c:v>962</c:v>
                </c:pt>
                <c:pt idx="7">
                  <c:v>921</c:v>
                </c:pt>
                <c:pt idx="8">
                  <c:v>1034</c:v>
                </c:pt>
                <c:pt idx="9">
                  <c:v>1113</c:v>
                </c:pt>
                <c:pt idx="10">
                  <c:v>1169</c:v>
                </c:pt>
                <c:pt idx="11">
                  <c:v>919</c:v>
                </c:pt>
                <c:pt idx="12">
                  <c:v>479</c:v>
                </c:pt>
                <c:pt idx="13">
                  <c:v>200</c:v>
                </c:pt>
                <c:pt idx="14">
                  <c:v>86</c:v>
                </c:pt>
                <c:pt idx="15">
                  <c:v>53</c:v>
                </c:pt>
                <c:pt idx="16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6C-4BE0-8AC6-2043DC5C04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8.48'!$Z$83:$Z$90</c:f>
              <c:numCache>
                <c:formatCode>#,##0</c:formatCode>
                <c:ptCount val="8"/>
                <c:pt idx="0">
                  <c:v>904</c:v>
                </c:pt>
                <c:pt idx="1">
                  <c:v>504</c:v>
                </c:pt>
                <c:pt idx="2">
                  <c:v>1507</c:v>
                </c:pt>
                <c:pt idx="3">
                  <c:v>342</c:v>
                </c:pt>
                <c:pt idx="4">
                  <c:v>191</c:v>
                </c:pt>
                <c:pt idx="5">
                  <c:v>383</c:v>
                </c:pt>
                <c:pt idx="6">
                  <c:v>976</c:v>
                </c:pt>
                <c:pt idx="7">
                  <c:v>1599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48-48F4-8A5B-65C8314F607C}"/>
            </c:ext>
          </c:extLst>
        </c:ser>
        <c:ser>
          <c:idx val="1"/>
          <c:order val="1"/>
          <c:tx>
            <c:strRef>
              <c:f>'Table 8.48'!$S$92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8.48'!$S$83:$S$90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8.48'!$Z$93:$Z$100</c:f>
              <c:numCache>
                <c:formatCode>#,##0</c:formatCode>
                <c:ptCount val="8"/>
                <c:pt idx="0">
                  <c:v>572</c:v>
                </c:pt>
                <c:pt idx="1">
                  <c:v>1250</c:v>
                </c:pt>
                <c:pt idx="2">
                  <c:v>256</c:v>
                </c:pt>
                <c:pt idx="3">
                  <c:v>1304</c:v>
                </c:pt>
                <c:pt idx="4">
                  <c:v>1052</c:v>
                </c:pt>
                <c:pt idx="5">
                  <c:v>797</c:v>
                </c:pt>
                <c:pt idx="6">
                  <c:v>73</c:v>
                </c:pt>
                <c:pt idx="7">
                  <c:v>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48-48F4-8A5B-65C8314F60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8.5'!$Z$44:$Z$60</c:f>
              <c:numCache>
                <c:formatCode>#,##0</c:formatCode>
                <c:ptCount val="17"/>
                <c:pt idx="0">
                  <c:v>6</c:v>
                </c:pt>
                <c:pt idx="1">
                  <c:v>387</c:v>
                </c:pt>
                <c:pt idx="2">
                  <c:v>720</c:v>
                </c:pt>
                <c:pt idx="3">
                  <c:v>951</c:v>
                </c:pt>
                <c:pt idx="4">
                  <c:v>1230</c:v>
                </c:pt>
                <c:pt idx="5">
                  <c:v>1254</c:v>
                </c:pt>
                <c:pt idx="6">
                  <c:v>1224</c:v>
                </c:pt>
                <c:pt idx="7">
                  <c:v>1135</c:v>
                </c:pt>
                <c:pt idx="8">
                  <c:v>1192</c:v>
                </c:pt>
                <c:pt idx="9">
                  <c:v>1247</c:v>
                </c:pt>
                <c:pt idx="10">
                  <c:v>1264</c:v>
                </c:pt>
                <c:pt idx="11">
                  <c:v>1310</c:v>
                </c:pt>
                <c:pt idx="12">
                  <c:v>804</c:v>
                </c:pt>
                <c:pt idx="13">
                  <c:v>322</c:v>
                </c:pt>
                <c:pt idx="14">
                  <c:v>138</c:v>
                </c:pt>
                <c:pt idx="15">
                  <c:v>57</c:v>
                </c:pt>
                <c:pt idx="16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3D-49A6-8F9A-F2BC972C9218}"/>
            </c:ext>
          </c:extLst>
        </c:ser>
        <c:ser>
          <c:idx val="1"/>
          <c:order val="1"/>
          <c:tx>
            <c:strRef>
              <c:f>'Table 8.5'!$S$62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8.5'!$Z$63:$Z$79</c:f>
              <c:numCache>
                <c:formatCode>#,##0</c:formatCode>
                <c:ptCount val="17"/>
                <c:pt idx="0">
                  <c:v>11</c:v>
                </c:pt>
                <c:pt idx="1">
                  <c:v>457</c:v>
                </c:pt>
                <c:pt idx="2">
                  <c:v>856</c:v>
                </c:pt>
                <c:pt idx="3">
                  <c:v>1083</c:v>
                </c:pt>
                <c:pt idx="4">
                  <c:v>1195</c:v>
                </c:pt>
                <c:pt idx="5">
                  <c:v>1311</c:v>
                </c:pt>
                <c:pt idx="6">
                  <c:v>1382</c:v>
                </c:pt>
                <c:pt idx="7">
                  <c:v>1248</c:v>
                </c:pt>
                <c:pt idx="8">
                  <c:v>1310</c:v>
                </c:pt>
                <c:pt idx="9">
                  <c:v>1393</c:v>
                </c:pt>
                <c:pt idx="10">
                  <c:v>1519</c:v>
                </c:pt>
                <c:pt idx="11">
                  <c:v>1325</c:v>
                </c:pt>
                <c:pt idx="12">
                  <c:v>695</c:v>
                </c:pt>
                <c:pt idx="13">
                  <c:v>235</c:v>
                </c:pt>
                <c:pt idx="14">
                  <c:v>95</c:v>
                </c:pt>
                <c:pt idx="15">
                  <c:v>58</c:v>
                </c:pt>
                <c:pt idx="16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3D-49A6-8F9A-F2BC972C9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8.48'!$S$1</c:f>
              <c:strCache>
                <c:ptCount val="1"/>
                <c:pt idx="0">
                  <c:v>Moira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8.48'!$V$8:$Z$8</c:f>
              <c:numCache>
                <c:formatCode>#,##0</c:formatCode>
                <c:ptCount val="5"/>
                <c:pt idx="0">
                  <c:v>35071.14</c:v>
                </c:pt>
                <c:pt idx="1">
                  <c:v>37152.239999999998</c:v>
                </c:pt>
                <c:pt idx="2">
                  <c:v>38116</c:v>
                </c:pt>
                <c:pt idx="3">
                  <c:v>38580.69</c:v>
                </c:pt>
                <c:pt idx="4">
                  <c:v>41279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34-4A26-A66B-0854E579868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42133.59</c:v>
                </c:pt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34-4A26-A66B-0854E5798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8.49'!$S$4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8.49'!$U$2:$Y$2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8.49'!$U$4:$Y$4</c:f>
              <c:numCache>
                <c:formatCode>#,##0</c:formatCode>
                <c:ptCount val="5"/>
                <c:pt idx="1">
                  <c:v>137343</c:v>
                </c:pt>
                <c:pt idx="2">
                  <c:v>142849</c:v>
                </c:pt>
                <c:pt idx="3">
                  <c:v>148972</c:v>
                </c:pt>
                <c:pt idx="4">
                  <c:v>149850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5F-4502-B4E5-D78F976656EB}"/>
            </c:ext>
          </c:extLst>
        </c:ser>
        <c:ser>
          <c:idx val="1"/>
          <c:order val="1"/>
          <c:tx>
            <c:strRef>
              <c:f>'Table 8.49'!$S$7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8.49'!$U$2:$Y$2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8.49'!$U$7:$Y$7</c:f>
              <c:numCache>
                <c:formatCode>#,##0</c:formatCode>
                <c:ptCount val="5"/>
                <c:pt idx="1">
                  <c:v>98776</c:v>
                </c:pt>
                <c:pt idx="2">
                  <c:v>102083</c:v>
                </c:pt>
                <c:pt idx="3">
                  <c:v>105086</c:v>
                </c:pt>
                <c:pt idx="4">
                  <c:v>107032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5F-4502-B4E5-D78F976656EB}"/>
            </c:ext>
          </c:extLst>
        </c:ser>
        <c:ser>
          <c:idx val="2"/>
          <c:order val="2"/>
          <c:tx>
            <c:strRef>
              <c:f>'Table 8.49'!$S$11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8.49'!$U$2:$Y$2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8.49'!$U$11:$Y$11</c:f>
              <c:numCache>
                <c:formatCode>#,##0</c:formatCode>
                <c:ptCount val="5"/>
                <c:pt idx="1">
                  <c:v>123781</c:v>
                </c:pt>
                <c:pt idx="2">
                  <c:v>128357</c:v>
                </c:pt>
                <c:pt idx="3">
                  <c:v>133581</c:v>
                </c:pt>
                <c:pt idx="4">
                  <c:v>133590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5F-4502-B4E5-D78F976656EB}"/>
            </c:ext>
          </c:extLst>
        </c:ser>
        <c:ser>
          <c:idx val="3"/>
          <c:order val="3"/>
          <c:tx>
            <c:strRef>
              <c:f>'Table 8.49'!$S$12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8.49'!$U$2:$Y$2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8.49'!$U$12:$Y$12</c:f>
              <c:numCache>
                <c:formatCode>#,##0</c:formatCode>
                <c:ptCount val="5"/>
                <c:pt idx="1">
                  <c:v>13559</c:v>
                </c:pt>
                <c:pt idx="2">
                  <c:v>14488</c:v>
                </c:pt>
                <c:pt idx="3">
                  <c:v>15394</c:v>
                </c:pt>
                <c:pt idx="4">
                  <c:v>16258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5F-4502-B4E5-D78F97665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8.49'!$S$1</c:f>
              <c:strCache>
                <c:ptCount val="1"/>
                <c:pt idx="0">
                  <c:v>Monash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8.49'!$AB$15:$AB$33</c:f>
              <c:numCache>
                <c:formatCode>0.0%</c:formatCode>
                <c:ptCount val="19"/>
                <c:pt idx="0">
                  <c:v>3.0009915748967384E-3</c:v>
                </c:pt>
                <c:pt idx="1">
                  <c:v>9.3247440620423819E-4</c:v>
                </c:pt>
                <c:pt idx="2">
                  <c:v>4.9624711885108648E-2</c:v>
                </c:pt>
                <c:pt idx="3">
                  <c:v>5.4241116867936668E-3</c:v>
                </c:pt>
                <c:pt idx="4">
                  <c:v>4.5625578692303145E-2</c:v>
                </c:pt>
                <c:pt idx="5">
                  <c:v>4.9900514174267649E-2</c:v>
                </c:pt>
                <c:pt idx="6">
                  <c:v>9.9886395723751173E-2</c:v>
                </c:pt>
                <c:pt idx="7">
                  <c:v>7.7461042926656287E-2</c:v>
                </c:pt>
                <c:pt idx="8">
                  <c:v>3.4810188924568074E-2</c:v>
                </c:pt>
                <c:pt idx="9">
                  <c:v>1.7605379457982833E-2</c:v>
                </c:pt>
                <c:pt idx="10">
                  <c:v>5.1594728236244364E-2</c:v>
                </c:pt>
                <c:pt idx="11">
                  <c:v>1.7605379457982833E-2</c:v>
                </c:pt>
                <c:pt idx="12">
                  <c:v>0.11128622367565651</c:v>
                </c:pt>
                <c:pt idx="13">
                  <c:v>0.11057701778924765</c:v>
                </c:pt>
                <c:pt idx="14">
                  <c:v>3.3477144526966242E-2</c:v>
                </c:pt>
                <c:pt idx="15">
                  <c:v>8.8243599088539099E-2</c:v>
                </c:pt>
                <c:pt idx="16">
                  <c:v>0.12332302358109572</c:v>
                </c:pt>
                <c:pt idx="17">
                  <c:v>1.7979682564698621E-2</c:v>
                </c:pt>
                <c:pt idx="18">
                  <c:v>3.2531536678421097E-2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7C-4DA8-8AC0-C589BA3BF9E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7C-4DA8-8AC0-C589BA3BF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8.49'!$S$63:$S$79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8.49'!$Y$44:$Y$60</c:f>
              <c:numCache>
                <c:formatCode>#,##0</c:formatCode>
                <c:ptCount val="17"/>
                <c:pt idx="0">
                  <c:v>28</c:v>
                </c:pt>
                <c:pt idx="1">
                  <c:v>888</c:v>
                </c:pt>
                <c:pt idx="2">
                  <c:v>3631</c:v>
                </c:pt>
                <c:pt idx="3">
                  <c:v>9791</c:v>
                </c:pt>
                <c:pt idx="4">
                  <c:v>13726</c:v>
                </c:pt>
                <c:pt idx="5">
                  <c:v>9626</c:v>
                </c:pt>
                <c:pt idx="6">
                  <c:v>8501</c:v>
                </c:pt>
                <c:pt idx="7">
                  <c:v>7252</c:v>
                </c:pt>
                <c:pt idx="8">
                  <c:v>6634</c:v>
                </c:pt>
                <c:pt idx="9">
                  <c:v>5751</c:v>
                </c:pt>
                <c:pt idx="10">
                  <c:v>5022</c:v>
                </c:pt>
                <c:pt idx="11">
                  <c:v>3770</c:v>
                </c:pt>
                <c:pt idx="12">
                  <c:v>2054</c:v>
                </c:pt>
                <c:pt idx="13">
                  <c:v>965</c:v>
                </c:pt>
                <c:pt idx="14">
                  <c:v>450</c:v>
                </c:pt>
                <c:pt idx="15">
                  <c:v>244</c:v>
                </c:pt>
                <c:pt idx="16">
                  <c:v>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10-4CBA-A5BB-EBD0D778CEFB}"/>
            </c:ext>
          </c:extLst>
        </c:ser>
        <c:ser>
          <c:idx val="1"/>
          <c:order val="1"/>
          <c:tx>
            <c:strRef>
              <c:f>'Table 8.49'!$S$62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8.49'!$S$63:$S$79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8.49'!$Y$63:$Y$79</c:f>
              <c:numCache>
                <c:formatCode>#,##0</c:formatCode>
                <c:ptCount val="17"/>
                <c:pt idx="0">
                  <c:v>19</c:v>
                </c:pt>
                <c:pt idx="1">
                  <c:v>1059</c:v>
                </c:pt>
                <c:pt idx="2">
                  <c:v>3636</c:v>
                </c:pt>
                <c:pt idx="3">
                  <c:v>8491</c:v>
                </c:pt>
                <c:pt idx="4">
                  <c:v>10596</c:v>
                </c:pt>
                <c:pt idx="5">
                  <c:v>8533</c:v>
                </c:pt>
                <c:pt idx="6">
                  <c:v>7740</c:v>
                </c:pt>
                <c:pt idx="7">
                  <c:v>6747</c:v>
                </c:pt>
                <c:pt idx="8">
                  <c:v>6851</c:v>
                </c:pt>
                <c:pt idx="9">
                  <c:v>6080</c:v>
                </c:pt>
                <c:pt idx="10">
                  <c:v>4913</c:v>
                </c:pt>
                <c:pt idx="11">
                  <c:v>3404</c:v>
                </c:pt>
                <c:pt idx="12">
                  <c:v>1722</c:v>
                </c:pt>
                <c:pt idx="13">
                  <c:v>751</c:v>
                </c:pt>
                <c:pt idx="14">
                  <c:v>353</c:v>
                </c:pt>
                <c:pt idx="15">
                  <c:v>193</c:v>
                </c:pt>
                <c:pt idx="16">
                  <c:v>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10-4CBA-A5BB-EBD0D778CE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8.49'!$S$83:$S$90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8.49'!$Y$83:$Y$90</c:f>
              <c:numCache>
                <c:formatCode>#,##0</c:formatCode>
                <c:ptCount val="8"/>
                <c:pt idx="0">
                  <c:v>8092</c:v>
                </c:pt>
                <c:pt idx="1">
                  <c:v>14256</c:v>
                </c:pt>
                <c:pt idx="2">
                  <c:v>5940</c:v>
                </c:pt>
                <c:pt idx="3">
                  <c:v>2662</c:v>
                </c:pt>
                <c:pt idx="4">
                  <c:v>3740</c:v>
                </c:pt>
                <c:pt idx="5">
                  <c:v>3716</c:v>
                </c:pt>
                <c:pt idx="6">
                  <c:v>2463</c:v>
                </c:pt>
                <c:pt idx="7">
                  <c:v>4450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F5-4086-9D29-551F1C9306F6}"/>
            </c:ext>
          </c:extLst>
        </c:ser>
        <c:ser>
          <c:idx val="1"/>
          <c:order val="1"/>
          <c:tx>
            <c:strRef>
              <c:f>'Table 8.49'!$S$92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8.49'!$S$83:$S$90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8.49'!$Y$93:$Y$100</c:f>
              <c:numCache>
                <c:formatCode>#,##0</c:formatCode>
                <c:ptCount val="8"/>
                <c:pt idx="0">
                  <c:v>5213</c:v>
                </c:pt>
                <c:pt idx="1">
                  <c:v>14045</c:v>
                </c:pt>
                <c:pt idx="2">
                  <c:v>1468</c:v>
                </c:pt>
                <c:pt idx="3">
                  <c:v>5582</c:v>
                </c:pt>
                <c:pt idx="4">
                  <c:v>8726</c:v>
                </c:pt>
                <c:pt idx="5">
                  <c:v>4728</c:v>
                </c:pt>
                <c:pt idx="6">
                  <c:v>390</c:v>
                </c:pt>
                <c:pt idx="7">
                  <c:v>2263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F5-4086-9D29-551F1C9306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8.49'!$S$1</c:f>
              <c:strCache>
                <c:ptCount val="1"/>
                <c:pt idx="0">
                  <c:v>Monash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8.49'!$U$8:$Y$8</c:f>
              <c:numCache>
                <c:formatCode>#,##0</c:formatCode>
                <c:ptCount val="5"/>
                <c:pt idx="1">
                  <c:v>41693.93</c:v>
                </c:pt>
                <c:pt idx="2">
                  <c:v>42340</c:v>
                </c:pt>
                <c:pt idx="3">
                  <c:v>42009.11</c:v>
                </c:pt>
                <c:pt idx="4">
                  <c:v>42448.86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1E-4C0A-8294-0259D091CAC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1E-4C0A-8294-0259D091CA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8.49'!$S$4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8.49'!$V$4:$Z$4</c:f>
              <c:numCache>
                <c:formatCode>#,##0</c:formatCode>
                <c:ptCount val="5"/>
                <c:pt idx="0">
                  <c:v>137343</c:v>
                </c:pt>
                <c:pt idx="1">
                  <c:v>142849</c:v>
                </c:pt>
                <c:pt idx="2">
                  <c:v>148972</c:v>
                </c:pt>
                <c:pt idx="3">
                  <c:v>149850</c:v>
                </c:pt>
                <c:pt idx="4">
                  <c:v>152283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8E-4C7C-8BF4-E405BA054E9A}"/>
            </c:ext>
          </c:extLst>
        </c:ser>
        <c:ser>
          <c:idx val="1"/>
          <c:order val="1"/>
          <c:tx>
            <c:strRef>
              <c:f>'Table 8.49'!$S$7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8.49'!$V$7:$Z$7</c:f>
              <c:numCache>
                <c:formatCode>#,##0</c:formatCode>
                <c:ptCount val="5"/>
                <c:pt idx="0">
                  <c:v>98776</c:v>
                </c:pt>
                <c:pt idx="1">
                  <c:v>102083</c:v>
                </c:pt>
                <c:pt idx="2">
                  <c:v>105086</c:v>
                </c:pt>
                <c:pt idx="3">
                  <c:v>107032</c:v>
                </c:pt>
                <c:pt idx="4">
                  <c:v>105971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8E-4C7C-8BF4-E405BA054E9A}"/>
            </c:ext>
          </c:extLst>
        </c:ser>
        <c:ser>
          <c:idx val="2"/>
          <c:order val="2"/>
          <c:tx>
            <c:strRef>
              <c:f>'Table 8.49'!$S$11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8.49'!$V$11:$Z$11</c:f>
              <c:numCache>
                <c:formatCode>#,##0</c:formatCode>
                <c:ptCount val="5"/>
                <c:pt idx="0">
                  <c:v>123781</c:v>
                </c:pt>
                <c:pt idx="1">
                  <c:v>128357</c:v>
                </c:pt>
                <c:pt idx="2">
                  <c:v>133581</c:v>
                </c:pt>
                <c:pt idx="3">
                  <c:v>133590</c:v>
                </c:pt>
                <c:pt idx="4">
                  <c:v>135430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8E-4C7C-8BF4-E405BA054E9A}"/>
            </c:ext>
          </c:extLst>
        </c:ser>
        <c:ser>
          <c:idx val="3"/>
          <c:order val="3"/>
          <c:tx>
            <c:strRef>
              <c:f>'Table 8.49'!$S$12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8.49'!$V$12:$Z$12</c:f>
              <c:numCache>
                <c:formatCode>#,##0</c:formatCode>
                <c:ptCount val="5"/>
                <c:pt idx="0">
                  <c:v>13559</c:v>
                </c:pt>
                <c:pt idx="1">
                  <c:v>14488</c:v>
                </c:pt>
                <c:pt idx="2">
                  <c:v>15394</c:v>
                </c:pt>
                <c:pt idx="3">
                  <c:v>16258</c:v>
                </c:pt>
                <c:pt idx="4">
                  <c:v>16853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28E-4C7C-8BF4-E405BA054E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8.49'!$S$1</c:f>
              <c:strCache>
                <c:ptCount val="1"/>
                <c:pt idx="0">
                  <c:v>Monash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8.49'!$AB$15:$AB$33</c:f>
              <c:numCache>
                <c:formatCode>0.0%</c:formatCode>
                <c:ptCount val="19"/>
                <c:pt idx="0">
                  <c:v>3.0009915748967384E-3</c:v>
                </c:pt>
                <c:pt idx="1">
                  <c:v>9.3247440620423819E-4</c:v>
                </c:pt>
                <c:pt idx="2">
                  <c:v>4.9624711885108648E-2</c:v>
                </c:pt>
                <c:pt idx="3">
                  <c:v>5.4241116867936668E-3</c:v>
                </c:pt>
                <c:pt idx="4">
                  <c:v>4.5625578692303145E-2</c:v>
                </c:pt>
                <c:pt idx="5">
                  <c:v>4.9900514174267649E-2</c:v>
                </c:pt>
                <c:pt idx="6">
                  <c:v>9.9886395723751173E-2</c:v>
                </c:pt>
                <c:pt idx="7">
                  <c:v>7.7461042926656287E-2</c:v>
                </c:pt>
                <c:pt idx="8">
                  <c:v>3.4810188924568074E-2</c:v>
                </c:pt>
                <c:pt idx="9">
                  <c:v>1.7605379457982833E-2</c:v>
                </c:pt>
                <c:pt idx="10">
                  <c:v>5.1594728236244364E-2</c:v>
                </c:pt>
                <c:pt idx="11">
                  <c:v>1.7605379457982833E-2</c:v>
                </c:pt>
                <c:pt idx="12">
                  <c:v>0.11128622367565651</c:v>
                </c:pt>
                <c:pt idx="13">
                  <c:v>0.11057701778924765</c:v>
                </c:pt>
                <c:pt idx="14">
                  <c:v>3.3477144526966242E-2</c:v>
                </c:pt>
                <c:pt idx="15">
                  <c:v>8.8243599088539099E-2</c:v>
                </c:pt>
                <c:pt idx="16">
                  <c:v>0.12332302358109572</c:v>
                </c:pt>
                <c:pt idx="17">
                  <c:v>1.7979682564698621E-2</c:v>
                </c:pt>
                <c:pt idx="18">
                  <c:v>3.2531536678421097E-2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2E-47A9-ABB3-1743689A3D2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2E-47A9-ABB3-1743689A3D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8.49'!$S$63:$S$79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8.49'!$Z$44:$Z$60</c:f>
              <c:numCache>
                <c:formatCode>#,##0</c:formatCode>
                <c:ptCount val="17"/>
                <c:pt idx="0">
                  <c:v>29</c:v>
                </c:pt>
                <c:pt idx="1">
                  <c:v>947</c:v>
                </c:pt>
                <c:pt idx="2">
                  <c:v>3571</c:v>
                </c:pt>
                <c:pt idx="3">
                  <c:v>9620</c:v>
                </c:pt>
                <c:pt idx="4">
                  <c:v>14421</c:v>
                </c:pt>
                <c:pt idx="5">
                  <c:v>9765</c:v>
                </c:pt>
                <c:pt idx="6">
                  <c:v>8453</c:v>
                </c:pt>
                <c:pt idx="7">
                  <c:v>7345</c:v>
                </c:pt>
                <c:pt idx="8">
                  <c:v>6564</c:v>
                </c:pt>
                <c:pt idx="9">
                  <c:v>5876</c:v>
                </c:pt>
                <c:pt idx="10">
                  <c:v>5083</c:v>
                </c:pt>
                <c:pt idx="11">
                  <c:v>3727</c:v>
                </c:pt>
                <c:pt idx="12">
                  <c:v>2136</c:v>
                </c:pt>
                <c:pt idx="13">
                  <c:v>949</c:v>
                </c:pt>
                <c:pt idx="14">
                  <c:v>428</c:v>
                </c:pt>
                <c:pt idx="15">
                  <c:v>231</c:v>
                </c:pt>
                <c:pt idx="16">
                  <c:v>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21-43E4-A3B8-93E4F6B3ED30}"/>
            </c:ext>
          </c:extLst>
        </c:ser>
        <c:ser>
          <c:idx val="1"/>
          <c:order val="1"/>
          <c:tx>
            <c:strRef>
              <c:f>'Table 8.49'!$S$62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8.49'!$S$63:$S$79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8.49'!$Z$63:$Z$79</c:f>
              <c:numCache>
                <c:formatCode>#,##0</c:formatCode>
                <c:ptCount val="17"/>
                <c:pt idx="0">
                  <c:v>23</c:v>
                </c:pt>
                <c:pt idx="1">
                  <c:v>1117</c:v>
                </c:pt>
                <c:pt idx="2">
                  <c:v>3846</c:v>
                </c:pt>
                <c:pt idx="3">
                  <c:v>8361</c:v>
                </c:pt>
                <c:pt idx="4">
                  <c:v>10924</c:v>
                </c:pt>
                <c:pt idx="5">
                  <c:v>8833</c:v>
                </c:pt>
                <c:pt idx="6">
                  <c:v>8013</c:v>
                </c:pt>
                <c:pt idx="7">
                  <c:v>7090</c:v>
                </c:pt>
                <c:pt idx="8">
                  <c:v>6740</c:v>
                </c:pt>
                <c:pt idx="9">
                  <c:v>6251</c:v>
                </c:pt>
                <c:pt idx="10">
                  <c:v>4976</c:v>
                </c:pt>
                <c:pt idx="11">
                  <c:v>3538</c:v>
                </c:pt>
                <c:pt idx="12">
                  <c:v>1774</c:v>
                </c:pt>
                <c:pt idx="13">
                  <c:v>710</c:v>
                </c:pt>
                <c:pt idx="14">
                  <c:v>327</c:v>
                </c:pt>
                <c:pt idx="15">
                  <c:v>202</c:v>
                </c:pt>
                <c:pt idx="16">
                  <c:v>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21-43E4-A3B8-93E4F6B3ED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8.49'!$Z$83:$Z$90</c:f>
              <c:numCache>
                <c:formatCode>#,##0</c:formatCode>
                <c:ptCount val="8"/>
                <c:pt idx="0">
                  <c:v>8197</c:v>
                </c:pt>
                <c:pt idx="1">
                  <c:v>14166</c:v>
                </c:pt>
                <c:pt idx="2">
                  <c:v>5915</c:v>
                </c:pt>
                <c:pt idx="3">
                  <c:v>2694</c:v>
                </c:pt>
                <c:pt idx="4">
                  <c:v>3704</c:v>
                </c:pt>
                <c:pt idx="5">
                  <c:v>3660</c:v>
                </c:pt>
                <c:pt idx="6">
                  <c:v>2523</c:v>
                </c:pt>
                <c:pt idx="7">
                  <c:v>4300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23-427B-A9E0-B06F3D60EF90}"/>
            </c:ext>
          </c:extLst>
        </c:ser>
        <c:ser>
          <c:idx val="1"/>
          <c:order val="1"/>
          <c:tx>
            <c:strRef>
              <c:f>'Table 8.49'!$S$92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8.49'!$S$83:$S$90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8.49'!$Z$93:$Z$100</c:f>
              <c:numCache>
                <c:formatCode>#,##0</c:formatCode>
                <c:ptCount val="8"/>
                <c:pt idx="0">
                  <c:v>5328</c:v>
                </c:pt>
                <c:pt idx="1">
                  <c:v>14364</c:v>
                </c:pt>
                <c:pt idx="2">
                  <c:v>1519</c:v>
                </c:pt>
                <c:pt idx="3">
                  <c:v>5705</c:v>
                </c:pt>
                <c:pt idx="4">
                  <c:v>8496</c:v>
                </c:pt>
                <c:pt idx="5">
                  <c:v>4577</c:v>
                </c:pt>
                <c:pt idx="6">
                  <c:v>447</c:v>
                </c:pt>
                <c:pt idx="7">
                  <c:v>2231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23-427B-A9E0-B06F3D60EF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8.5'!$Z$83:$Z$90</c:f>
              <c:numCache>
                <c:formatCode>#,##0</c:formatCode>
                <c:ptCount val="8"/>
                <c:pt idx="0">
                  <c:v>1263</c:v>
                </c:pt>
                <c:pt idx="1">
                  <c:v>997</c:v>
                </c:pt>
                <c:pt idx="2">
                  <c:v>1806</c:v>
                </c:pt>
                <c:pt idx="3">
                  <c:v>595</c:v>
                </c:pt>
                <c:pt idx="4">
                  <c:v>279</c:v>
                </c:pt>
                <c:pt idx="5">
                  <c:v>582</c:v>
                </c:pt>
                <c:pt idx="6">
                  <c:v>654</c:v>
                </c:pt>
                <c:pt idx="7">
                  <c:v>1036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C2-45AE-946D-DA0E060C3B6F}"/>
            </c:ext>
          </c:extLst>
        </c:ser>
        <c:ser>
          <c:idx val="1"/>
          <c:order val="1"/>
          <c:tx>
            <c:strRef>
              <c:f>'Table 8.5'!$S$92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8.5'!$Z$93:$Z$100</c:f>
              <c:numCache>
                <c:formatCode>#,##0</c:formatCode>
                <c:ptCount val="8"/>
                <c:pt idx="0">
                  <c:v>941</c:v>
                </c:pt>
                <c:pt idx="1">
                  <c:v>1797</c:v>
                </c:pt>
                <c:pt idx="2">
                  <c:v>356</c:v>
                </c:pt>
                <c:pt idx="3">
                  <c:v>1582</c:v>
                </c:pt>
                <c:pt idx="4">
                  <c:v>1344</c:v>
                </c:pt>
                <c:pt idx="5">
                  <c:v>1129</c:v>
                </c:pt>
                <c:pt idx="6">
                  <c:v>57</c:v>
                </c:pt>
                <c:pt idx="7">
                  <c:v>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C2-45AE-946D-DA0E060C3B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8.49'!$S$1</c:f>
              <c:strCache>
                <c:ptCount val="1"/>
                <c:pt idx="0">
                  <c:v>Monash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8.49'!$V$8:$Z$8</c:f>
              <c:numCache>
                <c:formatCode>#,##0</c:formatCode>
                <c:ptCount val="5"/>
                <c:pt idx="0">
                  <c:v>41693.93</c:v>
                </c:pt>
                <c:pt idx="1">
                  <c:v>42340</c:v>
                </c:pt>
                <c:pt idx="2">
                  <c:v>42009.11</c:v>
                </c:pt>
                <c:pt idx="3">
                  <c:v>42448.86</c:v>
                </c:pt>
                <c:pt idx="4">
                  <c:v>45205.5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6D-40C2-BB36-036D638372B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42133.59</c:v>
                </c:pt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6D-40C2-BB36-036D63837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8.50'!$S$4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8.50'!$U$2:$Y$2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8.50'!$U$4:$Y$4</c:f>
              <c:numCache>
                <c:formatCode>#,##0</c:formatCode>
                <c:ptCount val="5"/>
                <c:pt idx="1">
                  <c:v>99103</c:v>
                </c:pt>
                <c:pt idx="2">
                  <c:v>102116</c:v>
                </c:pt>
                <c:pt idx="3">
                  <c:v>105527</c:v>
                </c:pt>
                <c:pt idx="4">
                  <c:v>105165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90-47A4-B711-A7F89C4F49F9}"/>
            </c:ext>
          </c:extLst>
        </c:ser>
        <c:ser>
          <c:idx val="1"/>
          <c:order val="1"/>
          <c:tx>
            <c:strRef>
              <c:f>'Table 8.50'!$S$7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8.50'!$U$2:$Y$2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8.50'!$U$7:$Y$7</c:f>
              <c:numCache>
                <c:formatCode>#,##0</c:formatCode>
                <c:ptCount val="5"/>
                <c:pt idx="1">
                  <c:v>69810</c:v>
                </c:pt>
                <c:pt idx="2">
                  <c:v>71673</c:v>
                </c:pt>
                <c:pt idx="3">
                  <c:v>73821</c:v>
                </c:pt>
                <c:pt idx="4">
                  <c:v>74784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90-47A4-B711-A7F89C4F49F9}"/>
            </c:ext>
          </c:extLst>
        </c:ser>
        <c:ser>
          <c:idx val="2"/>
          <c:order val="2"/>
          <c:tx>
            <c:strRef>
              <c:f>'Table 8.50'!$S$11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8.50'!$U$2:$Y$2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8.50'!$U$11:$Y$11</c:f>
              <c:numCache>
                <c:formatCode>#,##0</c:formatCode>
                <c:ptCount val="5"/>
                <c:pt idx="1">
                  <c:v>90166</c:v>
                </c:pt>
                <c:pt idx="2">
                  <c:v>92912</c:v>
                </c:pt>
                <c:pt idx="3">
                  <c:v>95976</c:v>
                </c:pt>
                <c:pt idx="4">
                  <c:v>95629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90-47A4-B711-A7F89C4F49F9}"/>
            </c:ext>
          </c:extLst>
        </c:ser>
        <c:ser>
          <c:idx val="3"/>
          <c:order val="3"/>
          <c:tx>
            <c:strRef>
              <c:f>'Table 8.50'!$S$12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8.50'!$U$2:$Y$2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8.50'!$U$12:$Y$12</c:f>
              <c:numCache>
                <c:formatCode>#,##0</c:formatCode>
                <c:ptCount val="5"/>
                <c:pt idx="1">
                  <c:v>8934</c:v>
                </c:pt>
                <c:pt idx="2">
                  <c:v>9208</c:v>
                </c:pt>
                <c:pt idx="3">
                  <c:v>9547</c:v>
                </c:pt>
                <c:pt idx="4">
                  <c:v>9536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290-47A4-B711-A7F89C4F4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8.50'!$S$1</c:f>
              <c:strCache>
                <c:ptCount val="1"/>
                <c:pt idx="0">
                  <c:v>Moonee Valley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8.50'!$AB$15:$AB$33</c:f>
              <c:numCache>
                <c:formatCode>0.0%</c:formatCode>
                <c:ptCount val="19"/>
                <c:pt idx="0">
                  <c:v>3.8920552346708489E-3</c:v>
                </c:pt>
                <c:pt idx="1">
                  <c:v>1.0040928738094326E-3</c:v>
                </c:pt>
                <c:pt idx="2">
                  <c:v>4.1024365987071106E-2</c:v>
                </c:pt>
                <c:pt idx="3">
                  <c:v>6.4261943923803692E-3</c:v>
                </c:pt>
                <c:pt idx="4">
                  <c:v>6.1689553608996674E-2</c:v>
                </c:pt>
                <c:pt idx="5">
                  <c:v>3.499980874421451E-2</c:v>
                </c:pt>
                <c:pt idx="6">
                  <c:v>8.6925754504073749E-2</c:v>
                </c:pt>
                <c:pt idx="7">
                  <c:v>6.9827487281490269E-2</c:v>
                </c:pt>
                <c:pt idx="8">
                  <c:v>4.4266151551084418E-2</c:v>
                </c:pt>
                <c:pt idx="9">
                  <c:v>1.9995792372719274E-2</c:v>
                </c:pt>
                <c:pt idx="10">
                  <c:v>5.4402708181922506E-2</c:v>
                </c:pt>
                <c:pt idx="11">
                  <c:v>1.8580499560111693E-2</c:v>
                </c:pt>
                <c:pt idx="12">
                  <c:v>0.10795432811842558</c:v>
                </c:pt>
                <c:pt idx="13">
                  <c:v>9.4451669663007304E-2</c:v>
                </c:pt>
                <c:pt idx="14">
                  <c:v>6.1029721149064763E-2</c:v>
                </c:pt>
                <c:pt idx="15">
                  <c:v>8.5405271009448031E-2</c:v>
                </c:pt>
                <c:pt idx="16">
                  <c:v>0.12061546111769882</c:v>
                </c:pt>
                <c:pt idx="17">
                  <c:v>3.2197911486822474E-2</c:v>
                </c:pt>
                <c:pt idx="18">
                  <c:v>3.2197911486822474E-2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CC-4FD5-9D13-202C92874AA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CC-4FD5-9D13-202C92874A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8.50'!$S$63:$S$79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8.50'!$Y$44:$Y$60</c:f>
              <c:numCache>
                <c:formatCode>#,##0</c:formatCode>
                <c:ptCount val="17"/>
                <c:pt idx="0">
                  <c:v>29</c:v>
                </c:pt>
                <c:pt idx="1">
                  <c:v>753</c:v>
                </c:pt>
                <c:pt idx="2">
                  <c:v>2493</c:v>
                </c:pt>
                <c:pt idx="3">
                  <c:v>5007</c:v>
                </c:pt>
                <c:pt idx="4">
                  <c:v>7785</c:v>
                </c:pt>
                <c:pt idx="5">
                  <c:v>7080</c:v>
                </c:pt>
                <c:pt idx="6">
                  <c:v>6133</c:v>
                </c:pt>
                <c:pt idx="7">
                  <c:v>4965</c:v>
                </c:pt>
                <c:pt idx="8">
                  <c:v>4816</c:v>
                </c:pt>
                <c:pt idx="9">
                  <c:v>4523</c:v>
                </c:pt>
                <c:pt idx="10">
                  <c:v>3557</c:v>
                </c:pt>
                <c:pt idx="11">
                  <c:v>2757</c:v>
                </c:pt>
                <c:pt idx="12">
                  <c:v>1494</c:v>
                </c:pt>
                <c:pt idx="13">
                  <c:v>691</c:v>
                </c:pt>
                <c:pt idx="14">
                  <c:v>257</c:v>
                </c:pt>
                <c:pt idx="15">
                  <c:v>105</c:v>
                </c:pt>
                <c:pt idx="16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F9-447C-899E-8BB7E67FF3F0}"/>
            </c:ext>
          </c:extLst>
        </c:ser>
        <c:ser>
          <c:idx val="1"/>
          <c:order val="1"/>
          <c:tx>
            <c:strRef>
              <c:f>'Table 8.50'!$S$62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8.50'!$S$63:$S$79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8.50'!$Y$63:$Y$79</c:f>
              <c:numCache>
                <c:formatCode>#,##0</c:formatCode>
                <c:ptCount val="17"/>
                <c:pt idx="0">
                  <c:v>15</c:v>
                </c:pt>
                <c:pt idx="1">
                  <c:v>1011</c:v>
                </c:pt>
                <c:pt idx="2">
                  <c:v>2689</c:v>
                </c:pt>
                <c:pt idx="3">
                  <c:v>5328</c:v>
                </c:pt>
                <c:pt idx="4">
                  <c:v>7666</c:v>
                </c:pt>
                <c:pt idx="5">
                  <c:v>7052</c:v>
                </c:pt>
                <c:pt idx="6">
                  <c:v>5851</c:v>
                </c:pt>
                <c:pt idx="7">
                  <c:v>4904</c:v>
                </c:pt>
                <c:pt idx="8">
                  <c:v>5073</c:v>
                </c:pt>
                <c:pt idx="9">
                  <c:v>4511</c:v>
                </c:pt>
                <c:pt idx="10">
                  <c:v>3712</c:v>
                </c:pt>
                <c:pt idx="11">
                  <c:v>2649</c:v>
                </c:pt>
                <c:pt idx="12">
                  <c:v>1302</c:v>
                </c:pt>
                <c:pt idx="13">
                  <c:v>518</c:v>
                </c:pt>
                <c:pt idx="14">
                  <c:v>154</c:v>
                </c:pt>
                <c:pt idx="15">
                  <c:v>117</c:v>
                </c:pt>
                <c:pt idx="16">
                  <c:v>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F9-447C-899E-8BB7E67FF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8.50'!$S$83:$S$90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8.50'!$Y$83:$Y$90</c:f>
              <c:numCache>
                <c:formatCode>#,##0</c:formatCode>
                <c:ptCount val="8"/>
                <c:pt idx="0">
                  <c:v>6200</c:v>
                </c:pt>
                <c:pt idx="1">
                  <c:v>8519</c:v>
                </c:pt>
                <c:pt idx="2">
                  <c:v>4631</c:v>
                </c:pt>
                <c:pt idx="3">
                  <c:v>2288</c:v>
                </c:pt>
                <c:pt idx="4">
                  <c:v>2798</c:v>
                </c:pt>
                <c:pt idx="5">
                  <c:v>2267</c:v>
                </c:pt>
                <c:pt idx="6">
                  <c:v>1681</c:v>
                </c:pt>
                <c:pt idx="7">
                  <c:v>2949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99-4C33-B735-6EA247AF920C}"/>
            </c:ext>
          </c:extLst>
        </c:ser>
        <c:ser>
          <c:idx val="1"/>
          <c:order val="1"/>
          <c:tx>
            <c:strRef>
              <c:f>'Table 8.50'!$S$92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8.50'!$S$83:$S$90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8.50'!$Y$93:$Y$100</c:f>
              <c:numCache>
                <c:formatCode>#,##0</c:formatCode>
                <c:ptCount val="8"/>
                <c:pt idx="0">
                  <c:v>4414</c:v>
                </c:pt>
                <c:pt idx="1">
                  <c:v>10564</c:v>
                </c:pt>
                <c:pt idx="2">
                  <c:v>946</c:v>
                </c:pt>
                <c:pt idx="3">
                  <c:v>3848</c:v>
                </c:pt>
                <c:pt idx="4">
                  <c:v>7059</c:v>
                </c:pt>
                <c:pt idx="5">
                  <c:v>3395</c:v>
                </c:pt>
                <c:pt idx="6">
                  <c:v>209</c:v>
                </c:pt>
                <c:pt idx="7">
                  <c:v>1170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99-4C33-B735-6EA247AF9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8.50'!$S$1</c:f>
              <c:strCache>
                <c:ptCount val="1"/>
                <c:pt idx="0">
                  <c:v>Moonee Valley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8.50'!$U$8:$Y$8</c:f>
              <c:numCache>
                <c:formatCode>#,##0</c:formatCode>
                <c:ptCount val="5"/>
                <c:pt idx="1">
                  <c:v>47325.5</c:v>
                </c:pt>
                <c:pt idx="2">
                  <c:v>49060</c:v>
                </c:pt>
                <c:pt idx="3">
                  <c:v>49875.5</c:v>
                </c:pt>
                <c:pt idx="4">
                  <c:v>50556.19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80-4374-B33D-D2B060D1E11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80-4374-B33D-D2B060D1E1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8.50'!$S$4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8.50'!$V$4:$Z$4</c:f>
              <c:numCache>
                <c:formatCode>#,##0</c:formatCode>
                <c:ptCount val="5"/>
                <c:pt idx="0">
                  <c:v>99103</c:v>
                </c:pt>
                <c:pt idx="1">
                  <c:v>102116</c:v>
                </c:pt>
                <c:pt idx="2">
                  <c:v>105527</c:v>
                </c:pt>
                <c:pt idx="3">
                  <c:v>105165</c:v>
                </c:pt>
                <c:pt idx="4">
                  <c:v>104572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1A-4391-9AB7-7E5648FC4041}"/>
            </c:ext>
          </c:extLst>
        </c:ser>
        <c:ser>
          <c:idx val="1"/>
          <c:order val="1"/>
          <c:tx>
            <c:strRef>
              <c:f>'Table 8.50'!$S$7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8.50'!$V$7:$Z$7</c:f>
              <c:numCache>
                <c:formatCode>#,##0</c:formatCode>
                <c:ptCount val="5"/>
                <c:pt idx="0">
                  <c:v>69810</c:v>
                </c:pt>
                <c:pt idx="1">
                  <c:v>71673</c:v>
                </c:pt>
                <c:pt idx="2">
                  <c:v>73821</c:v>
                </c:pt>
                <c:pt idx="3">
                  <c:v>74784</c:v>
                </c:pt>
                <c:pt idx="4">
                  <c:v>73183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1A-4391-9AB7-7E5648FC4041}"/>
            </c:ext>
          </c:extLst>
        </c:ser>
        <c:ser>
          <c:idx val="2"/>
          <c:order val="2"/>
          <c:tx>
            <c:strRef>
              <c:f>'Table 8.50'!$S$11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8.50'!$V$11:$Z$11</c:f>
              <c:numCache>
                <c:formatCode>#,##0</c:formatCode>
                <c:ptCount val="5"/>
                <c:pt idx="0">
                  <c:v>90166</c:v>
                </c:pt>
                <c:pt idx="1">
                  <c:v>92912</c:v>
                </c:pt>
                <c:pt idx="2">
                  <c:v>95976</c:v>
                </c:pt>
                <c:pt idx="3">
                  <c:v>95629</c:v>
                </c:pt>
                <c:pt idx="4">
                  <c:v>94942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1A-4391-9AB7-7E5648FC4041}"/>
            </c:ext>
          </c:extLst>
        </c:ser>
        <c:ser>
          <c:idx val="3"/>
          <c:order val="3"/>
          <c:tx>
            <c:strRef>
              <c:f>'Table 8.50'!$S$12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8.50'!$V$12:$Z$12</c:f>
              <c:numCache>
                <c:formatCode>#,##0</c:formatCode>
                <c:ptCount val="5"/>
                <c:pt idx="0">
                  <c:v>8934</c:v>
                </c:pt>
                <c:pt idx="1">
                  <c:v>9208</c:v>
                </c:pt>
                <c:pt idx="2">
                  <c:v>9547</c:v>
                </c:pt>
                <c:pt idx="3">
                  <c:v>9536</c:v>
                </c:pt>
                <c:pt idx="4">
                  <c:v>9630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11A-4391-9AB7-7E5648FC4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8.50'!$S$1</c:f>
              <c:strCache>
                <c:ptCount val="1"/>
                <c:pt idx="0">
                  <c:v>Moonee Valley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8.50'!$AB$15:$AB$33</c:f>
              <c:numCache>
                <c:formatCode>0.0%</c:formatCode>
                <c:ptCount val="19"/>
                <c:pt idx="0">
                  <c:v>3.8920552346708489E-3</c:v>
                </c:pt>
                <c:pt idx="1">
                  <c:v>1.0040928738094326E-3</c:v>
                </c:pt>
                <c:pt idx="2">
                  <c:v>4.1024365987071106E-2</c:v>
                </c:pt>
                <c:pt idx="3">
                  <c:v>6.4261943923803692E-3</c:v>
                </c:pt>
                <c:pt idx="4">
                  <c:v>6.1689553608996674E-2</c:v>
                </c:pt>
                <c:pt idx="5">
                  <c:v>3.499980874421451E-2</c:v>
                </c:pt>
                <c:pt idx="6">
                  <c:v>8.6925754504073749E-2</c:v>
                </c:pt>
                <c:pt idx="7">
                  <c:v>6.9827487281490269E-2</c:v>
                </c:pt>
                <c:pt idx="8">
                  <c:v>4.4266151551084418E-2</c:v>
                </c:pt>
                <c:pt idx="9">
                  <c:v>1.9995792372719274E-2</c:v>
                </c:pt>
                <c:pt idx="10">
                  <c:v>5.4402708181922506E-2</c:v>
                </c:pt>
                <c:pt idx="11">
                  <c:v>1.8580499560111693E-2</c:v>
                </c:pt>
                <c:pt idx="12">
                  <c:v>0.10795432811842558</c:v>
                </c:pt>
                <c:pt idx="13">
                  <c:v>9.4451669663007304E-2</c:v>
                </c:pt>
                <c:pt idx="14">
                  <c:v>6.1029721149064763E-2</c:v>
                </c:pt>
                <c:pt idx="15">
                  <c:v>8.5405271009448031E-2</c:v>
                </c:pt>
                <c:pt idx="16">
                  <c:v>0.12061546111769882</c:v>
                </c:pt>
                <c:pt idx="17">
                  <c:v>3.2197911486822474E-2</c:v>
                </c:pt>
                <c:pt idx="18">
                  <c:v>3.2197911486822474E-2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82-4C99-B758-98C4073C31F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82-4C99-B758-98C4073C31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8.50'!$S$63:$S$79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8.50'!$Z$44:$Z$60</c:f>
              <c:numCache>
                <c:formatCode>#,##0</c:formatCode>
                <c:ptCount val="17"/>
                <c:pt idx="0">
                  <c:v>19</c:v>
                </c:pt>
                <c:pt idx="1">
                  <c:v>741</c:v>
                </c:pt>
                <c:pt idx="2">
                  <c:v>2501</c:v>
                </c:pt>
                <c:pt idx="3">
                  <c:v>5104</c:v>
                </c:pt>
                <c:pt idx="4">
                  <c:v>7463</c:v>
                </c:pt>
                <c:pt idx="5">
                  <c:v>6799</c:v>
                </c:pt>
                <c:pt idx="6">
                  <c:v>6020</c:v>
                </c:pt>
                <c:pt idx="7">
                  <c:v>5045</c:v>
                </c:pt>
                <c:pt idx="8">
                  <c:v>4720</c:v>
                </c:pt>
                <c:pt idx="9">
                  <c:v>4517</c:v>
                </c:pt>
                <c:pt idx="10">
                  <c:v>3642</c:v>
                </c:pt>
                <c:pt idx="11">
                  <c:v>2848</c:v>
                </c:pt>
                <c:pt idx="12">
                  <c:v>1496</c:v>
                </c:pt>
                <c:pt idx="13">
                  <c:v>664</c:v>
                </c:pt>
                <c:pt idx="14">
                  <c:v>266</c:v>
                </c:pt>
                <c:pt idx="15">
                  <c:v>104</c:v>
                </c:pt>
                <c:pt idx="16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5F-46BC-91FB-2FA83050E761}"/>
            </c:ext>
          </c:extLst>
        </c:ser>
        <c:ser>
          <c:idx val="1"/>
          <c:order val="1"/>
          <c:tx>
            <c:strRef>
              <c:f>'Table 8.50'!$S$62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8.50'!$S$63:$S$79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8.50'!$Z$63:$Z$79</c:f>
              <c:numCache>
                <c:formatCode>#,##0</c:formatCode>
                <c:ptCount val="17"/>
                <c:pt idx="0">
                  <c:v>8</c:v>
                </c:pt>
                <c:pt idx="1">
                  <c:v>937</c:v>
                </c:pt>
                <c:pt idx="2">
                  <c:v>2628</c:v>
                </c:pt>
                <c:pt idx="3">
                  <c:v>5362</c:v>
                </c:pt>
                <c:pt idx="4">
                  <c:v>7305</c:v>
                </c:pt>
                <c:pt idx="5">
                  <c:v>6750</c:v>
                </c:pt>
                <c:pt idx="6">
                  <c:v>5875</c:v>
                </c:pt>
                <c:pt idx="7">
                  <c:v>5057</c:v>
                </c:pt>
                <c:pt idx="8">
                  <c:v>5051</c:v>
                </c:pt>
                <c:pt idx="9">
                  <c:v>4719</c:v>
                </c:pt>
                <c:pt idx="10">
                  <c:v>3838</c:v>
                </c:pt>
                <c:pt idx="11">
                  <c:v>2721</c:v>
                </c:pt>
                <c:pt idx="12">
                  <c:v>1333</c:v>
                </c:pt>
                <c:pt idx="13">
                  <c:v>544</c:v>
                </c:pt>
                <c:pt idx="14">
                  <c:v>161</c:v>
                </c:pt>
                <c:pt idx="15">
                  <c:v>102</c:v>
                </c:pt>
                <c:pt idx="16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5F-46BC-91FB-2FA83050E7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8.50'!$Z$83:$Z$90</c:f>
              <c:numCache>
                <c:formatCode>#,##0</c:formatCode>
                <c:ptCount val="8"/>
                <c:pt idx="0">
                  <c:v>6122</c:v>
                </c:pt>
                <c:pt idx="1">
                  <c:v>8343</c:v>
                </c:pt>
                <c:pt idx="2">
                  <c:v>4504</c:v>
                </c:pt>
                <c:pt idx="3">
                  <c:v>2172</c:v>
                </c:pt>
                <c:pt idx="4">
                  <c:v>2744</c:v>
                </c:pt>
                <c:pt idx="5">
                  <c:v>2197</c:v>
                </c:pt>
                <c:pt idx="6">
                  <c:v>1665</c:v>
                </c:pt>
                <c:pt idx="7">
                  <c:v>2719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B2-482E-BD90-FBF5575B4C91}"/>
            </c:ext>
          </c:extLst>
        </c:ser>
        <c:ser>
          <c:idx val="1"/>
          <c:order val="1"/>
          <c:tx>
            <c:strRef>
              <c:f>'Table 8.50'!$S$92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8.50'!$S$83:$S$90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8.50'!$Z$93:$Z$100</c:f>
              <c:numCache>
                <c:formatCode>#,##0</c:formatCode>
                <c:ptCount val="8"/>
                <c:pt idx="0">
                  <c:v>4440</c:v>
                </c:pt>
                <c:pt idx="1">
                  <c:v>10487</c:v>
                </c:pt>
                <c:pt idx="2">
                  <c:v>929</c:v>
                </c:pt>
                <c:pt idx="3">
                  <c:v>3778</c:v>
                </c:pt>
                <c:pt idx="4">
                  <c:v>6867</c:v>
                </c:pt>
                <c:pt idx="5">
                  <c:v>3322</c:v>
                </c:pt>
                <c:pt idx="6">
                  <c:v>230</c:v>
                </c:pt>
                <c:pt idx="7">
                  <c:v>1150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B2-482E-BD90-FBF5575B4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8.1'!$S$1</c:f>
              <c:strCache>
                <c:ptCount val="1"/>
                <c:pt idx="0">
                  <c:v>Alpine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8.1'!$U$8:$Y$8</c:f>
              <c:numCache>
                <c:formatCode>#,##0</c:formatCode>
                <c:ptCount val="5"/>
                <c:pt idx="1">
                  <c:v>27435.74</c:v>
                </c:pt>
                <c:pt idx="2">
                  <c:v>27908</c:v>
                </c:pt>
                <c:pt idx="3">
                  <c:v>28722.5</c:v>
                </c:pt>
                <c:pt idx="4">
                  <c:v>30309.08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07-48A1-97B0-77406144B5B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07-48A1-97B0-77406144B5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8.5'!$S$1</c:f>
              <c:strCache>
                <c:ptCount val="1"/>
                <c:pt idx="0">
                  <c:v>Bass Coast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8.5'!$V$8:$Z$8</c:f>
              <c:numCache>
                <c:formatCode>#,##0</c:formatCode>
                <c:ptCount val="5"/>
                <c:pt idx="0">
                  <c:v>32132</c:v>
                </c:pt>
                <c:pt idx="1">
                  <c:v>34105.9</c:v>
                </c:pt>
                <c:pt idx="2">
                  <c:v>34587</c:v>
                </c:pt>
                <c:pt idx="3">
                  <c:v>35353.14</c:v>
                </c:pt>
                <c:pt idx="4">
                  <c:v>37993.480000000003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FA-4239-8128-354D7BCFE77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42133.59</c:v>
                </c:pt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FA-4239-8128-354D7BCFE7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8.50'!$S$1</c:f>
              <c:strCache>
                <c:ptCount val="1"/>
                <c:pt idx="0">
                  <c:v>Moonee Valley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8.50'!$V$8:$Z$8</c:f>
              <c:numCache>
                <c:formatCode>#,##0</c:formatCode>
                <c:ptCount val="5"/>
                <c:pt idx="0">
                  <c:v>47325.5</c:v>
                </c:pt>
                <c:pt idx="1">
                  <c:v>49060</c:v>
                </c:pt>
                <c:pt idx="2">
                  <c:v>49875.5</c:v>
                </c:pt>
                <c:pt idx="3">
                  <c:v>50556.19</c:v>
                </c:pt>
                <c:pt idx="4">
                  <c:v>53113.39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FE-4AB3-863E-C0EA6ADD796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42133.59</c:v>
                </c:pt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FE-4AB3-863E-C0EA6ADD7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8.51'!$S$4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8.51'!$U$2:$Y$2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8.51'!$U$4:$Y$4</c:f>
              <c:numCache>
                <c:formatCode>#,##0</c:formatCode>
                <c:ptCount val="5"/>
                <c:pt idx="1">
                  <c:v>25290</c:v>
                </c:pt>
                <c:pt idx="2">
                  <c:v>26228</c:v>
                </c:pt>
                <c:pt idx="3">
                  <c:v>27169</c:v>
                </c:pt>
                <c:pt idx="4">
                  <c:v>27887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5C-4DB6-9DE8-33A9A07A761A}"/>
            </c:ext>
          </c:extLst>
        </c:ser>
        <c:ser>
          <c:idx val="1"/>
          <c:order val="1"/>
          <c:tx>
            <c:strRef>
              <c:f>'Table 8.51'!$S$7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8.51'!$U$2:$Y$2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8.51'!$U$7:$Y$7</c:f>
              <c:numCache>
                <c:formatCode>#,##0</c:formatCode>
                <c:ptCount val="5"/>
                <c:pt idx="1">
                  <c:v>18263</c:v>
                </c:pt>
                <c:pt idx="2">
                  <c:v>19057</c:v>
                </c:pt>
                <c:pt idx="3">
                  <c:v>19613</c:v>
                </c:pt>
                <c:pt idx="4">
                  <c:v>20509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5C-4DB6-9DE8-33A9A07A761A}"/>
            </c:ext>
          </c:extLst>
        </c:ser>
        <c:ser>
          <c:idx val="2"/>
          <c:order val="2"/>
          <c:tx>
            <c:strRef>
              <c:f>'Table 8.51'!$S$11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8.51'!$U$2:$Y$2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8.51'!$U$11:$Y$11</c:f>
              <c:numCache>
                <c:formatCode>#,##0</c:formatCode>
                <c:ptCount val="5"/>
                <c:pt idx="1">
                  <c:v>22662</c:v>
                </c:pt>
                <c:pt idx="2">
                  <c:v>23505</c:v>
                </c:pt>
                <c:pt idx="3">
                  <c:v>24467</c:v>
                </c:pt>
                <c:pt idx="4">
                  <c:v>25041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5C-4DB6-9DE8-33A9A07A761A}"/>
            </c:ext>
          </c:extLst>
        </c:ser>
        <c:ser>
          <c:idx val="3"/>
          <c:order val="3"/>
          <c:tx>
            <c:strRef>
              <c:f>'Table 8.51'!$S$12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8.51'!$U$2:$Y$2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8.51'!$U$12:$Y$12</c:f>
              <c:numCache>
                <c:formatCode>#,##0</c:formatCode>
                <c:ptCount val="5"/>
                <c:pt idx="1">
                  <c:v>2629</c:v>
                </c:pt>
                <c:pt idx="2">
                  <c:v>2717</c:v>
                </c:pt>
                <c:pt idx="3">
                  <c:v>2704</c:v>
                </c:pt>
                <c:pt idx="4">
                  <c:v>2840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35C-4DB6-9DE8-33A9A07A7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8.51'!$S$1</c:f>
              <c:strCache>
                <c:ptCount val="1"/>
                <c:pt idx="0">
                  <c:v>Moorabool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8.51'!$AB$15:$AB$33</c:f>
              <c:numCache>
                <c:formatCode>0.0%</c:formatCode>
                <c:ptCount val="19"/>
                <c:pt idx="0">
                  <c:v>2.6146241690813022E-2</c:v>
                </c:pt>
                <c:pt idx="1">
                  <c:v>3.5452531106187147E-3</c:v>
                </c:pt>
                <c:pt idx="2">
                  <c:v>5.0383500937446736E-2</c:v>
                </c:pt>
                <c:pt idx="3">
                  <c:v>1.0192602693028805E-2</c:v>
                </c:pt>
                <c:pt idx="4">
                  <c:v>0.11487983637293335</c:v>
                </c:pt>
                <c:pt idx="5">
                  <c:v>3.2964036134310551E-2</c:v>
                </c:pt>
                <c:pt idx="6">
                  <c:v>8.7847281404465655E-2</c:v>
                </c:pt>
                <c:pt idx="7">
                  <c:v>6.1462416908130223E-2</c:v>
                </c:pt>
                <c:pt idx="8">
                  <c:v>6.1326061019260268E-2</c:v>
                </c:pt>
                <c:pt idx="9">
                  <c:v>9.8517129708539288E-3</c:v>
                </c:pt>
                <c:pt idx="10">
                  <c:v>3.5486620078404633E-2</c:v>
                </c:pt>
                <c:pt idx="11">
                  <c:v>1.8544400886313279E-2</c:v>
                </c:pt>
                <c:pt idx="12">
                  <c:v>5.9212544741776035E-2</c:v>
                </c:pt>
                <c:pt idx="13">
                  <c:v>7.7927390489176754E-2</c:v>
                </c:pt>
                <c:pt idx="14">
                  <c:v>6.5519004602011252E-2</c:v>
                </c:pt>
                <c:pt idx="15">
                  <c:v>7.5029827850690303E-2</c:v>
                </c:pt>
                <c:pt idx="16">
                  <c:v>0.11126640531787967</c:v>
                </c:pt>
                <c:pt idx="17">
                  <c:v>2.2805522413499233E-2</c:v>
                </c:pt>
                <c:pt idx="18">
                  <c:v>3.8588716550196009E-2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8C-4591-9DC6-DEA57EDBB40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8C-4591-9DC6-DEA57EDBB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8.51'!$S$63:$S$79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8.51'!$Y$44:$Y$60</c:f>
              <c:numCache>
                <c:formatCode>#,##0</c:formatCode>
                <c:ptCount val="17"/>
                <c:pt idx="0">
                  <c:v>3</c:v>
                </c:pt>
                <c:pt idx="1">
                  <c:v>373</c:v>
                </c:pt>
                <c:pt idx="2">
                  <c:v>781</c:v>
                </c:pt>
                <c:pt idx="3">
                  <c:v>1242</c:v>
                </c:pt>
                <c:pt idx="4">
                  <c:v>1460</c:v>
                </c:pt>
                <c:pt idx="5">
                  <c:v>1527</c:v>
                </c:pt>
                <c:pt idx="6">
                  <c:v>1560</c:v>
                </c:pt>
                <c:pt idx="7">
                  <c:v>1440</c:v>
                </c:pt>
                <c:pt idx="8">
                  <c:v>1486</c:v>
                </c:pt>
                <c:pt idx="9">
                  <c:v>1312</c:v>
                </c:pt>
                <c:pt idx="10">
                  <c:v>1310</c:v>
                </c:pt>
                <c:pt idx="11">
                  <c:v>938</c:v>
                </c:pt>
                <c:pt idx="12">
                  <c:v>521</c:v>
                </c:pt>
                <c:pt idx="13">
                  <c:v>249</c:v>
                </c:pt>
                <c:pt idx="14">
                  <c:v>78</c:v>
                </c:pt>
                <c:pt idx="15">
                  <c:v>42</c:v>
                </c:pt>
                <c:pt idx="16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72-48B1-9DBA-A2FBB010DF2A}"/>
            </c:ext>
          </c:extLst>
        </c:ser>
        <c:ser>
          <c:idx val="1"/>
          <c:order val="1"/>
          <c:tx>
            <c:strRef>
              <c:f>'Table 8.51'!$S$62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8.51'!$S$63:$S$79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8.51'!$Y$63:$Y$79</c:f>
              <c:numCache>
                <c:formatCode>#,##0</c:formatCode>
                <c:ptCount val="17"/>
                <c:pt idx="0">
                  <c:v>10</c:v>
                </c:pt>
                <c:pt idx="1">
                  <c:v>374</c:v>
                </c:pt>
                <c:pt idx="2">
                  <c:v>871</c:v>
                </c:pt>
                <c:pt idx="3">
                  <c:v>1298</c:v>
                </c:pt>
                <c:pt idx="4">
                  <c:v>1460</c:v>
                </c:pt>
                <c:pt idx="5">
                  <c:v>1394</c:v>
                </c:pt>
                <c:pt idx="6">
                  <c:v>1376</c:v>
                </c:pt>
                <c:pt idx="7">
                  <c:v>1389</c:v>
                </c:pt>
                <c:pt idx="8">
                  <c:v>1474</c:v>
                </c:pt>
                <c:pt idx="9">
                  <c:v>1265</c:v>
                </c:pt>
                <c:pt idx="10">
                  <c:v>1216</c:v>
                </c:pt>
                <c:pt idx="11">
                  <c:v>836</c:v>
                </c:pt>
                <c:pt idx="12">
                  <c:v>371</c:v>
                </c:pt>
                <c:pt idx="13">
                  <c:v>130</c:v>
                </c:pt>
                <c:pt idx="14">
                  <c:v>47</c:v>
                </c:pt>
                <c:pt idx="15">
                  <c:v>26</c:v>
                </c:pt>
                <c:pt idx="16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72-48B1-9DBA-A2FBB010D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8.51'!$S$83:$S$90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8.51'!$Y$83:$Y$90</c:f>
              <c:numCache>
                <c:formatCode>#,##0</c:formatCode>
                <c:ptCount val="8"/>
                <c:pt idx="0">
                  <c:v>1382</c:v>
                </c:pt>
                <c:pt idx="1">
                  <c:v>1060</c:v>
                </c:pt>
                <c:pt idx="2">
                  <c:v>2372</c:v>
                </c:pt>
                <c:pt idx="3">
                  <c:v>601</c:v>
                </c:pt>
                <c:pt idx="4">
                  <c:v>486</c:v>
                </c:pt>
                <c:pt idx="5">
                  <c:v>420</c:v>
                </c:pt>
                <c:pt idx="6">
                  <c:v>1378</c:v>
                </c:pt>
                <c:pt idx="7">
                  <c:v>1144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A4-4379-9117-F45A069F8406}"/>
            </c:ext>
          </c:extLst>
        </c:ser>
        <c:ser>
          <c:idx val="1"/>
          <c:order val="1"/>
          <c:tx>
            <c:strRef>
              <c:f>'Table 8.51'!$S$92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8.51'!$S$83:$S$90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8.51'!$Y$93:$Y$100</c:f>
              <c:numCache>
                <c:formatCode>#,##0</c:formatCode>
                <c:ptCount val="8"/>
                <c:pt idx="0">
                  <c:v>1019</c:v>
                </c:pt>
                <c:pt idx="1">
                  <c:v>1917</c:v>
                </c:pt>
                <c:pt idx="2">
                  <c:v>408</c:v>
                </c:pt>
                <c:pt idx="3">
                  <c:v>1518</c:v>
                </c:pt>
                <c:pt idx="4">
                  <c:v>1901</c:v>
                </c:pt>
                <c:pt idx="5">
                  <c:v>938</c:v>
                </c:pt>
                <c:pt idx="6">
                  <c:v>139</c:v>
                </c:pt>
                <c:pt idx="7">
                  <c:v>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A4-4379-9117-F45A069F8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8.51'!$S$1</c:f>
              <c:strCache>
                <c:ptCount val="1"/>
                <c:pt idx="0">
                  <c:v>Moorabool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8.51'!$U$8:$Y$8</c:f>
              <c:numCache>
                <c:formatCode>#,##0</c:formatCode>
                <c:ptCount val="5"/>
                <c:pt idx="1">
                  <c:v>45562.720000000001</c:v>
                </c:pt>
                <c:pt idx="2">
                  <c:v>47154.5</c:v>
                </c:pt>
                <c:pt idx="3">
                  <c:v>48394.5</c:v>
                </c:pt>
                <c:pt idx="4">
                  <c:v>48753.08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5D-402D-847E-2C43BC33950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5D-402D-847E-2C43BC339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8.51'!$S$4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8.51'!$V$4:$Z$4</c:f>
              <c:numCache>
                <c:formatCode>#,##0</c:formatCode>
                <c:ptCount val="5"/>
                <c:pt idx="0">
                  <c:v>25290</c:v>
                </c:pt>
                <c:pt idx="1">
                  <c:v>26228</c:v>
                </c:pt>
                <c:pt idx="2">
                  <c:v>27169</c:v>
                </c:pt>
                <c:pt idx="3">
                  <c:v>27887</c:v>
                </c:pt>
                <c:pt idx="4">
                  <c:v>29335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1F-48C5-9D69-ED5F2088E7D4}"/>
            </c:ext>
          </c:extLst>
        </c:ser>
        <c:ser>
          <c:idx val="1"/>
          <c:order val="1"/>
          <c:tx>
            <c:strRef>
              <c:f>'Table 8.51'!$S$7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8.51'!$V$7:$Z$7</c:f>
              <c:numCache>
                <c:formatCode>#,##0</c:formatCode>
                <c:ptCount val="5"/>
                <c:pt idx="0">
                  <c:v>18263</c:v>
                </c:pt>
                <c:pt idx="1">
                  <c:v>19057</c:v>
                </c:pt>
                <c:pt idx="2">
                  <c:v>19613</c:v>
                </c:pt>
                <c:pt idx="3">
                  <c:v>20509</c:v>
                </c:pt>
                <c:pt idx="4">
                  <c:v>21074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1F-48C5-9D69-ED5F2088E7D4}"/>
            </c:ext>
          </c:extLst>
        </c:ser>
        <c:ser>
          <c:idx val="2"/>
          <c:order val="2"/>
          <c:tx>
            <c:strRef>
              <c:f>'Table 8.51'!$S$11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8.51'!$V$11:$Z$11</c:f>
              <c:numCache>
                <c:formatCode>#,##0</c:formatCode>
                <c:ptCount val="5"/>
                <c:pt idx="0">
                  <c:v>22662</c:v>
                </c:pt>
                <c:pt idx="1">
                  <c:v>23505</c:v>
                </c:pt>
                <c:pt idx="2">
                  <c:v>24467</c:v>
                </c:pt>
                <c:pt idx="3">
                  <c:v>25041</c:v>
                </c:pt>
                <c:pt idx="4">
                  <c:v>26312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1F-48C5-9D69-ED5F2088E7D4}"/>
            </c:ext>
          </c:extLst>
        </c:ser>
        <c:ser>
          <c:idx val="3"/>
          <c:order val="3"/>
          <c:tx>
            <c:strRef>
              <c:f>'Table 8.51'!$S$12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8.51'!$V$12:$Z$12</c:f>
              <c:numCache>
                <c:formatCode>#,##0</c:formatCode>
                <c:ptCount val="5"/>
                <c:pt idx="0">
                  <c:v>2629</c:v>
                </c:pt>
                <c:pt idx="1">
                  <c:v>2717</c:v>
                </c:pt>
                <c:pt idx="2">
                  <c:v>2704</c:v>
                </c:pt>
                <c:pt idx="3">
                  <c:v>2840</c:v>
                </c:pt>
                <c:pt idx="4">
                  <c:v>3023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A1F-48C5-9D69-ED5F2088E7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8.51'!$S$1</c:f>
              <c:strCache>
                <c:ptCount val="1"/>
                <c:pt idx="0">
                  <c:v>Moorabool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8.51'!$AB$15:$AB$33</c:f>
              <c:numCache>
                <c:formatCode>0.0%</c:formatCode>
                <c:ptCount val="19"/>
                <c:pt idx="0">
                  <c:v>2.6146241690813022E-2</c:v>
                </c:pt>
                <c:pt idx="1">
                  <c:v>3.5452531106187147E-3</c:v>
                </c:pt>
                <c:pt idx="2">
                  <c:v>5.0383500937446736E-2</c:v>
                </c:pt>
                <c:pt idx="3">
                  <c:v>1.0192602693028805E-2</c:v>
                </c:pt>
                <c:pt idx="4">
                  <c:v>0.11487983637293335</c:v>
                </c:pt>
                <c:pt idx="5">
                  <c:v>3.2964036134310551E-2</c:v>
                </c:pt>
                <c:pt idx="6">
                  <c:v>8.7847281404465655E-2</c:v>
                </c:pt>
                <c:pt idx="7">
                  <c:v>6.1462416908130223E-2</c:v>
                </c:pt>
                <c:pt idx="8">
                  <c:v>6.1326061019260268E-2</c:v>
                </c:pt>
                <c:pt idx="9">
                  <c:v>9.8517129708539288E-3</c:v>
                </c:pt>
                <c:pt idx="10">
                  <c:v>3.5486620078404633E-2</c:v>
                </c:pt>
                <c:pt idx="11">
                  <c:v>1.8544400886313279E-2</c:v>
                </c:pt>
                <c:pt idx="12">
                  <c:v>5.9212544741776035E-2</c:v>
                </c:pt>
                <c:pt idx="13">
                  <c:v>7.7927390489176754E-2</c:v>
                </c:pt>
                <c:pt idx="14">
                  <c:v>6.5519004602011252E-2</c:v>
                </c:pt>
                <c:pt idx="15">
                  <c:v>7.5029827850690303E-2</c:v>
                </c:pt>
                <c:pt idx="16">
                  <c:v>0.11126640531787967</c:v>
                </c:pt>
                <c:pt idx="17">
                  <c:v>2.2805522413499233E-2</c:v>
                </c:pt>
                <c:pt idx="18">
                  <c:v>3.8588716550196009E-2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74-4E2D-9BBE-9C906D133A5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74-4E2D-9BBE-9C906D133A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8.51'!$S$63:$S$79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8.51'!$Z$44:$Z$60</c:f>
              <c:numCache>
                <c:formatCode>#,##0</c:formatCode>
                <c:ptCount val="17"/>
                <c:pt idx="0">
                  <c:v>4</c:v>
                </c:pt>
                <c:pt idx="1">
                  <c:v>387</c:v>
                </c:pt>
                <c:pt idx="2">
                  <c:v>829</c:v>
                </c:pt>
                <c:pt idx="3">
                  <c:v>1158</c:v>
                </c:pt>
                <c:pt idx="4">
                  <c:v>1628</c:v>
                </c:pt>
                <c:pt idx="5">
                  <c:v>1650</c:v>
                </c:pt>
                <c:pt idx="6">
                  <c:v>1673</c:v>
                </c:pt>
                <c:pt idx="7">
                  <c:v>1528</c:v>
                </c:pt>
                <c:pt idx="8">
                  <c:v>1461</c:v>
                </c:pt>
                <c:pt idx="9">
                  <c:v>1319</c:v>
                </c:pt>
                <c:pt idx="10">
                  <c:v>1262</c:v>
                </c:pt>
                <c:pt idx="11">
                  <c:v>1018</c:v>
                </c:pt>
                <c:pt idx="12">
                  <c:v>513</c:v>
                </c:pt>
                <c:pt idx="13">
                  <c:v>235</c:v>
                </c:pt>
                <c:pt idx="14">
                  <c:v>95</c:v>
                </c:pt>
                <c:pt idx="15">
                  <c:v>31</c:v>
                </c:pt>
                <c:pt idx="1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C1-4EC7-A8F1-8B9A9FDD91D4}"/>
            </c:ext>
          </c:extLst>
        </c:ser>
        <c:ser>
          <c:idx val="1"/>
          <c:order val="1"/>
          <c:tx>
            <c:strRef>
              <c:f>'Table 8.51'!$S$62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8.51'!$S$63:$S$79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8.51'!$Z$63:$Z$79</c:f>
              <c:numCache>
                <c:formatCode>#,##0</c:formatCode>
                <c:ptCount val="17"/>
                <c:pt idx="0">
                  <c:v>9</c:v>
                </c:pt>
                <c:pt idx="1">
                  <c:v>419</c:v>
                </c:pt>
                <c:pt idx="2">
                  <c:v>969</c:v>
                </c:pt>
                <c:pt idx="3">
                  <c:v>1394</c:v>
                </c:pt>
                <c:pt idx="4">
                  <c:v>1573</c:v>
                </c:pt>
                <c:pt idx="5">
                  <c:v>1583</c:v>
                </c:pt>
                <c:pt idx="6">
                  <c:v>1511</c:v>
                </c:pt>
                <c:pt idx="7">
                  <c:v>1463</c:v>
                </c:pt>
                <c:pt idx="8">
                  <c:v>1497</c:v>
                </c:pt>
                <c:pt idx="9">
                  <c:v>1381</c:v>
                </c:pt>
                <c:pt idx="10">
                  <c:v>1182</c:v>
                </c:pt>
                <c:pt idx="11">
                  <c:v>865</c:v>
                </c:pt>
                <c:pt idx="12">
                  <c:v>412</c:v>
                </c:pt>
                <c:pt idx="13">
                  <c:v>139</c:v>
                </c:pt>
                <c:pt idx="14">
                  <c:v>48</c:v>
                </c:pt>
                <c:pt idx="15">
                  <c:v>25</c:v>
                </c:pt>
                <c:pt idx="16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C1-4EC7-A8F1-8B9A9FDD9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8.51'!$Z$83:$Z$90</c:f>
              <c:numCache>
                <c:formatCode>#,##0</c:formatCode>
                <c:ptCount val="8"/>
                <c:pt idx="0">
                  <c:v>1397</c:v>
                </c:pt>
                <c:pt idx="1">
                  <c:v>1121</c:v>
                </c:pt>
                <c:pt idx="2">
                  <c:v>2378</c:v>
                </c:pt>
                <c:pt idx="3">
                  <c:v>624</c:v>
                </c:pt>
                <c:pt idx="4">
                  <c:v>498</c:v>
                </c:pt>
                <c:pt idx="5">
                  <c:v>436</c:v>
                </c:pt>
                <c:pt idx="6">
                  <c:v>1385</c:v>
                </c:pt>
                <c:pt idx="7">
                  <c:v>1181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34-46AB-AB69-2B99BD8611C7}"/>
            </c:ext>
          </c:extLst>
        </c:ser>
        <c:ser>
          <c:idx val="1"/>
          <c:order val="1"/>
          <c:tx>
            <c:strRef>
              <c:f>'Table 8.51'!$S$92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8.51'!$S$83:$S$90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8.51'!$Z$93:$Z$100</c:f>
              <c:numCache>
                <c:formatCode>#,##0</c:formatCode>
                <c:ptCount val="8"/>
                <c:pt idx="0">
                  <c:v>1063</c:v>
                </c:pt>
                <c:pt idx="1">
                  <c:v>1988</c:v>
                </c:pt>
                <c:pt idx="2">
                  <c:v>434</c:v>
                </c:pt>
                <c:pt idx="3">
                  <c:v>1648</c:v>
                </c:pt>
                <c:pt idx="4">
                  <c:v>1928</c:v>
                </c:pt>
                <c:pt idx="5">
                  <c:v>972</c:v>
                </c:pt>
                <c:pt idx="6">
                  <c:v>155</c:v>
                </c:pt>
                <c:pt idx="7">
                  <c:v>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34-46AB-AB69-2B99BD861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8.6'!$U$4:$Y$4</c:f>
              <c:numCache>
                <c:formatCode>#,##0</c:formatCode>
                <c:ptCount val="5"/>
                <c:pt idx="1">
                  <c:v>37714</c:v>
                </c:pt>
                <c:pt idx="2">
                  <c:v>39350</c:v>
                </c:pt>
                <c:pt idx="3">
                  <c:v>41121</c:v>
                </c:pt>
                <c:pt idx="4">
                  <c:v>42209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FB-4517-92E6-F9ED3A43F25E}"/>
            </c:ext>
          </c:extLst>
        </c:ser>
        <c:ser>
          <c:idx val="1"/>
          <c:order val="1"/>
          <c:tx>
            <c:strRef>
              <c:f>'Table 8.6'!$S$7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8.6'!$U$7:$Y$7</c:f>
              <c:numCache>
                <c:formatCode>#,##0</c:formatCode>
                <c:ptCount val="5"/>
                <c:pt idx="1">
                  <c:v>26720</c:v>
                </c:pt>
                <c:pt idx="2">
                  <c:v>28126</c:v>
                </c:pt>
                <c:pt idx="3">
                  <c:v>28923</c:v>
                </c:pt>
                <c:pt idx="4">
                  <c:v>30335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FB-4517-92E6-F9ED3A43F25E}"/>
            </c:ext>
          </c:extLst>
        </c:ser>
        <c:ser>
          <c:idx val="2"/>
          <c:order val="2"/>
          <c:tx>
            <c:strRef>
              <c:f>'Table 8.6'!$S$11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8.6'!$U$11:$Y$11</c:f>
              <c:numCache>
                <c:formatCode>#,##0</c:formatCode>
                <c:ptCount val="5"/>
                <c:pt idx="1">
                  <c:v>31831</c:v>
                </c:pt>
                <c:pt idx="2">
                  <c:v>33251</c:v>
                </c:pt>
                <c:pt idx="3">
                  <c:v>35174</c:v>
                </c:pt>
                <c:pt idx="4">
                  <c:v>36069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FB-4517-92E6-F9ED3A43F25E}"/>
            </c:ext>
          </c:extLst>
        </c:ser>
        <c:ser>
          <c:idx val="3"/>
          <c:order val="3"/>
          <c:tx>
            <c:strRef>
              <c:f>'Table 8.6'!$S$12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8.6'!$U$12:$Y$12</c:f>
              <c:numCache>
                <c:formatCode>#,##0</c:formatCode>
                <c:ptCount val="5"/>
                <c:pt idx="1">
                  <c:v>5882</c:v>
                </c:pt>
                <c:pt idx="2">
                  <c:v>6098</c:v>
                </c:pt>
                <c:pt idx="3">
                  <c:v>5951</c:v>
                </c:pt>
                <c:pt idx="4">
                  <c:v>6136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FB-4517-92E6-F9ED3A43F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8.51'!$S$1</c:f>
              <c:strCache>
                <c:ptCount val="1"/>
                <c:pt idx="0">
                  <c:v>Moorabool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8.51'!$V$8:$Z$8</c:f>
              <c:numCache>
                <c:formatCode>#,##0</c:formatCode>
                <c:ptCount val="5"/>
                <c:pt idx="0">
                  <c:v>45562.720000000001</c:v>
                </c:pt>
                <c:pt idx="1">
                  <c:v>47154.5</c:v>
                </c:pt>
                <c:pt idx="2">
                  <c:v>48394.5</c:v>
                </c:pt>
                <c:pt idx="3">
                  <c:v>48753.08</c:v>
                </c:pt>
                <c:pt idx="4">
                  <c:v>50213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68-4000-A643-02AC3ABC47B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42133.59</c:v>
                </c:pt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68-4000-A643-02AC3ABC4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8.52'!$S$4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8.52'!$U$2:$Y$2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8.52'!$U$4:$Y$4</c:f>
              <c:numCache>
                <c:formatCode>#,##0</c:formatCode>
                <c:ptCount val="5"/>
                <c:pt idx="1">
                  <c:v>149541</c:v>
                </c:pt>
                <c:pt idx="2">
                  <c:v>155591</c:v>
                </c:pt>
                <c:pt idx="3">
                  <c:v>163969</c:v>
                </c:pt>
                <c:pt idx="4">
                  <c:v>162246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FA-44F4-B220-5B1B5D3623ED}"/>
            </c:ext>
          </c:extLst>
        </c:ser>
        <c:ser>
          <c:idx val="1"/>
          <c:order val="1"/>
          <c:tx>
            <c:strRef>
              <c:f>'Table 8.52'!$S$7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8.52'!$U$2:$Y$2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8.52'!$U$7:$Y$7</c:f>
              <c:numCache>
                <c:formatCode>#,##0</c:formatCode>
                <c:ptCount val="5"/>
                <c:pt idx="1">
                  <c:v>101345</c:v>
                </c:pt>
                <c:pt idx="2">
                  <c:v>105230</c:v>
                </c:pt>
                <c:pt idx="3">
                  <c:v>109410</c:v>
                </c:pt>
                <c:pt idx="4">
                  <c:v>110719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FA-44F4-B220-5B1B5D3623ED}"/>
            </c:ext>
          </c:extLst>
        </c:ser>
        <c:ser>
          <c:idx val="2"/>
          <c:order val="2"/>
          <c:tx>
            <c:strRef>
              <c:f>'Table 8.52'!$S$11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8.52'!$U$2:$Y$2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8.52'!$U$11:$Y$11</c:f>
              <c:numCache>
                <c:formatCode>#,##0</c:formatCode>
                <c:ptCount val="5"/>
                <c:pt idx="1">
                  <c:v>134723</c:v>
                </c:pt>
                <c:pt idx="2">
                  <c:v>139991</c:v>
                </c:pt>
                <c:pt idx="3">
                  <c:v>147515</c:v>
                </c:pt>
                <c:pt idx="4">
                  <c:v>145682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FA-44F4-B220-5B1B5D3623ED}"/>
            </c:ext>
          </c:extLst>
        </c:ser>
        <c:ser>
          <c:idx val="3"/>
          <c:order val="3"/>
          <c:tx>
            <c:strRef>
              <c:f>'Table 8.52'!$S$12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8.52'!$U$2:$Y$2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8.52'!$U$12:$Y$12</c:f>
              <c:numCache>
                <c:formatCode>#,##0</c:formatCode>
                <c:ptCount val="5"/>
                <c:pt idx="1">
                  <c:v>14819</c:v>
                </c:pt>
                <c:pt idx="2">
                  <c:v>15600</c:v>
                </c:pt>
                <c:pt idx="3">
                  <c:v>16451</c:v>
                </c:pt>
                <c:pt idx="4">
                  <c:v>16563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8FA-44F4-B220-5B1B5D3623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8.52'!$S$1</c:f>
              <c:strCache>
                <c:ptCount val="1"/>
                <c:pt idx="0">
                  <c:v>Moreland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8.52'!$AB$15:$AB$33</c:f>
              <c:numCache>
                <c:formatCode>0.0%</c:formatCode>
                <c:ptCount val="19"/>
                <c:pt idx="0">
                  <c:v>4.0209615288408626E-3</c:v>
                </c:pt>
                <c:pt idx="1">
                  <c:v>8.6297463604982736E-4</c:v>
                </c:pt>
                <c:pt idx="2">
                  <c:v>3.853994697083396E-2</c:v>
                </c:pt>
                <c:pt idx="3">
                  <c:v>6.7036870278653262E-3</c:v>
                </c:pt>
                <c:pt idx="4">
                  <c:v>5.0290159587773275E-2</c:v>
                </c:pt>
                <c:pt idx="5">
                  <c:v>3.0341687928360599E-2</c:v>
                </c:pt>
                <c:pt idx="6">
                  <c:v>8.0075291410275654E-2</c:v>
                </c:pt>
                <c:pt idx="7">
                  <c:v>8.7441843013657511E-2</c:v>
                </c:pt>
                <c:pt idx="8">
                  <c:v>3.6982840562309272E-2</c:v>
                </c:pt>
                <c:pt idx="9">
                  <c:v>2.6183150732903098E-2</c:v>
                </c:pt>
                <c:pt idx="10">
                  <c:v>4.5231127119915955E-2</c:v>
                </c:pt>
                <c:pt idx="11">
                  <c:v>1.3432387813297314E-2</c:v>
                </c:pt>
                <c:pt idx="12">
                  <c:v>0.10943518935414479</c:v>
                </c:pt>
                <c:pt idx="13">
                  <c:v>0.10272524888688779</c:v>
                </c:pt>
                <c:pt idx="14">
                  <c:v>5.9901695932763017E-2</c:v>
                </c:pt>
                <c:pt idx="15">
                  <c:v>9.5571314222822557E-2</c:v>
                </c:pt>
                <c:pt idx="16">
                  <c:v>0.12524388413627496</c:v>
                </c:pt>
                <c:pt idx="17">
                  <c:v>3.4794136775226372E-2</c:v>
                </c:pt>
                <c:pt idx="18">
                  <c:v>3.4831657411576365E-2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0-43A8-A770-38A0631B84C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0-43A8-A770-38A0631B8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8.52'!$S$63:$S$79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8.52'!$Y$44:$Y$60</c:f>
              <c:numCache>
                <c:formatCode>#,##0</c:formatCode>
                <c:ptCount val="17"/>
                <c:pt idx="0">
                  <c:v>16</c:v>
                </c:pt>
                <c:pt idx="1">
                  <c:v>666</c:v>
                </c:pt>
                <c:pt idx="2">
                  <c:v>3012</c:v>
                </c:pt>
                <c:pt idx="3">
                  <c:v>8396</c:v>
                </c:pt>
                <c:pt idx="4">
                  <c:v>15788</c:v>
                </c:pt>
                <c:pt idx="5">
                  <c:v>14810</c:v>
                </c:pt>
                <c:pt idx="6">
                  <c:v>11496</c:v>
                </c:pt>
                <c:pt idx="7">
                  <c:v>7761</c:v>
                </c:pt>
                <c:pt idx="8">
                  <c:v>6347</c:v>
                </c:pt>
                <c:pt idx="9">
                  <c:v>5240</c:v>
                </c:pt>
                <c:pt idx="10">
                  <c:v>4106</c:v>
                </c:pt>
                <c:pt idx="11">
                  <c:v>2686</c:v>
                </c:pt>
                <c:pt idx="12">
                  <c:v>1243</c:v>
                </c:pt>
                <c:pt idx="13">
                  <c:v>481</c:v>
                </c:pt>
                <c:pt idx="14">
                  <c:v>162</c:v>
                </c:pt>
                <c:pt idx="15">
                  <c:v>121</c:v>
                </c:pt>
                <c:pt idx="16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4B-4A58-86FB-A74B9B2C8D75}"/>
            </c:ext>
          </c:extLst>
        </c:ser>
        <c:ser>
          <c:idx val="1"/>
          <c:order val="1"/>
          <c:tx>
            <c:strRef>
              <c:f>'Table 8.52'!$S$62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8.52'!$S$63:$S$79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8.52'!$Y$63:$Y$79</c:f>
              <c:numCache>
                <c:formatCode>#,##0</c:formatCode>
                <c:ptCount val="17"/>
                <c:pt idx="0">
                  <c:v>23</c:v>
                </c:pt>
                <c:pt idx="1">
                  <c:v>808</c:v>
                </c:pt>
                <c:pt idx="2">
                  <c:v>2905</c:v>
                </c:pt>
                <c:pt idx="3">
                  <c:v>8699</c:v>
                </c:pt>
                <c:pt idx="4">
                  <c:v>15570</c:v>
                </c:pt>
                <c:pt idx="5">
                  <c:v>13982</c:v>
                </c:pt>
                <c:pt idx="6">
                  <c:v>10086</c:v>
                </c:pt>
                <c:pt idx="7">
                  <c:v>7323</c:v>
                </c:pt>
                <c:pt idx="8">
                  <c:v>6427</c:v>
                </c:pt>
                <c:pt idx="9">
                  <c:v>5156</c:v>
                </c:pt>
                <c:pt idx="10">
                  <c:v>4174</c:v>
                </c:pt>
                <c:pt idx="11">
                  <c:v>2700</c:v>
                </c:pt>
                <c:pt idx="12">
                  <c:v>1186</c:v>
                </c:pt>
                <c:pt idx="13">
                  <c:v>403</c:v>
                </c:pt>
                <c:pt idx="14">
                  <c:v>142</c:v>
                </c:pt>
                <c:pt idx="15">
                  <c:v>108</c:v>
                </c:pt>
                <c:pt idx="16">
                  <c:v>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4B-4A58-86FB-A74B9B2C8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8.52'!$S$83:$S$90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8.52'!$Y$83:$Y$90</c:f>
              <c:numCache>
                <c:formatCode>#,##0</c:formatCode>
                <c:ptCount val="8"/>
                <c:pt idx="0">
                  <c:v>6870</c:v>
                </c:pt>
                <c:pt idx="1">
                  <c:v>13730</c:v>
                </c:pt>
                <c:pt idx="2">
                  <c:v>7319</c:v>
                </c:pt>
                <c:pt idx="3">
                  <c:v>3820</c:v>
                </c:pt>
                <c:pt idx="4">
                  <c:v>3836</c:v>
                </c:pt>
                <c:pt idx="5">
                  <c:v>3038</c:v>
                </c:pt>
                <c:pt idx="6">
                  <c:v>2501</c:v>
                </c:pt>
                <c:pt idx="7">
                  <c:v>5062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41-4345-B414-A4970A461FCA}"/>
            </c:ext>
          </c:extLst>
        </c:ser>
        <c:ser>
          <c:idx val="1"/>
          <c:order val="1"/>
          <c:tx>
            <c:strRef>
              <c:f>'Table 8.52'!$S$92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8.52'!$S$83:$S$90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8.52'!$Y$93:$Y$100</c:f>
              <c:numCache>
                <c:formatCode>#,##0</c:formatCode>
                <c:ptCount val="8"/>
                <c:pt idx="0">
                  <c:v>5660</c:v>
                </c:pt>
                <c:pt idx="1">
                  <c:v>16620</c:v>
                </c:pt>
                <c:pt idx="2">
                  <c:v>1719</c:v>
                </c:pt>
                <c:pt idx="3">
                  <c:v>6258</c:v>
                </c:pt>
                <c:pt idx="4">
                  <c:v>8628</c:v>
                </c:pt>
                <c:pt idx="5">
                  <c:v>4359</c:v>
                </c:pt>
                <c:pt idx="6">
                  <c:v>365</c:v>
                </c:pt>
                <c:pt idx="7">
                  <c:v>2428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41-4345-B414-A4970A461F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8.52'!$S$1</c:f>
              <c:strCache>
                <c:ptCount val="1"/>
                <c:pt idx="0">
                  <c:v>Moreland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8.52'!$U$8:$Y$8</c:f>
              <c:numCache>
                <c:formatCode>#,##0</c:formatCode>
                <c:ptCount val="5"/>
                <c:pt idx="1">
                  <c:v>43097.83</c:v>
                </c:pt>
                <c:pt idx="2">
                  <c:v>45000</c:v>
                </c:pt>
                <c:pt idx="3">
                  <c:v>45585.94</c:v>
                </c:pt>
                <c:pt idx="4">
                  <c:v>46152.55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1F-4734-A01B-E0DAD145914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1F-4734-A01B-E0DAD1459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8.52'!$S$4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8.52'!$V$4:$Z$4</c:f>
              <c:numCache>
                <c:formatCode>#,##0</c:formatCode>
                <c:ptCount val="5"/>
                <c:pt idx="0">
                  <c:v>149541</c:v>
                </c:pt>
                <c:pt idx="1">
                  <c:v>155591</c:v>
                </c:pt>
                <c:pt idx="2">
                  <c:v>163969</c:v>
                </c:pt>
                <c:pt idx="3">
                  <c:v>162246</c:v>
                </c:pt>
                <c:pt idx="4">
                  <c:v>159912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9C-4378-B684-2C7ABE5A1F2B}"/>
            </c:ext>
          </c:extLst>
        </c:ser>
        <c:ser>
          <c:idx val="1"/>
          <c:order val="1"/>
          <c:tx>
            <c:strRef>
              <c:f>'Table 8.52'!$S$7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8.52'!$V$7:$Z$7</c:f>
              <c:numCache>
                <c:formatCode>#,##0</c:formatCode>
                <c:ptCount val="5"/>
                <c:pt idx="0">
                  <c:v>101345</c:v>
                </c:pt>
                <c:pt idx="1">
                  <c:v>105230</c:v>
                </c:pt>
                <c:pt idx="2">
                  <c:v>109410</c:v>
                </c:pt>
                <c:pt idx="3">
                  <c:v>110719</c:v>
                </c:pt>
                <c:pt idx="4">
                  <c:v>106923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9C-4378-B684-2C7ABE5A1F2B}"/>
            </c:ext>
          </c:extLst>
        </c:ser>
        <c:ser>
          <c:idx val="2"/>
          <c:order val="2"/>
          <c:tx>
            <c:strRef>
              <c:f>'Table 8.52'!$S$11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8.52'!$V$11:$Z$11</c:f>
              <c:numCache>
                <c:formatCode>#,##0</c:formatCode>
                <c:ptCount val="5"/>
                <c:pt idx="0">
                  <c:v>134723</c:v>
                </c:pt>
                <c:pt idx="1">
                  <c:v>139991</c:v>
                </c:pt>
                <c:pt idx="2">
                  <c:v>147515</c:v>
                </c:pt>
                <c:pt idx="3">
                  <c:v>145682</c:v>
                </c:pt>
                <c:pt idx="4">
                  <c:v>143119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9C-4378-B684-2C7ABE5A1F2B}"/>
            </c:ext>
          </c:extLst>
        </c:ser>
        <c:ser>
          <c:idx val="3"/>
          <c:order val="3"/>
          <c:tx>
            <c:strRef>
              <c:f>'Table 8.52'!$S$12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8.52'!$V$12:$Z$12</c:f>
              <c:numCache>
                <c:formatCode>#,##0</c:formatCode>
                <c:ptCount val="5"/>
                <c:pt idx="0">
                  <c:v>14819</c:v>
                </c:pt>
                <c:pt idx="1">
                  <c:v>15600</c:v>
                </c:pt>
                <c:pt idx="2">
                  <c:v>16451</c:v>
                </c:pt>
                <c:pt idx="3">
                  <c:v>16563</c:v>
                </c:pt>
                <c:pt idx="4">
                  <c:v>16793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89C-4378-B684-2C7ABE5A1F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8.52'!$S$1</c:f>
              <c:strCache>
                <c:ptCount val="1"/>
                <c:pt idx="0">
                  <c:v>Moreland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8.52'!$AB$15:$AB$33</c:f>
              <c:numCache>
                <c:formatCode>0.0%</c:formatCode>
                <c:ptCount val="19"/>
                <c:pt idx="0">
                  <c:v>4.0209615288408626E-3</c:v>
                </c:pt>
                <c:pt idx="1">
                  <c:v>8.6297463604982736E-4</c:v>
                </c:pt>
                <c:pt idx="2">
                  <c:v>3.853994697083396E-2</c:v>
                </c:pt>
                <c:pt idx="3">
                  <c:v>6.7036870278653262E-3</c:v>
                </c:pt>
                <c:pt idx="4">
                  <c:v>5.0290159587773275E-2</c:v>
                </c:pt>
                <c:pt idx="5">
                  <c:v>3.0341687928360599E-2</c:v>
                </c:pt>
                <c:pt idx="6">
                  <c:v>8.0075291410275654E-2</c:v>
                </c:pt>
                <c:pt idx="7">
                  <c:v>8.7441843013657511E-2</c:v>
                </c:pt>
                <c:pt idx="8">
                  <c:v>3.6982840562309272E-2</c:v>
                </c:pt>
                <c:pt idx="9">
                  <c:v>2.6183150732903098E-2</c:v>
                </c:pt>
                <c:pt idx="10">
                  <c:v>4.5231127119915955E-2</c:v>
                </c:pt>
                <c:pt idx="11">
                  <c:v>1.3432387813297314E-2</c:v>
                </c:pt>
                <c:pt idx="12">
                  <c:v>0.10943518935414479</c:v>
                </c:pt>
                <c:pt idx="13">
                  <c:v>0.10272524888688779</c:v>
                </c:pt>
                <c:pt idx="14">
                  <c:v>5.9901695932763017E-2</c:v>
                </c:pt>
                <c:pt idx="15">
                  <c:v>9.5571314222822557E-2</c:v>
                </c:pt>
                <c:pt idx="16">
                  <c:v>0.12524388413627496</c:v>
                </c:pt>
                <c:pt idx="17">
                  <c:v>3.4794136775226372E-2</c:v>
                </c:pt>
                <c:pt idx="18">
                  <c:v>3.4831657411576365E-2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D6-4598-8CD7-E91C70B6BC3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D6-4598-8CD7-E91C70B6BC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8.52'!$S$63:$S$79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8.52'!$Z$44:$Z$60</c:f>
              <c:numCache>
                <c:formatCode>#,##0</c:formatCode>
                <c:ptCount val="17"/>
                <c:pt idx="0">
                  <c:v>10</c:v>
                </c:pt>
                <c:pt idx="1">
                  <c:v>701</c:v>
                </c:pt>
                <c:pt idx="2">
                  <c:v>2809</c:v>
                </c:pt>
                <c:pt idx="3">
                  <c:v>8176</c:v>
                </c:pt>
                <c:pt idx="4">
                  <c:v>14743</c:v>
                </c:pt>
                <c:pt idx="5">
                  <c:v>14320</c:v>
                </c:pt>
                <c:pt idx="6">
                  <c:v>11277</c:v>
                </c:pt>
                <c:pt idx="7">
                  <c:v>7858</c:v>
                </c:pt>
                <c:pt idx="8">
                  <c:v>6183</c:v>
                </c:pt>
                <c:pt idx="9">
                  <c:v>5513</c:v>
                </c:pt>
                <c:pt idx="10">
                  <c:v>4125</c:v>
                </c:pt>
                <c:pt idx="11">
                  <c:v>2763</c:v>
                </c:pt>
                <c:pt idx="12">
                  <c:v>1288</c:v>
                </c:pt>
                <c:pt idx="13">
                  <c:v>506</c:v>
                </c:pt>
                <c:pt idx="14">
                  <c:v>171</c:v>
                </c:pt>
                <c:pt idx="15">
                  <c:v>100</c:v>
                </c:pt>
                <c:pt idx="16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77-4DEC-9EEA-5900B5DE838E}"/>
            </c:ext>
          </c:extLst>
        </c:ser>
        <c:ser>
          <c:idx val="1"/>
          <c:order val="1"/>
          <c:tx>
            <c:strRef>
              <c:f>'Table 8.52'!$S$62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8.52'!$S$63:$S$79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8.52'!$Z$63:$Z$79</c:f>
              <c:numCache>
                <c:formatCode>#,##0</c:formatCode>
                <c:ptCount val="17"/>
                <c:pt idx="0">
                  <c:v>19</c:v>
                </c:pt>
                <c:pt idx="1">
                  <c:v>891</c:v>
                </c:pt>
                <c:pt idx="2">
                  <c:v>2833</c:v>
                </c:pt>
                <c:pt idx="3">
                  <c:v>8342</c:v>
                </c:pt>
                <c:pt idx="4">
                  <c:v>14662</c:v>
                </c:pt>
                <c:pt idx="5">
                  <c:v>13880</c:v>
                </c:pt>
                <c:pt idx="6">
                  <c:v>10348</c:v>
                </c:pt>
                <c:pt idx="7">
                  <c:v>7418</c:v>
                </c:pt>
                <c:pt idx="8">
                  <c:v>6403</c:v>
                </c:pt>
                <c:pt idx="9">
                  <c:v>5341</c:v>
                </c:pt>
                <c:pt idx="10">
                  <c:v>4171</c:v>
                </c:pt>
                <c:pt idx="11">
                  <c:v>2839</c:v>
                </c:pt>
                <c:pt idx="12">
                  <c:v>1234</c:v>
                </c:pt>
                <c:pt idx="13">
                  <c:v>438</c:v>
                </c:pt>
                <c:pt idx="14">
                  <c:v>157</c:v>
                </c:pt>
                <c:pt idx="15">
                  <c:v>106</c:v>
                </c:pt>
                <c:pt idx="16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77-4DEC-9EEA-5900B5DE83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8.52'!$Z$83:$Z$90</c:f>
              <c:numCache>
                <c:formatCode>#,##0</c:formatCode>
                <c:ptCount val="8"/>
                <c:pt idx="0">
                  <c:v>6744</c:v>
                </c:pt>
                <c:pt idx="1">
                  <c:v>13560</c:v>
                </c:pt>
                <c:pt idx="2">
                  <c:v>7205</c:v>
                </c:pt>
                <c:pt idx="3">
                  <c:v>3712</c:v>
                </c:pt>
                <c:pt idx="4">
                  <c:v>3732</c:v>
                </c:pt>
                <c:pt idx="5">
                  <c:v>2895</c:v>
                </c:pt>
                <c:pt idx="6">
                  <c:v>2420</c:v>
                </c:pt>
                <c:pt idx="7">
                  <c:v>4528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6E-4ABF-8965-9F3D0332031D}"/>
            </c:ext>
          </c:extLst>
        </c:ser>
        <c:ser>
          <c:idx val="1"/>
          <c:order val="1"/>
          <c:tx>
            <c:strRef>
              <c:f>'Table 8.52'!$S$92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8.52'!$S$83:$S$90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8.52'!$Z$93:$Z$100</c:f>
              <c:numCache>
                <c:formatCode>#,##0</c:formatCode>
                <c:ptCount val="8"/>
                <c:pt idx="0">
                  <c:v>5670</c:v>
                </c:pt>
                <c:pt idx="1">
                  <c:v>16584</c:v>
                </c:pt>
                <c:pt idx="2">
                  <c:v>1705</c:v>
                </c:pt>
                <c:pt idx="3">
                  <c:v>6088</c:v>
                </c:pt>
                <c:pt idx="4">
                  <c:v>8502</c:v>
                </c:pt>
                <c:pt idx="5">
                  <c:v>4168</c:v>
                </c:pt>
                <c:pt idx="6">
                  <c:v>392</c:v>
                </c:pt>
                <c:pt idx="7">
                  <c:v>2131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6E-4ABF-8965-9F3D03320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8.6'!$S$1</c:f>
              <c:strCache>
                <c:ptCount val="1"/>
                <c:pt idx="0">
                  <c:v>Baw Baw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8.6'!$AB$15:$AB$33</c:f>
              <c:numCache>
                <c:formatCode>0.0%</c:formatCode>
                <c:ptCount val="19"/>
                <c:pt idx="0">
                  <c:v>5.5583048407414071E-2</c:v>
                </c:pt>
                <c:pt idx="1">
                  <c:v>6.3208565772899048E-3</c:v>
                </c:pt>
                <c:pt idx="2">
                  <c:v>6.2511247075760307E-2</c:v>
                </c:pt>
                <c:pt idx="3">
                  <c:v>1.1089616699658088E-2</c:v>
                </c:pt>
                <c:pt idx="4">
                  <c:v>0.10162857657009178</c:v>
                </c:pt>
                <c:pt idx="5">
                  <c:v>3.2773978765520961E-2</c:v>
                </c:pt>
                <c:pt idx="6">
                  <c:v>8.6062623717833367E-2</c:v>
                </c:pt>
                <c:pt idx="7">
                  <c:v>6.0509267590426491E-2</c:v>
                </c:pt>
                <c:pt idx="8">
                  <c:v>2.9084937916141803E-2</c:v>
                </c:pt>
                <c:pt idx="9">
                  <c:v>8.3678243656649266E-3</c:v>
                </c:pt>
                <c:pt idx="10">
                  <c:v>3.4146122008277845E-2</c:v>
                </c:pt>
                <c:pt idx="11">
                  <c:v>1.5925859276588086E-2</c:v>
                </c:pt>
                <c:pt idx="12">
                  <c:v>5.2883750224941517E-2</c:v>
                </c:pt>
                <c:pt idx="13">
                  <c:v>6.0239337772179234E-2</c:v>
                </c:pt>
                <c:pt idx="14">
                  <c:v>4.8294943314738166E-2</c:v>
                </c:pt>
                <c:pt idx="15">
                  <c:v>8.2688500989742661E-2</c:v>
                </c:pt>
                <c:pt idx="16">
                  <c:v>0.13183822206226381</c:v>
                </c:pt>
                <c:pt idx="17">
                  <c:v>2.107701997480655E-2</c:v>
                </c:pt>
                <c:pt idx="18">
                  <c:v>4.2423969767860358E-2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98-4C3C-A6B3-1269AA01E30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98-4C3C-A6B3-1269AA01E3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8.52'!$S$1</c:f>
              <c:strCache>
                <c:ptCount val="1"/>
                <c:pt idx="0">
                  <c:v>Moreland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8.52'!$V$8:$Z$8</c:f>
              <c:numCache>
                <c:formatCode>#,##0</c:formatCode>
                <c:ptCount val="5"/>
                <c:pt idx="0">
                  <c:v>43097.83</c:v>
                </c:pt>
                <c:pt idx="1">
                  <c:v>45000</c:v>
                </c:pt>
                <c:pt idx="2">
                  <c:v>45585.94</c:v>
                </c:pt>
                <c:pt idx="3">
                  <c:v>46152.55</c:v>
                </c:pt>
                <c:pt idx="4">
                  <c:v>49757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A5-4118-87D9-D2B36EE442D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42133.59</c:v>
                </c:pt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A5-4118-87D9-D2B36EE442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8.53'!$S$4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8.53'!$U$2:$Y$2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8.53'!$U$4:$Y$4</c:f>
              <c:numCache>
                <c:formatCode>#,##0</c:formatCode>
                <c:ptCount val="5"/>
                <c:pt idx="1">
                  <c:v>115000</c:v>
                </c:pt>
                <c:pt idx="2">
                  <c:v>117438</c:v>
                </c:pt>
                <c:pt idx="3">
                  <c:v>119985</c:v>
                </c:pt>
                <c:pt idx="4">
                  <c:v>118879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F7-4F4A-8817-B15F5D7E12FC}"/>
            </c:ext>
          </c:extLst>
        </c:ser>
        <c:ser>
          <c:idx val="1"/>
          <c:order val="1"/>
          <c:tx>
            <c:strRef>
              <c:f>'Table 8.53'!$S$7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8.53'!$U$2:$Y$2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8.53'!$U$7:$Y$7</c:f>
              <c:numCache>
                <c:formatCode>#,##0</c:formatCode>
                <c:ptCount val="5"/>
                <c:pt idx="1">
                  <c:v>83611</c:v>
                </c:pt>
                <c:pt idx="2">
                  <c:v>85367</c:v>
                </c:pt>
                <c:pt idx="3">
                  <c:v>86424</c:v>
                </c:pt>
                <c:pt idx="4">
                  <c:v>87406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F7-4F4A-8817-B15F5D7E12FC}"/>
            </c:ext>
          </c:extLst>
        </c:ser>
        <c:ser>
          <c:idx val="2"/>
          <c:order val="2"/>
          <c:tx>
            <c:strRef>
              <c:f>'Table 8.53'!$S$11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8.53'!$U$2:$Y$2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8.53'!$U$11:$Y$11</c:f>
              <c:numCache>
                <c:formatCode>#,##0</c:formatCode>
                <c:ptCount val="5"/>
                <c:pt idx="1">
                  <c:v>100240</c:v>
                </c:pt>
                <c:pt idx="2">
                  <c:v>102659</c:v>
                </c:pt>
                <c:pt idx="3">
                  <c:v>104982</c:v>
                </c:pt>
                <c:pt idx="4">
                  <c:v>103846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F7-4F4A-8817-B15F5D7E12FC}"/>
            </c:ext>
          </c:extLst>
        </c:ser>
        <c:ser>
          <c:idx val="3"/>
          <c:order val="3"/>
          <c:tx>
            <c:strRef>
              <c:f>'Table 8.53'!$S$12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8.53'!$U$2:$Y$2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8.53'!$U$12:$Y$12</c:f>
              <c:numCache>
                <c:formatCode>#,##0</c:formatCode>
                <c:ptCount val="5"/>
                <c:pt idx="1">
                  <c:v>14756</c:v>
                </c:pt>
                <c:pt idx="2">
                  <c:v>14779</c:v>
                </c:pt>
                <c:pt idx="3">
                  <c:v>15003</c:v>
                </c:pt>
                <c:pt idx="4">
                  <c:v>15032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7F7-4F4A-8817-B15F5D7E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8.53'!$S$1</c:f>
              <c:strCache>
                <c:ptCount val="1"/>
                <c:pt idx="0">
                  <c:v>Mornington Peninsula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8.53'!$AB$15:$AB$33</c:f>
              <c:numCache>
                <c:formatCode>0.0%</c:formatCode>
                <c:ptCount val="19"/>
                <c:pt idx="0">
                  <c:v>1.4527203306305336E-2</c:v>
                </c:pt>
                <c:pt idx="1">
                  <c:v>2.3687458070714516E-3</c:v>
                </c:pt>
                <c:pt idx="2">
                  <c:v>5.4282377690721306E-2</c:v>
                </c:pt>
                <c:pt idx="3">
                  <c:v>6.4436511814740891E-3</c:v>
                </c:pt>
                <c:pt idx="4">
                  <c:v>0.10659356131821532</c:v>
                </c:pt>
                <c:pt idx="5">
                  <c:v>3.6607889745649706E-2</c:v>
                </c:pt>
                <c:pt idx="6">
                  <c:v>0.10860616702142638</c:v>
                </c:pt>
                <c:pt idx="7">
                  <c:v>8.5076073182650175E-2</c:v>
                </c:pt>
                <c:pt idx="8">
                  <c:v>2.1376688559620338E-2</c:v>
                </c:pt>
                <c:pt idx="9">
                  <c:v>1.0419168619915686E-2</c:v>
                </c:pt>
                <c:pt idx="10">
                  <c:v>3.6069538425860741E-2</c:v>
                </c:pt>
                <c:pt idx="11">
                  <c:v>2.2088968767341125E-2</c:v>
                </c:pt>
                <c:pt idx="12">
                  <c:v>7.4640339906740988E-2</c:v>
                </c:pt>
                <c:pt idx="13">
                  <c:v>6.8312641317221451E-2</c:v>
                </c:pt>
                <c:pt idx="14">
                  <c:v>4.5544521654146547E-2</c:v>
                </c:pt>
                <c:pt idx="15">
                  <c:v>7.8955432793049465E-2</c:v>
                </c:pt>
                <c:pt idx="16">
                  <c:v>0.12693495887824149</c:v>
                </c:pt>
                <c:pt idx="17">
                  <c:v>2.7538740589204812E-2</c:v>
                </c:pt>
                <c:pt idx="18">
                  <c:v>3.9109152800669213E-2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B4-4AE8-AC97-247017E234A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B4-4AE8-AC97-247017E23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8.53'!$S$63:$S$79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8.53'!$Y$44:$Y$60</c:f>
              <c:numCache>
                <c:formatCode>#,##0</c:formatCode>
                <c:ptCount val="17"/>
                <c:pt idx="0">
                  <c:v>31</c:v>
                </c:pt>
                <c:pt idx="1">
                  <c:v>1634</c:v>
                </c:pt>
                <c:pt idx="2">
                  <c:v>3681</c:v>
                </c:pt>
                <c:pt idx="3">
                  <c:v>4885</c:v>
                </c:pt>
                <c:pt idx="4">
                  <c:v>5473</c:v>
                </c:pt>
                <c:pt idx="5">
                  <c:v>5242</c:v>
                </c:pt>
                <c:pt idx="6">
                  <c:v>4840</c:v>
                </c:pt>
                <c:pt idx="7">
                  <c:v>5102</c:v>
                </c:pt>
                <c:pt idx="8">
                  <c:v>5952</c:v>
                </c:pt>
                <c:pt idx="9">
                  <c:v>5584</c:v>
                </c:pt>
                <c:pt idx="10">
                  <c:v>5314</c:v>
                </c:pt>
                <c:pt idx="11">
                  <c:v>4452</c:v>
                </c:pt>
                <c:pt idx="12">
                  <c:v>2756</c:v>
                </c:pt>
                <c:pt idx="13">
                  <c:v>1440</c:v>
                </c:pt>
                <c:pt idx="14">
                  <c:v>583</c:v>
                </c:pt>
                <c:pt idx="15">
                  <c:v>286</c:v>
                </c:pt>
                <c:pt idx="16">
                  <c:v>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D9-4A44-89F2-18C890B353EC}"/>
            </c:ext>
          </c:extLst>
        </c:ser>
        <c:ser>
          <c:idx val="1"/>
          <c:order val="1"/>
          <c:tx>
            <c:strRef>
              <c:f>'Table 8.53'!$S$62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8.53'!$S$63:$S$79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8.53'!$Y$63:$Y$79</c:f>
              <c:numCache>
                <c:formatCode>#,##0</c:formatCode>
                <c:ptCount val="17"/>
                <c:pt idx="0">
                  <c:v>22</c:v>
                </c:pt>
                <c:pt idx="1">
                  <c:v>1745</c:v>
                </c:pt>
                <c:pt idx="2">
                  <c:v>4052</c:v>
                </c:pt>
                <c:pt idx="3">
                  <c:v>5182</c:v>
                </c:pt>
                <c:pt idx="4">
                  <c:v>5672</c:v>
                </c:pt>
                <c:pt idx="5">
                  <c:v>5326</c:v>
                </c:pt>
                <c:pt idx="6">
                  <c:v>5454</c:v>
                </c:pt>
                <c:pt idx="7">
                  <c:v>5641</c:v>
                </c:pt>
                <c:pt idx="8">
                  <c:v>6953</c:v>
                </c:pt>
                <c:pt idx="9">
                  <c:v>6465</c:v>
                </c:pt>
                <c:pt idx="10">
                  <c:v>5853</c:v>
                </c:pt>
                <c:pt idx="11">
                  <c:v>4601</c:v>
                </c:pt>
                <c:pt idx="12">
                  <c:v>2474</c:v>
                </c:pt>
                <c:pt idx="13">
                  <c:v>1090</c:v>
                </c:pt>
                <c:pt idx="14">
                  <c:v>466</c:v>
                </c:pt>
                <c:pt idx="15">
                  <c:v>233</c:v>
                </c:pt>
                <c:pt idx="16">
                  <c:v>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D9-4A44-89F2-18C890B353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8.53'!$S$83:$S$90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8.53'!$Y$83:$Y$90</c:f>
              <c:numCache>
                <c:formatCode>#,##0</c:formatCode>
                <c:ptCount val="8"/>
                <c:pt idx="0">
                  <c:v>6965</c:v>
                </c:pt>
                <c:pt idx="1">
                  <c:v>5229</c:v>
                </c:pt>
                <c:pt idx="2">
                  <c:v>8667</c:v>
                </c:pt>
                <c:pt idx="3">
                  <c:v>2652</c:v>
                </c:pt>
                <c:pt idx="4">
                  <c:v>1480</c:v>
                </c:pt>
                <c:pt idx="5">
                  <c:v>2568</c:v>
                </c:pt>
                <c:pt idx="6">
                  <c:v>2201</c:v>
                </c:pt>
                <c:pt idx="7">
                  <c:v>3899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21-4391-AD00-C6B0E0914DC4}"/>
            </c:ext>
          </c:extLst>
        </c:ser>
        <c:ser>
          <c:idx val="1"/>
          <c:order val="1"/>
          <c:tx>
            <c:strRef>
              <c:f>'Table 8.53'!$S$92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8.53'!$S$83:$S$90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8.53'!$Y$93:$Y$100</c:f>
              <c:numCache>
                <c:formatCode>#,##0</c:formatCode>
                <c:ptCount val="8"/>
                <c:pt idx="0">
                  <c:v>4527</c:v>
                </c:pt>
                <c:pt idx="1">
                  <c:v>8904</c:v>
                </c:pt>
                <c:pt idx="2">
                  <c:v>1592</c:v>
                </c:pt>
                <c:pt idx="3">
                  <c:v>6659</c:v>
                </c:pt>
                <c:pt idx="4">
                  <c:v>6951</c:v>
                </c:pt>
                <c:pt idx="5">
                  <c:v>4971</c:v>
                </c:pt>
                <c:pt idx="6">
                  <c:v>260</c:v>
                </c:pt>
                <c:pt idx="7">
                  <c:v>1973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21-4391-AD00-C6B0E0914D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8.53'!$S$1</c:f>
              <c:strCache>
                <c:ptCount val="1"/>
                <c:pt idx="0">
                  <c:v>Mornington Peninsula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8.53'!$U$8:$Y$8</c:f>
              <c:numCache>
                <c:formatCode>#,##0</c:formatCode>
                <c:ptCount val="5"/>
                <c:pt idx="1">
                  <c:v>38835.54</c:v>
                </c:pt>
                <c:pt idx="2">
                  <c:v>40676</c:v>
                </c:pt>
                <c:pt idx="3">
                  <c:v>40912</c:v>
                </c:pt>
                <c:pt idx="4">
                  <c:v>41840.269999999997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4F-49AF-84A0-7EBC02519F7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4F-49AF-84A0-7EBC02519F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8.53'!$S$4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8.53'!$V$4:$Z$4</c:f>
              <c:numCache>
                <c:formatCode>#,##0</c:formatCode>
                <c:ptCount val="5"/>
                <c:pt idx="0">
                  <c:v>115000</c:v>
                </c:pt>
                <c:pt idx="1">
                  <c:v>117438</c:v>
                </c:pt>
                <c:pt idx="2">
                  <c:v>119985</c:v>
                </c:pt>
                <c:pt idx="3">
                  <c:v>118879</c:v>
                </c:pt>
                <c:pt idx="4">
                  <c:v>120739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54-4EBC-9A1B-B23D19A6A4B1}"/>
            </c:ext>
          </c:extLst>
        </c:ser>
        <c:ser>
          <c:idx val="1"/>
          <c:order val="1"/>
          <c:tx>
            <c:strRef>
              <c:f>'Table 8.53'!$S$7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8.53'!$V$7:$Z$7</c:f>
              <c:numCache>
                <c:formatCode>#,##0</c:formatCode>
                <c:ptCount val="5"/>
                <c:pt idx="0">
                  <c:v>83611</c:v>
                </c:pt>
                <c:pt idx="1">
                  <c:v>85367</c:v>
                </c:pt>
                <c:pt idx="2">
                  <c:v>86424</c:v>
                </c:pt>
                <c:pt idx="3">
                  <c:v>87406</c:v>
                </c:pt>
                <c:pt idx="4">
                  <c:v>87972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54-4EBC-9A1B-B23D19A6A4B1}"/>
            </c:ext>
          </c:extLst>
        </c:ser>
        <c:ser>
          <c:idx val="2"/>
          <c:order val="2"/>
          <c:tx>
            <c:strRef>
              <c:f>'Table 8.53'!$S$11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8.53'!$V$11:$Z$11</c:f>
              <c:numCache>
                <c:formatCode>#,##0</c:formatCode>
                <c:ptCount val="5"/>
                <c:pt idx="0">
                  <c:v>100240</c:v>
                </c:pt>
                <c:pt idx="1">
                  <c:v>102659</c:v>
                </c:pt>
                <c:pt idx="2">
                  <c:v>104982</c:v>
                </c:pt>
                <c:pt idx="3">
                  <c:v>103846</c:v>
                </c:pt>
                <c:pt idx="4">
                  <c:v>105325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54-4EBC-9A1B-B23D19A6A4B1}"/>
            </c:ext>
          </c:extLst>
        </c:ser>
        <c:ser>
          <c:idx val="3"/>
          <c:order val="3"/>
          <c:tx>
            <c:strRef>
              <c:f>'Table 8.53'!$S$12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8.53'!$V$12:$Z$12</c:f>
              <c:numCache>
                <c:formatCode>#,##0</c:formatCode>
                <c:ptCount val="5"/>
                <c:pt idx="0">
                  <c:v>14756</c:v>
                </c:pt>
                <c:pt idx="1">
                  <c:v>14779</c:v>
                </c:pt>
                <c:pt idx="2">
                  <c:v>15003</c:v>
                </c:pt>
                <c:pt idx="3">
                  <c:v>15032</c:v>
                </c:pt>
                <c:pt idx="4">
                  <c:v>15414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54-4EBC-9A1B-B23D19A6A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8.53'!$S$1</c:f>
              <c:strCache>
                <c:ptCount val="1"/>
                <c:pt idx="0">
                  <c:v>Mornington Peninsula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8.53'!$AB$15:$AB$33</c:f>
              <c:numCache>
                <c:formatCode>0.0%</c:formatCode>
                <c:ptCount val="19"/>
                <c:pt idx="0">
                  <c:v>1.4527203306305336E-2</c:v>
                </c:pt>
                <c:pt idx="1">
                  <c:v>2.3687458070714516E-3</c:v>
                </c:pt>
                <c:pt idx="2">
                  <c:v>5.4282377690721306E-2</c:v>
                </c:pt>
                <c:pt idx="3">
                  <c:v>6.4436511814740891E-3</c:v>
                </c:pt>
                <c:pt idx="4">
                  <c:v>0.10659356131821532</c:v>
                </c:pt>
                <c:pt idx="5">
                  <c:v>3.6607889745649706E-2</c:v>
                </c:pt>
                <c:pt idx="6">
                  <c:v>0.10860616702142638</c:v>
                </c:pt>
                <c:pt idx="7">
                  <c:v>8.5076073182650175E-2</c:v>
                </c:pt>
                <c:pt idx="8">
                  <c:v>2.1376688559620338E-2</c:v>
                </c:pt>
                <c:pt idx="9">
                  <c:v>1.0419168619915686E-2</c:v>
                </c:pt>
                <c:pt idx="10">
                  <c:v>3.6069538425860741E-2</c:v>
                </c:pt>
                <c:pt idx="11">
                  <c:v>2.2088968767341125E-2</c:v>
                </c:pt>
                <c:pt idx="12">
                  <c:v>7.4640339906740988E-2</c:v>
                </c:pt>
                <c:pt idx="13">
                  <c:v>6.8312641317221451E-2</c:v>
                </c:pt>
                <c:pt idx="14">
                  <c:v>4.5544521654146547E-2</c:v>
                </c:pt>
                <c:pt idx="15">
                  <c:v>7.8955432793049465E-2</c:v>
                </c:pt>
                <c:pt idx="16">
                  <c:v>0.12693495887824149</c:v>
                </c:pt>
                <c:pt idx="17">
                  <c:v>2.7538740589204812E-2</c:v>
                </c:pt>
                <c:pt idx="18">
                  <c:v>3.9109152800669213E-2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05-4011-88F6-F33E2233116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05-4011-88F6-F33E223311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8.53'!$S$63:$S$79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8.53'!$Z$44:$Z$60</c:f>
              <c:numCache>
                <c:formatCode>#,##0</c:formatCode>
                <c:ptCount val="17"/>
                <c:pt idx="0">
                  <c:v>39</c:v>
                </c:pt>
                <c:pt idx="1">
                  <c:v>1757</c:v>
                </c:pt>
                <c:pt idx="2">
                  <c:v>3871</c:v>
                </c:pt>
                <c:pt idx="3">
                  <c:v>5006</c:v>
                </c:pt>
                <c:pt idx="4">
                  <c:v>5397</c:v>
                </c:pt>
                <c:pt idx="5">
                  <c:v>5355</c:v>
                </c:pt>
                <c:pt idx="6">
                  <c:v>4955</c:v>
                </c:pt>
                <c:pt idx="7">
                  <c:v>4957</c:v>
                </c:pt>
                <c:pt idx="8">
                  <c:v>5778</c:v>
                </c:pt>
                <c:pt idx="9">
                  <c:v>5723</c:v>
                </c:pt>
                <c:pt idx="10">
                  <c:v>5345</c:v>
                </c:pt>
                <c:pt idx="11">
                  <c:v>4577</c:v>
                </c:pt>
                <c:pt idx="12">
                  <c:v>2864</c:v>
                </c:pt>
                <c:pt idx="13">
                  <c:v>1415</c:v>
                </c:pt>
                <c:pt idx="14">
                  <c:v>642</c:v>
                </c:pt>
                <c:pt idx="15">
                  <c:v>264</c:v>
                </c:pt>
                <c:pt idx="16">
                  <c:v>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C-401B-9FBD-9184D34EE07D}"/>
            </c:ext>
          </c:extLst>
        </c:ser>
        <c:ser>
          <c:idx val="1"/>
          <c:order val="1"/>
          <c:tx>
            <c:strRef>
              <c:f>'Table 8.53'!$S$62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8.53'!$S$63:$S$79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8.53'!$Z$63:$Z$79</c:f>
              <c:numCache>
                <c:formatCode>#,##0</c:formatCode>
                <c:ptCount val="17"/>
                <c:pt idx="0">
                  <c:v>30</c:v>
                </c:pt>
                <c:pt idx="1">
                  <c:v>1933</c:v>
                </c:pt>
                <c:pt idx="2">
                  <c:v>4244</c:v>
                </c:pt>
                <c:pt idx="3">
                  <c:v>5349</c:v>
                </c:pt>
                <c:pt idx="4">
                  <c:v>5563</c:v>
                </c:pt>
                <c:pt idx="5">
                  <c:v>5496</c:v>
                </c:pt>
                <c:pt idx="6">
                  <c:v>5514</c:v>
                </c:pt>
                <c:pt idx="7">
                  <c:v>5772</c:v>
                </c:pt>
                <c:pt idx="8">
                  <c:v>6675</c:v>
                </c:pt>
                <c:pt idx="9">
                  <c:v>6915</c:v>
                </c:pt>
                <c:pt idx="10">
                  <c:v>5806</c:v>
                </c:pt>
                <c:pt idx="11">
                  <c:v>4629</c:v>
                </c:pt>
                <c:pt idx="12">
                  <c:v>2670</c:v>
                </c:pt>
                <c:pt idx="13">
                  <c:v>1064</c:v>
                </c:pt>
                <c:pt idx="14">
                  <c:v>430</c:v>
                </c:pt>
                <c:pt idx="15">
                  <c:v>226</c:v>
                </c:pt>
                <c:pt idx="16">
                  <c:v>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C-401B-9FBD-9184D34EE0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8.53'!$Z$83:$Z$90</c:f>
              <c:numCache>
                <c:formatCode>#,##0</c:formatCode>
                <c:ptCount val="8"/>
                <c:pt idx="0">
                  <c:v>7064</c:v>
                </c:pt>
                <c:pt idx="1">
                  <c:v>5217</c:v>
                </c:pt>
                <c:pt idx="2">
                  <c:v>8790</c:v>
                </c:pt>
                <c:pt idx="3">
                  <c:v>2745</c:v>
                </c:pt>
                <c:pt idx="4">
                  <c:v>1472</c:v>
                </c:pt>
                <c:pt idx="5">
                  <c:v>2628</c:v>
                </c:pt>
                <c:pt idx="6">
                  <c:v>2217</c:v>
                </c:pt>
                <c:pt idx="7">
                  <c:v>3934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9D-4557-86B0-6D59A614EB88}"/>
            </c:ext>
          </c:extLst>
        </c:ser>
        <c:ser>
          <c:idx val="1"/>
          <c:order val="1"/>
          <c:tx>
            <c:strRef>
              <c:f>'Table 8.53'!$S$92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8.53'!$S$83:$S$90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8.53'!$Z$93:$Z$100</c:f>
              <c:numCache>
                <c:formatCode>#,##0</c:formatCode>
                <c:ptCount val="8"/>
                <c:pt idx="0">
                  <c:v>4645</c:v>
                </c:pt>
                <c:pt idx="1">
                  <c:v>9090</c:v>
                </c:pt>
                <c:pt idx="2">
                  <c:v>1625</c:v>
                </c:pt>
                <c:pt idx="3">
                  <c:v>6688</c:v>
                </c:pt>
                <c:pt idx="4">
                  <c:v>6904</c:v>
                </c:pt>
                <c:pt idx="5">
                  <c:v>4930</c:v>
                </c:pt>
                <c:pt idx="6">
                  <c:v>292</c:v>
                </c:pt>
                <c:pt idx="7">
                  <c:v>1991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9D-4557-86B0-6D59A614EB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8.6'!$Y$44:$Y$60</c:f>
              <c:numCache>
                <c:formatCode>#,##0</c:formatCode>
                <c:ptCount val="17"/>
                <c:pt idx="0">
                  <c:v>7</c:v>
                </c:pt>
                <c:pt idx="1">
                  <c:v>485</c:v>
                </c:pt>
                <c:pt idx="2">
                  <c:v>1064</c:v>
                </c:pt>
                <c:pt idx="3">
                  <c:v>1784</c:v>
                </c:pt>
                <c:pt idx="4">
                  <c:v>2438</c:v>
                </c:pt>
                <c:pt idx="5">
                  <c:v>2253</c:v>
                </c:pt>
                <c:pt idx="6">
                  <c:v>1980</c:v>
                </c:pt>
                <c:pt idx="7">
                  <c:v>1782</c:v>
                </c:pt>
                <c:pt idx="8">
                  <c:v>1935</c:v>
                </c:pt>
                <c:pt idx="9">
                  <c:v>1950</c:v>
                </c:pt>
                <c:pt idx="10">
                  <c:v>1934</c:v>
                </c:pt>
                <c:pt idx="11">
                  <c:v>1719</c:v>
                </c:pt>
                <c:pt idx="12">
                  <c:v>963</c:v>
                </c:pt>
                <c:pt idx="13">
                  <c:v>475</c:v>
                </c:pt>
                <c:pt idx="14">
                  <c:v>225</c:v>
                </c:pt>
                <c:pt idx="15">
                  <c:v>108</c:v>
                </c:pt>
                <c:pt idx="16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E0-47C5-8FF9-6B5B75949148}"/>
            </c:ext>
          </c:extLst>
        </c:ser>
        <c:ser>
          <c:idx val="1"/>
          <c:order val="1"/>
          <c:tx>
            <c:strRef>
              <c:f>'Table 8.6'!$S$62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8.6'!$Y$63:$Y$79</c:f>
              <c:numCache>
                <c:formatCode>#,##0</c:formatCode>
                <c:ptCount val="17"/>
                <c:pt idx="0">
                  <c:v>13</c:v>
                </c:pt>
                <c:pt idx="1">
                  <c:v>547</c:v>
                </c:pt>
                <c:pt idx="2">
                  <c:v>1335</c:v>
                </c:pt>
                <c:pt idx="3">
                  <c:v>1896</c:v>
                </c:pt>
                <c:pt idx="4">
                  <c:v>2365</c:v>
                </c:pt>
                <c:pt idx="5">
                  <c:v>2100</c:v>
                </c:pt>
                <c:pt idx="6">
                  <c:v>1910</c:v>
                </c:pt>
                <c:pt idx="7">
                  <c:v>1873</c:v>
                </c:pt>
                <c:pt idx="8">
                  <c:v>2075</c:v>
                </c:pt>
                <c:pt idx="9">
                  <c:v>2044</c:v>
                </c:pt>
                <c:pt idx="10">
                  <c:v>1992</c:v>
                </c:pt>
                <c:pt idx="11">
                  <c:v>1516</c:v>
                </c:pt>
                <c:pt idx="12">
                  <c:v>743</c:v>
                </c:pt>
                <c:pt idx="13">
                  <c:v>322</c:v>
                </c:pt>
                <c:pt idx="14">
                  <c:v>148</c:v>
                </c:pt>
                <c:pt idx="15">
                  <c:v>92</c:v>
                </c:pt>
                <c:pt idx="16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E0-47C5-8FF9-6B5B759491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8.53'!$S$1</c:f>
              <c:strCache>
                <c:ptCount val="1"/>
                <c:pt idx="0">
                  <c:v>Mornington Peninsula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8.53'!$V$8:$Z$8</c:f>
              <c:numCache>
                <c:formatCode>#,##0</c:formatCode>
                <c:ptCount val="5"/>
                <c:pt idx="0">
                  <c:v>38835.54</c:v>
                </c:pt>
                <c:pt idx="1">
                  <c:v>40676</c:v>
                </c:pt>
                <c:pt idx="2">
                  <c:v>40912</c:v>
                </c:pt>
                <c:pt idx="3">
                  <c:v>41840.269999999997</c:v>
                </c:pt>
                <c:pt idx="4">
                  <c:v>44146.67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74-4A96-BF63-7D257C3AC80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42133.59</c:v>
                </c:pt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74-4A96-BF63-7D257C3AC8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8.54'!$S$4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8.54'!$U$2:$Y$2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8.54'!$U$4:$Y$4</c:f>
              <c:numCache>
                <c:formatCode>#,##0</c:formatCode>
                <c:ptCount val="5"/>
                <c:pt idx="1">
                  <c:v>12845</c:v>
                </c:pt>
                <c:pt idx="2">
                  <c:v>13608</c:v>
                </c:pt>
                <c:pt idx="3">
                  <c:v>13741</c:v>
                </c:pt>
                <c:pt idx="4">
                  <c:v>14277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19-4010-8CEE-DD2C685AF84B}"/>
            </c:ext>
          </c:extLst>
        </c:ser>
        <c:ser>
          <c:idx val="1"/>
          <c:order val="1"/>
          <c:tx>
            <c:strRef>
              <c:f>'Table 8.54'!$S$7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8.54'!$U$2:$Y$2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8.54'!$U$7:$Y$7</c:f>
              <c:numCache>
                <c:formatCode>#,##0</c:formatCode>
                <c:ptCount val="5"/>
                <c:pt idx="1">
                  <c:v>9101</c:v>
                </c:pt>
                <c:pt idx="2">
                  <c:v>9602</c:v>
                </c:pt>
                <c:pt idx="3">
                  <c:v>9548</c:v>
                </c:pt>
                <c:pt idx="4">
                  <c:v>9970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19-4010-8CEE-DD2C685AF84B}"/>
            </c:ext>
          </c:extLst>
        </c:ser>
        <c:ser>
          <c:idx val="2"/>
          <c:order val="2"/>
          <c:tx>
            <c:strRef>
              <c:f>'Table 8.54'!$S$11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8.54'!$U$2:$Y$2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8.54'!$U$11:$Y$11</c:f>
              <c:numCache>
                <c:formatCode>#,##0</c:formatCode>
                <c:ptCount val="5"/>
                <c:pt idx="1">
                  <c:v>10593</c:v>
                </c:pt>
                <c:pt idx="2">
                  <c:v>11159</c:v>
                </c:pt>
                <c:pt idx="3">
                  <c:v>11308</c:v>
                </c:pt>
                <c:pt idx="4">
                  <c:v>11684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19-4010-8CEE-DD2C685AF84B}"/>
            </c:ext>
          </c:extLst>
        </c:ser>
        <c:ser>
          <c:idx val="3"/>
          <c:order val="3"/>
          <c:tx>
            <c:strRef>
              <c:f>'Table 8.54'!$S$12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8.54'!$U$2:$Y$2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8.54'!$U$12:$Y$12</c:f>
              <c:numCache>
                <c:formatCode>#,##0</c:formatCode>
                <c:ptCount val="5"/>
                <c:pt idx="1">
                  <c:v>2254</c:v>
                </c:pt>
                <c:pt idx="2">
                  <c:v>2451</c:v>
                </c:pt>
                <c:pt idx="3">
                  <c:v>2433</c:v>
                </c:pt>
                <c:pt idx="4">
                  <c:v>2592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19-4010-8CEE-DD2C685AF8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8.54'!$S$1</c:f>
              <c:strCache>
                <c:ptCount val="1"/>
                <c:pt idx="0">
                  <c:v>Mount Alexander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8.54'!$AB$15:$AB$33</c:f>
              <c:numCache>
                <c:formatCode>0.0%</c:formatCode>
                <c:ptCount val="19"/>
                <c:pt idx="0">
                  <c:v>3.1222000137845474E-2</c:v>
                </c:pt>
                <c:pt idx="1">
                  <c:v>7.0990419739472054E-3</c:v>
                </c:pt>
                <c:pt idx="2">
                  <c:v>8.1259907643531595E-2</c:v>
                </c:pt>
                <c:pt idx="3">
                  <c:v>5.5138190088910334E-3</c:v>
                </c:pt>
                <c:pt idx="4">
                  <c:v>6.327107312702461E-2</c:v>
                </c:pt>
                <c:pt idx="5">
                  <c:v>1.8195602729340409E-2</c:v>
                </c:pt>
                <c:pt idx="6">
                  <c:v>8.8910331518367913E-2</c:v>
                </c:pt>
                <c:pt idx="7">
                  <c:v>6.4994141567303057E-2</c:v>
                </c:pt>
                <c:pt idx="8">
                  <c:v>2.7017713143566064E-2</c:v>
                </c:pt>
                <c:pt idx="9">
                  <c:v>1.6058997863395135E-2</c:v>
                </c:pt>
                <c:pt idx="10">
                  <c:v>2.6673099455510371E-2</c:v>
                </c:pt>
                <c:pt idx="11">
                  <c:v>9.442415052725894E-3</c:v>
                </c:pt>
                <c:pt idx="12">
                  <c:v>6.7544282858915158E-2</c:v>
                </c:pt>
                <c:pt idx="13">
                  <c:v>5.1071748569853193E-2</c:v>
                </c:pt>
                <c:pt idx="14">
                  <c:v>6.5752291681025574E-2</c:v>
                </c:pt>
                <c:pt idx="15">
                  <c:v>9.8214901095871526E-2</c:v>
                </c:pt>
                <c:pt idx="16">
                  <c:v>0.15238817285822592</c:v>
                </c:pt>
                <c:pt idx="17">
                  <c:v>4.7349920738851747E-2</c:v>
                </c:pt>
                <c:pt idx="18">
                  <c:v>3.4530291543180096E-2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72-4214-9611-F04D38DDB30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72-4214-9611-F04D38DDB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8.54'!$S$63:$S$79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8.54'!$Y$44:$Y$60</c:f>
              <c:numCache>
                <c:formatCode>#,##0</c:formatCode>
                <c:ptCount val="17"/>
                <c:pt idx="0">
                  <c:v>5</c:v>
                </c:pt>
                <c:pt idx="1">
                  <c:v>126</c:v>
                </c:pt>
                <c:pt idx="2">
                  <c:v>318</c:v>
                </c:pt>
                <c:pt idx="3">
                  <c:v>426</c:v>
                </c:pt>
                <c:pt idx="4">
                  <c:v>577</c:v>
                </c:pt>
                <c:pt idx="5">
                  <c:v>491</c:v>
                </c:pt>
                <c:pt idx="6">
                  <c:v>587</c:v>
                </c:pt>
                <c:pt idx="7">
                  <c:v>666</c:v>
                </c:pt>
                <c:pt idx="8">
                  <c:v>769</c:v>
                </c:pt>
                <c:pt idx="9">
                  <c:v>757</c:v>
                </c:pt>
                <c:pt idx="10">
                  <c:v>741</c:v>
                </c:pt>
                <c:pt idx="11">
                  <c:v>729</c:v>
                </c:pt>
                <c:pt idx="12">
                  <c:v>453</c:v>
                </c:pt>
                <c:pt idx="13">
                  <c:v>200</c:v>
                </c:pt>
                <c:pt idx="14">
                  <c:v>75</c:v>
                </c:pt>
                <c:pt idx="15">
                  <c:v>34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7B-4733-8B65-206DCA9A80B6}"/>
            </c:ext>
          </c:extLst>
        </c:ser>
        <c:ser>
          <c:idx val="1"/>
          <c:order val="1"/>
          <c:tx>
            <c:strRef>
              <c:f>'Table 8.54'!$S$62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8.54'!$S$63:$S$79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8.54'!$Y$63:$Y$79</c:f>
              <c:numCache>
                <c:formatCode>#,##0</c:formatCode>
                <c:ptCount val="17"/>
                <c:pt idx="0">
                  <c:v>5</c:v>
                </c:pt>
                <c:pt idx="1">
                  <c:v>131</c:v>
                </c:pt>
                <c:pt idx="2">
                  <c:v>348</c:v>
                </c:pt>
                <c:pt idx="3">
                  <c:v>459</c:v>
                </c:pt>
                <c:pt idx="4">
                  <c:v>520</c:v>
                </c:pt>
                <c:pt idx="5">
                  <c:v>522</c:v>
                </c:pt>
                <c:pt idx="6">
                  <c:v>654</c:v>
                </c:pt>
                <c:pt idx="7">
                  <c:v>746</c:v>
                </c:pt>
                <c:pt idx="8">
                  <c:v>862</c:v>
                </c:pt>
                <c:pt idx="9">
                  <c:v>843</c:v>
                </c:pt>
                <c:pt idx="10">
                  <c:v>943</c:v>
                </c:pt>
                <c:pt idx="11">
                  <c:v>682</c:v>
                </c:pt>
                <c:pt idx="12">
                  <c:v>365</c:v>
                </c:pt>
                <c:pt idx="13">
                  <c:v>131</c:v>
                </c:pt>
                <c:pt idx="14">
                  <c:v>58</c:v>
                </c:pt>
                <c:pt idx="15">
                  <c:v>27</c:v>
                </c:pt>
                <c:pt idx="16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7B-4733-8B65-206DCA9A80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8.54'!$S$83:$S$90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8.54'!$Y$83:$Y$90</c:f>
              <c:numCache>
                <c:formatCode>#,##0</c:formatCode>
                <c:ptCount val="8"/>
                <c:pt idx="0">
                  <c:v>532</c:v>
                </c:pt>
                <c:pt idx="1">
                  <c:v>809</c:v>
                </c:pt>
                <c:pt idx="2">
                  <c:v>739</c:v>
                </c:pt>
                <c:pt idx="3">
                  <c:v>341</c:v>
                </c:pt>
                <c:pt idx="4">
                  <c:v>167</c:v>
                </c:pt>
                <c:pt idx="5">
                  <c:v>164</c:v>
                </c:pt>
                <c:pt idx="6">
                  <c:v>299</c:v>
                </c:pt>
                <c:pt idx="7">
                  <c:v>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4A-43AD-9301-E7F49DADE96D}"/>
            </c:ext>
          </c:extLst>
        </c:ser>
        <c:ser>
          <c:idx val="1"/>
          <c:order val="1"/>
          <c:tx>
            <c:strRef>
              <c:f>'Table 8.54'!$S$92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8.54'!$S$83:$S$90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8.54'!$Y$93:$Y$100</c:f>
              <c:numCache>
                <c:formatCode>#,##0</c:formatCode>
                <c:ptCount val="8"/>
                <c:pt idx="0">
                  <c:v>431</c:v>
                </c:pt>
                <c:pt idx="1">
                  <c:v>1243</c:v>
                </c:pt>
                <c:pt idx="2">
                  <c:v>173</c:v>
                </c:pt>
                <c:pt idx="3">
                  <c:v>680</c:v>
                </c:pt>
                <c:pt idx="4">
                  <c:v>634</c:v>
                </c:pt>
                <c:pt idx="5">
                  <c:v>373</c:v>
                </c:pt>
                <c:pt idx="6">
                  <c:v>27</c:v>
                </c:pt>
                <c:pt idx="7">
                  <c:v>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4A-43AD-9301-E7F49DADE9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8.54'!$S$1</c:f>
              <c:strCache>
                <c:ptCount val="1"/>
                <c:pt idx="0">
                  <c:v>Mount Alexander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8.54'!$U$8:$Y$8</c:f>
              <c:numCache>
                <c:formatCode>#,##0</c:formatCode>
                <c:ptCount val="5"/>
                <c:pt idx="1">
                  <c:v>35218.620000000003</c:v>
                </c:pt>
                <c:pt idx="2">
                  <c:v>36310.74</c:v>
                </c:pt>
                <c:pt idx="3">
                  <c:v>37983.5</c:v>
                </c:pt>
                <c:pt idx="4">
                  <c:v>38295.08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2A-42A1-8FF8-4A6C8DCB05F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2A-42A1-8FF8-4A6C8DCB05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8.54'!$S$4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8.54'!$V$4:$Z$4</c:f>
              <c:numCache>
                <c:formatCode>#,##0</c:formatCode>
                <c:ptCount val="5"/>
                <c:pt idx="0">
                  <c:v>12845</c:v>
                </c:pt>
                <c:pt idx="1">
                  <c:v>13608</c:v>
                </c:pt>
                <c:pt idx="2">
                  <c:v>13741</c:v>
                </c:pt>
                <c:pt idx="3">
                  <c:v>14277</c:v>
                </c:pt>
                <c:pt idx="4">
                  <c:v>14509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3D-4D10-90A3-C0393978361C}"/>
            </c:ext>
          </c:extLst>
        </c:ser>
        <c:ser>
          <c:idx val="1"/>
          <c:order val="1"/>
          <c:tx>
            <c:strRef>
              <c:f>'Table 8.54'!$S$7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8.54'!$V$7:$Z$7</c:f>
              <c:numCache>
                <c:formatCode>#,##0</c:formatCode>
                <c:ptCount val="5"/>
                <c:pt idx="0">
                  <c:v>9101</c:v>
                </c:pt>
                <c:pt idx="1">
                  <c:v>9602</c:v>
                </c:pt>
                <c:pt idx="2">
                  <c:v>9548</c:v>
                </c:pt>
                <c:pt idx="3">
                  <c:v>9970</c:v>
                </c:pt>
                <c:pt idx="4">
                  <c:v>10163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3D-4D10-90A3-C0393978361C}"/>
            </c:ext>
          </c:extLst>
        </c:ser>
        <c:ser>
          <c:idx val="2"/>
          <c:order val="2"/>
          <c:tx>
            <c:strRef>
              <c:f>'Table 8.54'!$S$11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8.54'!$V$11:$Z$11</c:f>
              <c:numCache>
                <c:formatCode>#,##0</c:formatCode>
                <c:ptCount val="5"/>
                <c:pt idx="0">
                  <c:v>10593</c:v>
                </c:pt>
                <c:pt idx="1">
                  <c:v>11159</c:v>
                </c:pt>
                <c:pt idx="2">
                  <c:v>11308</c:v>
                </c:pt>
                <c:pt idx="3">
                  <c:v>11684</c:v>
                </c:pt>
                <c:pt idx="4">
                  <c:v>11864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3D-4D10-90A3-C0393978361C}"/>
            </c:ext>
          </c:extLst>
        </c:ser>
        <c:ser>
          <c:idx val="3"/>
          <c:order val="3"/>
          <c:tx>
            <c:strRef>
              <c:f>'Table 8.54'!$S$12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8.54'!$V$12:$Z$12</c:f>
              <c:numCache>
                <c:formatCode>#,##0</c:formatCode>
                <c:ptCount val="5"/>
                <c:pt idx="0">
                  <c:v>2254</c:v>
                </c:pt>
                <c:pt idx="1">
                  <c:v>2451</c:v>
                </c:pt>
                <c:pt idx="2">
                  <c:v>2433</c:v>
                </c:pt>
                <c:pt idx="3">
                  <c:v>2592</c:v>
                </c:pt>
                <c:pt idx="4">
                  <c:v>2645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83D-4D10-90A3-C03939783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8.54'!$S$1</c:f>
              <c:strCache>
                <c:ptCount val="1"/>
                <c:pt idx="0">
                  <c:v>Mount Alexander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8.54'!$AB$15:$AB$33</c:f>
              <c:numCache>
                <c:formatCode>0.0%</c:formatCode>
                <c:ptCount val="19"/>
                <c:pt idx="0">
                  <c:v>3.1222000137845474E-2</c:v>
                </c:pt>
                <c:pt idx="1">
                  <c:v>7.0990419739472054E-3</c:v>
                </c:pt>
                <c:pt idx="2">
                  <c:v>8.1259907643531595E-2</c:v>
                </c:pt>
                <c:pt idx="3">
                  <c:v>5.5138190088910334E-3</c:v>
                </c:pt>
                <c:pt idx="4">
                  <c:v>6.327107312702461E-2</c:v>
                </c:pt>
                <c:pt idx="5">
                  <c:v>1.8195602729340409E-2</c:v>
                </c:pt>
                <c:pt idx="6">
                  <c:v>8.8910331518367913E-2</c:v>
                </c:pt>
                <c:pt idx="7">
                  <c:v>6.4994141567303057E-2</c:v>
                </c:pt>
                <c:pt idx="8">
                  <c:v>2.7017713143566064E-2</c:v>
                </c:pt>
                <c:pt idx="9">
                  <c:v>1.6058997863395135E-2</c:v>
                </c:pt>
                <c:pt idx="10">
                  <c:v>2.6673099455510371E-2</c:v>
                </c:pt>
                <c:pt idx="11">
                  <c:v>9.442415052725894E-3</c:v>
                </c:pt>
                <c:pt idx="12">
                  <c:v>6.7544282858915158E-2</c:v>
                </c:pt>
                <c:pt idx="13">
                  <c:v>5.1071748569853193E-2</c:v>
                </c:pt>
                <c:pt idx="14">
                  <c:v>6.5752291681025574E-2</c:v>
                </c:pt>
                <c:pt idx="15">
                  <c:v>9.8214901095871526E-2</c:v>
                </c:pt>
                <c:pt idx="16">
                  <c:v>0.15238817285822592</c:v>
                </c:pt>
                <c:pt idx="17">
                  <c:v>4.7349920738851747E-2</c:v>
                </c:pt>
                <c:pt idx="18">
                  <c:v>3.4530291543180096E-2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65-4263-BBEB-2EFE556B492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65-4263-BBEB-2EFE556B49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8.54'!$S$63:$S$79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8.54'!$Z$44:$Z$60</c:f>
              <c:numCache>
                <c:formatCode>#,##0</c:formatCode>
                <c:ptCount val="17"/>
                <c:pt idx="0">
                  <c:v>5</c:v>
                </c:pt>
                <c:pt idx="1">
                  <c:v>143</c:v>
                </c:pt>
                <c:pt idx="2">
                  <c:v>376</c:v>
                </c:pt>
                <c:pt idx="3">
                  <c:v>427</c:v>
                </c:pt>
                <c:pt idx="4">
                  <c:v>579</c:v>
                </c:pt>
                <c:pt idx="5">
                  <c:v>526</c:v>
                </c:pt>
                <c:pt idx="6">
                  <c:v>632</c:v>
                </c:pt>
                <c:pt idx="7">
                  <c:v>650</c:v>
                </c:pt>
                <c:pt idx="8">
                  <c:v>747</c:v>
                </c:pt>
                <c:pt idx="9">
                  <c:v>752</c:v>
                </c:pt>
                <c:pt idx="10">
                  <c:v>703</c:v>
                </c:pt>
                <c:pt idx="11">
                  <c:v>723</c:v>
                </c:pt>
                <c:pt idx="12">
                  <c:v>475</c:v>
                </c:pt>
                <c:pt idx="13">
                  <c:v>194</c:v>
                </c:pt>
                <c:pt idx="14">
                  <c:v>76</c:v>
                </c:pt>
                <c:pt idx="15">
                  <c:v>37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CB-4C7E-B1C0-E373437EFC98}"/>
            </c:ext>
          </c:extLst>
        </c:ser>
        <c:ser>
          <c:idx val="1"/>
          <c:order val="1"/>
          <c:tx>
            <c:strRef>
              <c:f>'Table 8.54'!$S$62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8.54'!$S$63:$S$79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8.54'!$Z$63:$Z$79</c:f>
              <c:numCache>
                <c:formatCode>#,##0</c:formatCode>
                <c:ptCount val="17"/>
                <c:pt idx="0">
                  <c:v>2</c:v>
                </c:pt>
                <c:pt idx="1">
                  <c:v>161</c:v>
                </c:pt>
                <c:pt idx="2">
                  <c:v>371</c:v>
                </c:pt>
                <c:pt idx="3">
                  <c:v>437</c:v>
                </c:pt>
                <c:pt idx="4">
                  <c:v>511</c:v>
                </c:pt>
                <c:pt idx="5">
                  <c:v>582</c:v>
                </c:pt>
                <c:pt idx="6">
                  <c:v>718</c:v>
                </c:pt>
                <c:pt idx="7">
                  <c:v>759</c:v>
                </c:pt>
                <c:pt idx="8">
                  <c:v>894</c:v>
                </c:pt>
                <c:pt idx="9">
                  <c:v>804</c:v>
                </c:pt>
                <c:pt idx="10">
                  <c:v>883</c:v>
                </c:pt>
                <c:pt idx="11">
                  <c:v>701</c:v>
                </c:pt>
                <c:pt idx="12">
                  <c:v>371</c:v>
                </c:pt>
                <c:pt idx="13">
                  <c:v>143</c:v>
                </c:pt>
                <c:pt idx="14">
                  <c:v>52</c:v>
                </c:pt>
                <c:pt idx="15">
                  <c:v>29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CB-4C7E-B1C0-E373437EF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8.54'!$Z$83:$Z$90</c:f>
              <c:numCache>
                <c:formatCode>#,##0</c:formatCode>
                <c:ptCount val="8"/>
                <c:pt idx="0">
                  <c:v>554</c:v>
                </c:pt>
                <c:pt idx="1">
                  <c:v>801</c:v>
                </c:pt>
                <c:pt idx="2">
                  <c:v>747</c:v>
                </c:pt>
                <c:pt idx="3">
                  <c:v>354</c:v>
                </c:pt>
                <c:pt idx="4">
                  <c:v>171</c:v>
                </c:pt>
                <c:pt idx="5">
                  <c:v>190</c:v>
                </c:pt>
                <c:pt idx="6">
                  <c:v>306</c:v>
                </c:pt>
                <c:pt idx="7">
                  <c:v>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87-4E6C-8227-7CF58A584134}"/>
            </c:ext>
          </c:extLst>
        </c:ser>
        <c:ser>
          <c:idx val="1"/>
          <c:order val="1"/>
          <c:tx>
            <c:strRef>
              <c:f>'Table 8.54'!$S$92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8.54'!$S$83:$S$90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8.54'!$Z$93:$Z$100</c:f>
              <c:numCache>
                <c:formatCode>#,##0</c:formatCode>
                <c:ptCount val="8"/>
                <c:pt idx="0">
                  <c:v>456</c:v>
                </c:pt>
                <c:pt idx="1">
                  <c:v>1277</c:v>
                </c:pt>
                <c:pt idx="2">
                  <c:v>187</c:v>
                </c:pt>
                <c:pt idx="3">
                  <c:v>687</c:v>
                </c:pt>
                <c:pt idx="4">
                  <c:v>602</c:v>
                </c:pt>
                <c:pt idx="5">
                  <c:v>363</c:v>
                </c:pt>
                <c:pt idx="6">
                  <c:v>19</c:v>
                </c:pt>
                <c:pt idx="7">
                  <c:v>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87-4E6C-8227-7CF58A5841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8.6'!$Y$83:$Y$90</c:f>
              <c:numCache>
                <c:formatCode>#,##0</c:formatCode>
                <c:ptCount val="8"/>
                <c:pt idx="0">
                  <c:v>1702</c:v>
                </c:pt>
                <c:pt idx="1">
                  <c:v>1590</c:v>
                </c:pt>
                <c:pt idx="2">
                  <c:v>3200</c:v>
                </c:pt>
                <c:pt idx="3">
                  <c:v>738</c:v>
                </c:pt>
                <c:pt idx="4">
                  <c:v>495</c:v>
                </c:pt>
                <c:pt idx="5">
                  <c:v>679</c:v>
                </c:pt>
                <c:pt idx="6">
                  <c:v>1551</c:v>
                </c:pt>
                <c:pt idx="7">
                  <c:v>2145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AC-434A-87FA-219A2019B0CC}"/>
            </c:ext>
          </c:extLst>
        </c:ser>
        <c:ser>
          <c:idx val="1"/>
          <c:order val="1"/>
          <c:tx>
            <c:strRef>
              <c:f>'Table 8.6'!$S$92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8.6'!$Y$93:$Y$100</c:f>
              <c:numCache>
                <c:formatCode>#,##0</c:formatCode>
                <c:ptCount val="8"/>
                <c:pt idx="0">
                  <c:v>1152</c:v>
                </c:pt>
                <c:pt idx="1">
                  <c:v>2907</c:v>
                </c:pt>
                <c:pt idx="2">
                  <c:v>573</c:v>
                </c:pt>
                <c:pt idx="3">
                  <c:v>2430</c:v>
                </c:pt>
                <c:pt idx="4">
                  <c:v>2405</c:v>
                </c:pt>
                <c:pt idx="5">
                  <c:v>1304</c:v>
                </c:pt>
                <c:pt idx="6">
                  <c:v>136</c:v>
                </c:pt>
                <c:pt idx="7">
                  <c:v>1230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AC-434A-87FA-219A2019B0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8.54'!$S$1</c:f>
              <c:strCache>
                <c:ptCount val="1"/>
                <c:pt idx="0">
                  <c:v>Mount Alexander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8.54'!$V$8:$Z$8</c:f>
              <c:numCache>
                <c:formatCode>#,##0</c:formatCode>
                <c:ptCount val="5"/>
                <c:pt idx="0">
                  <c:v>35218.620000000003</c:v>
                </c:pt>
                <c:pt idx="1">
                  <c:v>36310.74</c:v>
                </c:pt>
                <c:pt idx="2">
                  <c:v>37983.5</c:v>
                </c:pt>
                <c:pt idx="3">
                  <c:v>38295.08</c:v>
                </c:pt>
                <c:pt idx="4">
                  <c:v>40836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D2-4DB5-98D2-22FFF65E5A3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42133.59</c:v>
                </c:pt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D2-4DB5-98D2-22FFF65E5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8.55'!$S$4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8.55'!$U$2:$Y$2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8.55'!$U$4:$Y$4</c:f>
              <c:numCache>
                <c:formatCode>#,##0</c:formatCode>
                <c:ptCount val="5"/>
                <c:pt idx="1">
                  <c:v>13596</c:v>
                </c:pt>
                <c:pt idx="2">
                  <c:v>14578</c:v>
                </c:pt>
                <c:pt idx="3">
                  <c:v>14836</c:v>
                </c:pt>
                <c:pt idx="4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CE-4DEC-ACA9-3AFDBEB7B269}"/>
            </c:ext>
          </c:extLst>
        </c:ser>
        <c:ser>
          <c:idx val="1"/>
          <c:order val="1"/>
          <c:tx>
            <c:strRef>
              <c:f>'Table 8.55'!$S$7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8.55'!$U$2:$Y$2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8.55'!$U$7:$Y$7</c:f>
              <c:numCache>
                <c:formatCode>#,##0</c:formatCode>
                <c:ptCount val="5"/>
                <c:pt idx="1">
                  <c:v>9111</c:v>
                </c:pt>
                <c:pt idx="2">
                  <c:v>9738</c:v>
                </c:pt>
                <c:pt idx="3">
                  <c:v>9630</c:v>
                </c:pt>
                <c:pt idx="4">
                  <c:v>10139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CE-4DEC-ACA9-3AFDBEB7B269}"/>
            </c:ext>
          </c:extLst>
        </c:ser>
        <c:ser>
          <c:idx val="2"/>
          <c:order val="2"/>
          <c:tx>
            <c:strRef>
              <c:f>'Table 8.55'!$S$11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8.55'!$U$2:$Y$2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8.55'!$U$11:$Y$11</c:f>
              <c:numCache>
                <c:formatCode>#,##0</c:formatCode>
                <c:ptCount val="5"/>
                <c:pt idx="1">
                  <c:v>10597</c:v>
                </c:pt>
                <c:pt idx="2">
                  <c:v>11300</c:v>
                </c:pt>
                <c:pt idx="3">
                  <c:v>11797</c:v>
                </c:pt>
                <c:pt idx="4">
                  <c:v>11736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CE-4DEC-ACA9-3AFDBEB7B269}"/>
            </c:ext>
          </c:extLst>
        </c:ser>
        <c:ser>
          <c:idx val="3"/>
          <c:order val="3"/>
          <c:tx>
            <c:strRef>
              <c:f>'Table 8.55'!$S$12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8.55'!$U$2:$Y$2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8.55'!$U$12:$Y$12</c:f>
              <c:numCache>
                <c:formatCode>#,##0</c:formatCode>
                <c:ptCount val="5"/>
                <c:pt idx="1">
                  <c:v>2997</c:v>
                </c:pt>
                <c:pt idx="2">
                  <c:v>3274</c:v>
                </c:pt>
                <c:pt idx="3">
                  <c:v>3033</c:v>
                </c:pt>
                <c:pt idx="4">
                  <c:v>3266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5CE-4DEC-ACA9-3AFDBEB7B2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8.55'!$S$1</c:f>
              <c:strCache>
                <c:ptCount val="1"/>
                <c:pt idx="0">
                  <c:v>Moyne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8.55'!$AB$15:$AB$33</c:f>
              <c:numCache>
                <c:formatCode>0.0%</c:formatCode>
                <c:ptCount val="19"/>
                <c:pt idx="0">
                  <c:v>0.16927695118767946</c:v>
                </c:pt>
                <c:pt idx="1">
                  <c:v>5.3510832680762205E-3</c:v>
                </c:pt>
                <c:pt idx="2">
                  <c:v>5.4750717828243277E-2</c:v>
                </c:pt>
                <c:pt idx="3">
                  <c:v>6.6562255285826152E-3</c:v>
                </c:pt>
                <c:pt idx="4">
                  <c:v>6.1994257374053771E-2</c:v>
                </c:pt>
                <c:pt idx="5">
                  <c:v>2.6102845210127904E-2</c:v>
                </c:pt>
                <c:pt idx="6">
                  <c:v>7.1326024536674498E-2</c:v>
                </c:pt>
                <c:pt idx="7">
                  <c:v>6.8911511354737665E-2</c:v>
                </c:pt>
                <c:pt idx="8">
                  <c:v>2.6298616549203863E-2</c:v>
                </c:pt>
                <c:pt idx="9">
                  <c:v>2.6755416340381102E-3</c:v>
                </c:pt>
                <c:pt idx="10">
                  <c:v>1.8141477421038894E-2</c:v>
                </c:pt>
                <c:pt idx="11">
                  <c:v>1.2594622813886713E-2</c:v>
                </c:pt>
                <c:pt idx="12">
                  <c:v>3.8044896893761421E-2</c:v>
                </c:pt>
                <c:pt idx="13">
                  <c:v>4.3787522839989559E-2</c:v>
                </c:pt>
                <c:pt idx="14">
                  <c:v>4.9008091882015138E-2</c:v>
                </c:pt>
                <c:pt idx="15">
                  <c:v>6.3299399634560161E-2</c:v>
                </c:pt>
                <c:pt idx="16">
                  <c:v>0.12235708692247454</c:v>
                </c:pt>
                <c:pt idx="17">
                  <c:v>1.9316105455494649E-2</c:v>
                </c:pt>
                <c:pt idx="18">
                  <c:v>2.6298616549203863E-2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4C-4DC0-B992-345DFC82577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4C-4DC0-B992-345DFC8257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8.55'!$S$63:$S$79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8.55'!$Y$44:$Y$60</c:f>
              <c:numCache>
                <c:formatCode>#,##0</c:formatCode>
                <c:ptCount val="17"/>
                <c:pt idx="0">
                  <c:v>6</c:v>
                </c:pt>
                <c:pt idx="1">
                  <c:v>223</c:v>
                </c:pt>
                <c:pt idx="2">
                  <c:v>449</c:v>
                </c:pt>
                <c:pt idx="3">
                  <c:v>665</c:v>
                </c:pt>
                <c:pt idx="4">
                  <c:v>878</c:v>
                </c:pt>
                <c:pt idx="5">
                  <c:v>698</c:v>
                </c:pt>
                <c:pt idx="6">
                  <c:v>606</c:v>
                </c:pt>
                <c:pt idx="7">
                  <c:v>586</c:v>
                </c:pt>
                <c:pt idx="8">
                  <c:v>680</c:v>
                </c:pt>
                <c:pt idx="9">
                  <c:v>690</c:v>
                </c:pt>
                <c:pt idx="10">
                  <c:v>675</c:v>
                </c:pt>
                <c:pt idx="11">
                  <c:v>601</c:v>
                </c:pt>
                <c:pt idx="12">
                  <c:v>424</c:v>
                </c:pt>
                <c:pt idx="13">
                  <c:v>238</c:v>
                </c:pt>
                <c:pt idx="14">
                  <c:v>87</c:v>
                </c:pt>
                <c:pt idx="15">
                  <c:v>42</c:v>
                </c:pt>
                <c:pt idx="16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11-4F0B-AED1-D62C1C3663BE}"/>
            </c:ext>
          </c:extLst>
        </c:ser>
        <c:ser>
          <c:idx val="1"/>
          <c:order val="1"/>
          <c:tx>
            <c:strRef>
              <c:f>'Table 8.55'!$S$62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8.55'!$S$63:$S$79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8.55'!$Y$63:$Y$79</c:f>
              <c:numCache>
                <c:formatCode>#,##0</c:formatCode>
                <c:ptCount val="17"/>
                <c:pt idx="0">
                  <c:v>5</c:v>
                </c:pt>
                <c:pt idx="1">
                  <c:v>252</c:v>
                </c:pt>
                <c:pt idx="2">
                  <c:v>537</c:v>
                </c:pt>
                <c:pt idx="3">
                  <c:v>612</c:v>
                </c:pt>
                <c:pt idx="4">
                  <c:v>730</c:v>
                </c:pt>
                <c:pt idx="5">
                  <c:v>627</c:v>
                </c:pt>
                <c:pt idx="6">
                  <c:v>610</c:v>
                </c:pt>
                <c:pt idx="7">
                  <c:v>646</c:v>
                </c:pt>
                <c:pt idx="8">
                  <c:v>734</c:v>
                </c:pt>
                <c:pt idx="9">
                  <c:v>839</c:v>
                </c:pt>
                <c:pt idx="10">
                  <c:v>736</c:v>
                </c:pt>
                <c:pt idx="11">
                  <c:v>549</c:v>
                </c:pt>
                <c:pt idx="12">
                  <c:v>290</c:v>
                </c:pt>
                <c:pt idx="13">
                  <c:v>133</c:v>
                </c:pt>
                <c:pt idx="14">
                  <c:v>54</c:v>
                </c:pt>
                <c:pt idx="15">
                  <c:v>25</c:v>
                </c:pt>
                <c:pt idx="16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11-4F0B-AED1-D62C1C366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8.55'!$S$83:$S$90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8.55'!$Y$83:$Y$90</c:f>
              <c:numCache>
                <c:formatCode>#,##0</c:formatCode>
                <c:ptCount val="8"/>
                <c:pt idx="0">
                  <c:v>472</c:v>
                </c:pt>
                <c:pt idx="1">
                  <c:v>413</c:v>
                </c:pt>
                <c:pt idx="2">
                  <c:v>773</c:v>
                </c:pt>
                <c:pt idx="3">
                  <c:v>197</c:v>
                </c:pt>
                <c:pt idx="4">
                  <c:v>102</c:v>
                </c:pt>
                <c:pt idx="5">
                  <c:v>184</c:v>
                </c:pt>
                <c:pt idx="6">
                  <c:v>454</c:v>
                </c:pt>
                <c:pt idx="7">
                  <c:v>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F2-4BDF-81B1-2F7C75E7E4C4}"/>
            </c:ext>
          </c:extLst>
        </c:ser>
        <c:ser>
          <c:idx val="1"/>
          <c:order val="1"/>
          <c:tx>
            <c:strRef>
              <c:f>'Table 8.55'!$S$92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8.55'!$S$83:$S$90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8.55'!$Y$93:$Y$100</c:f>
              <c:numCache>
                <c:formatCode>#,##0</c:formatCode>
                <c:ptCount val="8"/>
                <c:pt idx="0">
                  <c:v>344</c:v>
                </c:pt>
                <c:pt idx="1">
                  <c:v>987</c:v>
                </c:pt>
                <c:pt idx="2">
                  <c:v>175</c:v>
                </c:pt>
                <c:pt idx="3">
                  <c:v>642</c:v>
                </c:pt>
                <c:pt idx="4">
                  <c:v>615</c:v>
                </c:pt>
                <c:pt idx="5">
                  <c:v>388</c:v>
                </c:pt>
                <c:pt idx="6">
                  <c:v>46</c:v>
                </c:pt>
                <c:pt idx="7">
                  <c:v>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F2-4BDF-81B1-2F7C75E7E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8.55'!$S$1</c:f>
              <c:strCache>
                <c:ptCount val="1"/>
                <c:pt idx="0">
                  <c:v>Moyne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8.55'!$U$8:$Y$8</c:f>
              <c:numCache>
                <c:formatCode>#,##0</c:formatCode>
                <c:ptCount val="5"/>
                <c:pt idx="1">
                  <c:v>32285.06</c:v>
                </c:pt>
                <c:pt idx="2">
                  <c:v>33592.03</c:v>
                </c:pt>
                <c:pt idx="3">
                  <c:v>34037.699999999997</c:v>
                </c:pt>
                <c:pt idx="4">
                  <c:v>33740.730000000003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46-4C21-B0BC-345DF683635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46-4C21-B0BC-345DF68363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8.55'!$S$4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8.55'!$V$4:$Z$4</c:f>
              <c:numCache>
                <c:formatCode>#,##0</c:formatCode>
                <c:ptCount val="5"/>
                <c:pt idx="0">
                  <c:v>13596</c:v>
                </c:pt>
                <c:pt idx="1">
                  <c:v>14578</c:v>
                </c:pt>
                <c:pt idx="2">
                  <c:v>14836</c:v>
                </c:pt>
                <c:pt idx="3">
                  <c:v>15000</c:v>
                </c:pt>
                <c:pt idx="4">
                  <c:v>15324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5B-43A6-9D4B-3010C0B84DEB}"/>
            </c:ext>
          </c:extLst>
        </c:ser>
        <c:ser>
          <c:idx val="1"/>
          <c:order val="1"/>
          <c:tx>
            <c:strRef>
              <c:f>'Table 8.55'!$S$7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8.55'!$V$7:$Z$7</c:f>
              <c:numCache>
                <c:formatCode>#,##0</c:formatCode>
                <c:ptCount val="5"/>
                <c:pt idx="0">
                  <c:v>9111</c:v>
                </c:pt>
                <c:pt idx="1">
                  <c:v>9738</c:v>
                </c:pt>
                <c:pt idx="2">
                  <c:v>9630</c:v>
                </c:pt>
                <c:pt idx="3">
                  <c:v>10139</c:v>
                </c:pt>
                <c:pt idx="4">
                  <c:v>10191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5B-43A6-9D4B-3010C0B84DEB}"/>
            </c:ext>
          </c:extLst>
        </c:ser>
        <c:ser>
          <c:idx val="2"/>
          <c:order val="2"/>
          <c:tx>
            <c:strRef>
              <c:f>'Table 8.55'!$S$11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8.55'!$V$11:$Z$11</c:f>
              <c:numCache>
                <c:formatCode>#,##0</c:formatCode>
                <c:ptCount val="5"/>
                <c:pt idx="0">
                  <c:v>10597</c:v>
                </c:pt>
                <c:pt idx="1">
                  <c:v>11300</c:v>
                </c:pt>
                <c:pt idx="2">
                  <c:v>11797</c:v>
                </c:pt>
                <c:pt idx="3">
                  <c:v>11736</c:v>
                </c:pt>
                <c:pt idx="4">
                  <c:v>12033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5B-43A6-9D4B-3010C0B84DEB}"/>
            </c:ext>
          </c:extLst>
        </c:ser>
        <c:ser>
          <c:idx val="3"/>
          <c:order val="3"/>
          <c:tx>
            <c:strRef>
              <c:f>'Table 8.55'!$S$12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8.55'!$V$12:$Z$12</c:f>
              <c:numCache>
                <c:formatCode>#,##0</c:formatCode>
                <c:ptCount val="5"/>
                <c:pt idx="0">
                  <c:v>2997</c:v>
                </c:pt>
                <c:pt idx="1">
                  <c:v>3274</c:v>
                </c:pt>
                <c:pt idx="2">
                  <c:v>3033</c:v>
                </c:pt>
                <c:pt idx="3">
                  <c:v>3266</c:v>
                </c:pt>
                <c:pt idx="4">
                  <c:v>3291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5B-43A6-9D4B-3010C0B84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8.55'!$S$1</c:f>
              <c:strCache>
                <c:ptCount val="1"/>
                <c:pt idx="0">
                  <c:v>Moyne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8.55'!$AB$15:$AB$33</c:f>
              <c:numCache>
                <c:formatCode>0.0%</c:formatCode>
                <c:ptCount val="19"/>
                <c:pt idx="0">
                  <c:v>0.16927695118767946</c:v>
                </c:pt>
                <c:pt idx="1">
                  <c:v>5.3510832680762205E-3</c:v>
                </c:pt>
                <c:pt idx="2">
                  <c:v>5.4750717828243277E-2</c:v>
                </c:pt>
                <c:pt idx="3">
                  <c:v>6.6562255285826152E-3</c:v>
                </c:pt>
                <c:pt idx="4">
                  <c:v>6.1994257374053771E-2</c:v>
                </c:pt>
                <c:pt idx="5">
                  <c:v>2.6102845210127904E-2</c:v>
                </c:pt>
                <c:pt idx="6">
                  <c:v>7.1326024536674498E-2</c:v>
                </c:pt>
                <c:pt idx="7">
                  <c:v>6.8911511354737665E-2</c:v>
                </c:pt>
                <c:pt idx="8">
                  <c:v>2.6298616549203863E-2</c:v>
                </c:pt>
                <c:pt idx="9">
                  <c:v>2.6755416340381102E-3</c:v>
                </c:pt>
                <c:pt idx="10">
                  <c:v>1.8141477421038894E-2</c:v>
                </c:pt>
                <c:pt idx="11">
                  <c:v>1.2594622813886713E-2</c:v>
                </c:pt>
                <c:pt idx="12">
                  <c:v>3.8044896893761421E-2</c:v>
                </c:pt>
                <c:pt idx="13">
                  <c:v>4.3787522839989559E-2</c:v>
                </c:pt>
                <c:pt idx="14">
                  <c:v>4.9008091882015138E-2</c:v>
                </c:pt>
                <c:pt idx="15">
                  <c:v>6.3299399634560161E-2</c:v>
                </c:pt>
                <c:pt idx="16">
                  <c:v>0.12235708692247454</c:v>
                </c:pt>
                <c:pt idx="17">
                  <c:v>1.9316105455494649E-2</c:v>
                </c:pt>
                <c:pt idx="18">
                  <c:v>2.6298616549203863E-2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BF-4ADA-9FBC-0CB0F1140DB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BF-4ADA-9FBC-0CB0F1140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8.55'!$S$63:$S$79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8.55'!$Z$44:$Z$60</c:f>
              <c:numCache>
                <c:formatCode>#,##0</c:formatCode>
                <c:ptCount val="17"/>
                <c:pt idx="0">
                  <c:v>1</c:v>
                </c:pt>
                <c:pt idx="1">
                  <c:v>247</c:v>
                </c:pt>
                <c:pt idx="2">
                  <c:v>508</c:v>
                </c:pt>
                <c:pt idx="3">
                  <c:v>635</c:v>
                </c:pt>
                <c:pt idx="4">
                  <c:v>792</c:v>
                </c:pt>
                <c:pt idx="5">
                  <c:v>724</c:v>
                </c:pt>
                <c:pt idx="6">
                  <c:v>698</c:v>
                </c:pt>
                <c:pt idx="7">
                  <c:v>577</c:v>
                </c:pt>
                <c:pt idx="8">
                  <c:v>658</c:v>
                </c:pt>
                <c:pt idx="9">
                  <c:v>687</c:v>
                </c:pt>
                <c:pt idx="10">
                  <c:v>654</c:v>
                </c:pt>
                <c:pt idx="11">
                  <c:v>645</c:v>
                </c:pt>
                <c:pt idx="12">
                  <c:v>450</c:v>
                </c:pt>
                <c:pt idx="13">
                  <c:v>231</c:v>
                </c:pt>
                <c:pt idx="14">
                  <c:v>98</c:v>
                </c:pt>
                <c:pt idx="15">
                  <c:v>48</c:v>
                </c:pt>
                <c:pt idx="16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97-4CA3-BB24-E5E1729706A4}"/>
            </c:ext>
          </c:extLst>
        </c:ser>
        <c:ser>
          <c:idx val="1"/>
          <c:order val="1"/>
          <c:tx>
            <c:strRef>
              <c:f>'Table 8.55'!$S$62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8.55'!$S$63:$S$79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8.55'!$Z$63:$Z$79</c:f>
              <c:numCache>
                <c:formatCode>#,##0</c:formatCode>
                <c:ptCount val="17"/>
                <c:pt idx="0">
                  <c:v>10</c:v>
                </c:pt>
                <c:pt idx="1">
                  <c:v>256</c:v>
                </c:pt>
                <c:pt idx="2">
                  <c:v>542</c:v>
                </c:pt>
                <c:pt idx="3">
                  <c:v>665</c:v>
                </c:pt>
                <c:pt idx="4">
                  <c:v>748</c:v>
                </c:pt>
                <c:pt idx="5">
                  <c:v>647</c:v>
                </c:pt>
                <c:pt idx="6">
                  <c:v>688</c:v>
                </c:pt>
                <c:pt idx="7">
                  <c:v>687</c:v>
                </c:pt>
                <c:pt idx="8">
                  <c:v>707</c:v>
                </c:pt>
                <c:pt idx="9">
                  <c:v>781</c:v>
                </c:pt>
                <c:pt idx="10">
                  <c:v>774</c:v>
                </c:pt>
                <c:pt idx="11">
                  <c:v>570</c:v>
                </c:pt>
                <c:pt idx="12">
                  <c:v>298</c:v>
                </c:pt>
                <c:pt idx="13">
                  <c:v>147</c:v>
                </c:pt>
                <c:pt idx="14">
                  <c:v>53</c:v>
                </c:pt>
                <c:pt idx="15">
                  <c:v>29</c:v>
                </c:pt>
                <c:pt idx="16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97-4CA3-BB24-E5E1729706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8.55'!$Z$83:$Z$90</c:f>
              <c:numCache>
                <c:formatCode>#,##0</c:formatCode>
                <c:ptCount val="8"/>
                <c:pt idx="0">
                  <c:v>482</c:v>
                </c:pt>
                <c:pt idx="1">
                  <c:v>392</c:v>
                </c:pt>
                <c:pt idx="2">
                  <c:v>847</c:v>
                </c:pt>
                <c:pt idx="3">
                  <c:v>198</c:v>
                </c:pt>
                <c:pt idx="4">
                  <c:v>99</c:v>
                </c:pt>
                <c:pt idx="5">
                  <c:v>185</c:v>
                </c:pt>
                <c:pt idx="6">
                  <c:v>450</c:v>
                </c:pt>
                <c:pt idx="7">
                  <c:v>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0F-4B53-9E4E-B74B58B69FA7}"/>
            </c:ext>
          </c:extLst>
        </c:ser>
        <c:ser>
          <c:idx val="1"/>
          <c:order val="1"/>
          <c:tx>
            <c:strRef>
              <c:f>'Table 8.55'!$S$92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8.55'!$S$83:$S$90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8.55'!$Z$93:$Z$100</c:f>
              <c:numCache>
                <c:formatCode>#,##0</c:formatCode>
                <c:ptCount val="8"/>
                <c:pt idx="0">
                  <c:v>347</c:v>
                </c:pt>
                <c:pt idx="1">
                  <c:v>1010</c:v>
                </c:pt>
                <c:pt idx="2">
                  <c:v>169</c:v>
                </c:pt>
                <c:pt idx="3">
                  <c:v>696</c:v>
                </c:pt>
                <c:pt idx="4">
                  <c:v>598</c:v>
                </c:pt>
                <c:pt idx="5">
                  <c:v>394</c:v>
                </c:pt>
                <c:pt idx="6">
                  <c:v>37</c:v>
                </c:pt>
                <c:pt idx="7">
                  <c:v>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0F-4B53-9E4E-B74B58B69F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8.6'!$S$1</c:f>
              <c:strCache>
                <c:ptCount val="1"/>
                <c:pt idx="0">
                  <c:v>Baw Baw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8.6'!$U$8:$Y$8</c:f>
              <c:numCache>
                <c:formatCode>#,##0</c:formatCode>
                <c:ptCount val="5"/>
                <c:pt idx="1">
                  <c:v>38668</c:v>
                </c:pt>
                <c:pt idx="2">
                  <c:v>41672.93</c:v>
                </c:pt>
                <c:pt idx="3">
                  <c:v>41635</c:v>
                </c:pt>
                <c:pt idx="4">
                  <c:v>42932.01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C0-48AB-B3CA-3F3DC51D971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C0-48AB-B3CA-3F3DC51D9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8.55'!$S$1</c:f>
              <c:strCache>
                <c:ptCount val="1"/>
                <c:pt idx="0">
                  <c:v>Moyne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8.55'!$V$8:$Z$8</c:f>
              <c:numCache>
                <c:formatCode>#,##0</c:formatCode>
                <c:ptCount val="5"/>
                <c:pt idx="0">
                  <c:v>32285.06</c:v>
                </c:pt>
                <c:pt idx="1">
                  <c:v>33592.03</c:v>
                </c:pt>
                <c:pt idx="2">
                  <c:v>34037.699999999997</c:v>
                </c:pt>
                <c:pt idx="3">
                  <c:v>33740.730000000003</c:v>
                </c:pt>
                <c:pt idx="4">
                  <c:v>36688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10-4189-9562-B6401766510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42133.59</c:v>
                </c:pt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10-4189-9562-B64017665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8.56'!$S$4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8.56'!$U$2:$Y$2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8.56'!$U$4:$Y$4</c:f>
              <c:numCache>
                <c:formatCode>#,##0</c:formatCode>
                <c:ptCount val="5"/>
                <c:pt idx="1">
                  <c:v>10479</c:v>
                </c:pt>
                <c:pt idx="2">
                  <c:v>10999</c:v>
                </c:pt>
                <c:pt idx="3">
                  <c:v>10915</c:v>
                </c:pt>
                <c:pt idx="4">
                  <c:v>11236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B0-4CC7-B1BC-F2C65F251707}"/>
            </c:ext>
          </c:extLst>
        </c:ser>
        <c:ser>
          <c:idx val="1"/>
          <c:order val="1"/>
          <c:tx>
            <c:strRef>
              <c:f>'Table 8.56'!$S$7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8.56'!$U$2:$Y$2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8.56'!$U$7:$Y$7</c:f>
              <c:numCache>
                <c:formatCode>#,##0</c:formatCode>
                <c:ptCount val="5"/>
                <c:pt idx="1">
                  <c:v>7443</c:v>
                </c:pt>
                <c:pt idx="2">
                  <c:v>7854</c:v>
                </c:pt>
                <c:pt idx="3">
                  <c:v>7752</c:v>
                </c:pt>
                <c:pt idx="4">
                  <c:v>8073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B0-4CC7-B1BC-F2C65F251707}"/>
            </c:ext>
          </c:extLst>
        </c:ser>
        <c:ser>
          <c:idx val="2"/>
          <c:order val="2"/>
          <c:tx>
            <c:strRef>
              <c:f>'Table 8.56'!$S$11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8.56'!$U$2:$Y$2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8.56'!$U$11:$Y$11</c:f>
              <c:numCache>
                <c:formatCode>#,##0</c:formatCode>
                <c:ptCount val="5"/>
                <c:pt idx="1">
                  <c:v>8534</c:v>
                </c:pt>
                <c:pt idx="2">
                  <c:v>8987</c:v>
                </c:pt>
                <c:pt idx="3">
                  <c:v>8951</c:v>
                </c:pt>
                <c:pt idx="4">
                  <c:v>9162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B0-4CC7-B1BC-F2C65F251707}"/>
            </c:ext>
          </c:extLst>
        </c:ser>
        <c:ser>
          <c:idx val="3"/>
          <c:order val="3"/>
          <c:tx>
            <c:strRef>
              <c:f>'Table 8.56'!$S$12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8.56'!$U$2:$Y$2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8.56'!$U$12:$Y$12</c:f>
              <c:numCache>
                <c:formatCode>#,##0</c:formatCode>
                <c:ptCount val="5"/>
                <c:pt idx="1">
                  <c:v>1944</c:v>
                </c:pt>
                <c:pt idx="2">
                  <c:v>2008</c:v>
                </c:pt>
                <c:pt idx="3">
                  <c:v>1967</c:v>
                </c:pt>
                <c:pt idx="4">
                  <c:v>2072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B0-4CC7-B1BC-F2C65F251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8.56'!$S$1</c:f>
              <c:strCache>
                <c:ptCount val="1"/>
                <c:pt idx="0">
                  <c:v>Murrindindi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8.56'!$AB$15:$AB$33</c:f>
              <c:numCache>
                <c:formatCode>0.0%</c:formatCode>
                <c:ptCount val="19"/>
                <c:pt idx="0">
                  <c:v>6.296581855564122E-2</c:v>
                </c:pt>
                <c:pt idx="1">
                  <c:v>3.0840400925212026E-3</c:v>
                </c:pt>
                <c:pt idx="2">
                  <c:v>4.9344641480339242E-2</c:v>
                </c:pt>
                <c:pt idx="3">
                  <c:v>6.5107513064336505E-3</c:v>
                </c:pt>
                <c:pt idx="4">
                  <c:v>0.10682772209372055</c:v>
                </c:pt>
                <c:pt idx="5">
                  <c:v>3.3838773237385419E-2</c:v>
                </c:pt>
                <c:pt idx="6">
                  <c:v>7.9414032382420965E-2</c:v>
                </c:pt>
                <c:pt idx="7">
                  <c:v>8.5753448128158993E-2</c:v>
                </c:pt>
                <c:pt idx="8">
                  <c:v>2.8013364173734259E-2</c:v>
                </c:pt>
                <c:pt idx="9">
                  <c:v>6.3394157457380279E-3</c:v>
                </c:pt>
                <c:pt idx="10">
                  <c:v>2.8527370855821126E-2</c:v>
                </c:pt>
                <c:pt idx="11">
                  <c:v>1.6448213826779749E-2</c:v>
                </c:pt>
                <c:pt idx="12">
                  <c:v>4.840229589651332E-2</c:v>
                </c:pt>
                <c:pt idx="13">
                  <c:v>5.8168422856163797E-2</c:v>
                </c:pt>
                <c:pt idx="14">
                  <c:v>6.0567120705902512E-2</c:v>
                </c:pt>
                <c:pt idx="15">
                  <c:v>8.0956052428681577E-2</c:v>
                </c:pt>
                <c:pt idx="16">
                  <c:v>0.11145378223250235</c:v>
                </c:pt>
                <c:pt idx="17">
                  <c:v>2.098860618521374E-2</c:v>
                </c:pt>
                <c:pt idx="18">
                  <c:v>3.6237471087124135E-2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1-4950-9EA5-839759BE5CD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1-4950-9EA5-839759BE5C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8.56'!$S$63:$S$79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8.56'!$Y$44:$Y$60</c:f>
              <c:numCache>
                <c:formatCode>#,##0</c:formatCode>
                <c:ptCount val="17"/>
                <c:pt idx="0">
                  <c:v>5</c:v>
                </c:pt>
                <c:pt idx="1">
                  <c:v>119</c:v>
                </c:pt>
                <c:pt idx="2">
                  <c:v>311</c:v>
                </c:pt>
                <c:pt idx="3">
                  <c:v>390</c:v>
                </c:pt>
                <c:pt idx="4">
                  <c:v>511</c:v>
                </c:pt>
                <c:pt idx="5">
                  <c:v>476</c:v>
                </c:pt>
                <c:pt idx="6">
                  <c:v>427</c:v>
                </c:pt>
                <c:pt idx="7">
                  <c:v>454</c:v>
                </c:pt>
                <c:pt idx="8">
                  <c:v>574</c:v>
                </c:pt>
                <c:pt idx="9">
                  <c:v>555</c:v>
                </c:pt>
                <c:pt idx="10">
                  <c:v>614</c:v>
                </c:pt>
                <c:pt idx="11">
                  <c:v>582</c:v>
                </c:pt>
                <c:pt idx="12">
                  <c:v>315</c:v>
                </c:pt>
                <c:pt idx="13">
                  <c:v>172</c:v>
                </c:pt>
                <c:pt idx="14">
                  <c:v>82</c:v>
                </c:pt>
                <c:pt idx="15">
                  <c:v>42</c:v>
                </c:pt>
                <c:pt idx="16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72-4DAF-96FB-109014EAF9C7}"/>
            </c:ext>
          </c:extLst>
        </c:ser>
        <c:ser>
          <c:idx val="1"/>
          <c:order val="1"/>
          <c:tx>
            <c:strRef>
              <c:f>'Table 8.56'!$S$62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8.56'!$S$63:$S$79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8.56'!$Y$63:$Y$79</c:f>
              <c:numCache>
                <c:formatCode>#,##0</c:formatCode>
                <c:ptCount val="17"/>
                <c:pt idx="0">
                  <c:v>0</c:v>
                </c:pt>
                <c:pt idx="1">
                  <c:v>113</c:v>
                </c:pt>
                <c:pt idx="2">
                  <c:v>315</c:v>
                </c:pt>
                <c:pt idx="3">
                  <c:v>384</c:v>
                </c:pt>
                <c:pt idx="4">
                  <c:v>465</c:v>
                </c:pt>
                <c:pt idx="5">
                  <c:v>448</c:v>
                </c:pt>
                <c:pt idx="6">
                  <c:v>463</c:v>
                </c:pt>
                <c:pt idx="7">
                  <c:v>483</c:v>
                </c:pt>
                <c:pt idx="8">
                  <c:v>631</c:v>
                </c:pt>
                <c:pt idx="9">
                  <c:v>654</c:v>
                </c:pt>
                <c:pt idx="10">
                  <c:v>607</c:v>
                </c:pt>
                <c:pt idx="11">
                  <c:v>527</c:v>
                </c:pt>
                <c:pt idx="12">
                  <c:v>255</c:v>
                </c:pt>
                <c:pt idx="13">
                  <c:v>127</c:v>
                </c:pt>
                <c:pt idx="14">
                  <c:v>53</c:v>
                </c:pt>
                <c:pt idx="15">
                  <c:v>28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72-4DAF-96FB-109014EAF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8.56'!$S$83:$S$90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8.56'!$Y$83:$Y$90</c:f>
              <c:numCache>
                <c:formatCode>#,##0</c:formatCode>
                <c:ptCount val="8"/>
                <c:pt idx="0">
                  <c:v>495</c:v>
                </c:pt>
                <c:pt idx="1">
                  <c:v>351</c:v>
                </c:pt>
                <c:pt idx="2">
                  <c:v>820</c:v>
                </c:pt>
                <c:pt idx="3">
                  <c:v>233</c:v>
                </c:pt>
                <c:pt idx="4">
                  <c:v>124</c:v>
                </c:pt>
                <c:pt idx="5">
                  <c:v>134</c:v>
                </c:pt>
                <c:pt idx="6">
                  <c:v>374</c:v>
                </c:pt>
                <c:pt idx="7">
                  <c:v>460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75-4DC4-AF0B-94D29B06F22C}"/>
            </c:ext>
          </c:extLst>
        </c:ser>
        <c:ser>
          <c:idx val="1"/>
          <c:order val="1"/>
          <c:tx>
            <c:strRef>
              <c:f>'Table 8.56'!$S$92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8.56'!$S$83:$S$90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8.56'!$Y$93:$Y$100</c:f>
              <c:numCache>
                <c:formatCode>#,##0</c:formatCode>
                <c:ptCount val="8"/>
                <c:pt idx="0">
                  <c:v>313</c:v>
                </c:pt>
                <c:pt idx="1">
                  <c:v>643</c:v>
                </c:pt>
                <c:pt idx="2">
                  <c:v>178</c:v>
                </c:pt>
                <c:pt idx="3">
                  <c:v>660</c:v>
                </c:pt>
                <c:pt idx="4">
                  <c:v>582</c:v>
                </c:pt>
                <c:pt idx="5">
                  <c:v>297</c:v>
                </c:pt>
                <c:pt idx="6">
                  <c:v>37</c:v>
                </c:pt>
                <c:pt idx="7">
                  <c:v>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75-4DC4-AF0B-94D29B06F2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8.56'!$S$1</c:f>
              <c:strCache>
                <c:ptCount val="1"/>
                <c:pt idx="0">
                  <c:v>Murrindindi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8.56'!$U$8:$Y$8</c:f>
              <c:numCache>
                <c:formatCode>#,##0</c:formatCode>
                <c:ptCount val="5"/>
                <c:pt idx="1">
                  <c:v>36448.42</c:v>
                </c:pt>
                <c:pt idx="2">
                  <c:v>37768</c:v>
                </c:pt>
                <c:pt idx="3">
                  <c:v>38100.19</c:v>
                </c:pt>
                <c:pt idx="4">
                  <c:v>39238.43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3E-46B7-ADB2-0FC8E14B973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3E-46B7-ADB2-0FC8E14B97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8.56'!$S$4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8.56'!$V$4:$Z$4</c:f>
              <c:numCache>
                <c:formatCode>#,##0</c:formatCode>
                <c:ptCount val="5"/>
                <c:pt idx="0">
                  <c:v>10479</c:v>
                </c:pt>
                <c:pt idx="1">
                  <c:v>10999</c:v>
                </c:pt>
                <c:pt idx="2">
                  <c:v>10915</c:v>
                </c:pt>
                <c:pt idx="3">
                  <c:v>11236</c:v>
                </c:pt>
                <c:pt idx="4">
                  <c:v>11673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6E-4FC0-981A-8B95757ED228}"/>
            </c:ext>
          </c:extLst>
        </c:ser>
        <c:ser>
          <c:idx val="1"/>
          <c:order val="1"/>
          <c:tx>
            <c:strRef>
              <c:f>'Table 8.56'!$S$7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8.56'!$V$7:$Z$7</c:f>
              <c:numCache>
                <c:formatCode>#,##0</c:formatCode>
                <c:ptCount val="5"/>
                <c:pt idx="0">
                  <c:v>7443</c:v>
                </c:pt>
                <c:pt idx="1">
                  <c:v>7854</c:v>
                </c:pt>
                <c:pt idx="2">
                  <c:v>7752</c:v>
                </c:pt>
                <c:pt idx="3">
                  <c:v>8073</c:v>
                </c:pt>
                <c:pt idx="4">
                  <c:v>8268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6E-4FC0-981A-8B95757ED228}"/>
            </c:ext>
          </c:extLst>
        </c:ser>
        <c:ser>
          <c:idx val="2"/>
          <c:order val="2"/>
          <c:tx>
            <c:strRef>
              <c:f>'Table 8.56'!$S$11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8.56'!$V$11:$Z$11</c:f>
              <c:numCache>
                <c:formatCode>#,##0</c:formatCode>
                <c:ptCount val="5"/>
                <c:pt idx="0">
                  <c:v>8534</c:v>
                </c:pt>
                <c:pt idx="1">
                  <c:v>8987</c:v>
                </c:pt>
                <c:pt idx="2">
                  <c:v>8951</c:v>
                </c:pt>
                <c:pt idx="3">
                  <c:v>9162</c:v>
                </c:pt>
                <c:pt idx="4">
                  <c:v>9565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6E-4FC0-981A-8B95757ED228}"/>
            </c:ext>
          </c:extLst>
        </c:ser>
        <c:ser>
          <c:idx val="3"/>
          <c:order val="3"/>
          <c:tx>
            <c:strRef>
              <c:f>'Table 8.56'!$S$12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8.56'!$V$12:$Z$12</c:f>
              <c:numCache>
                <c:formatCode>#,##0</c:formatCode>
                <c:ptCount val="5"/>
                <c:pt idx="0">
                  <c:v>1944</c:v>
                </c:pt>
                <c:pt idx="1">
                  <c:v>2008</c:v>
                </c:pt>
                <c:pt idx="2">
                  <c:v>1967</c:v>
                </c:pt>
                <c:pt idx="3">
                  <c:v>2072</c:v>
                </c:pt>
                <c:pt idx="4">
                  <c:v>2108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36E-4FC0-981A-8B95757ED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8.56'!$S$1</c:f>
              <c:strCache>
                <c:ptCount val="1"/>
                <c:pt idx="0">
                  <c:v>Murrindindi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8.56'!$AB$15:$AB$33</c:f>
              <c:numCache>
                <c:formatCode>0.0%</c:formatCode>
                <c:ptCount val="19"/>
                <c:pt idx="0">
                  <c:v>6.296581855564122E-2</c:v>
                </c:pt>
                <c:pt idx="1">
                  <c:v>3.0840400925212026E-3</c:v>
                </c:pt>
                <c:pt idx="2">
                  <c:v>4.9344641480339242E-2</c:v>
                </c:pt>
                <c:pt idx="3">
                  <c:v>6.5107513064336505E-3</c:v>
                </c:pt>
                <c:pt idx="4">
                  <c:v>0.10682772209372055</c:v>
                </c:pt>
                <c:pt idx="5">
                  <c:v>3.3838773237385419E-2</c:v>
                </c:pt>
                <c:pt idx="6">
                  <c:v>7.9414032382420965E-2</c:v>
                </c:pt>
                <c:pt idx="7">
                  <c:v>8.5753448128158993E-2</c:v>
                </c:pt>
                <c:pt idx="8">
                  <c:v>2.8013364173734259E-2</c:v>
                </c:pt>
                <c:pt idx="9">
                  <c:v>6.3394157457380279E-3</c:v>
                </c:pt>
                <c:pt idx="10">
                  <c:v>2.8527370855821126E-2</c:v>
                </c:pt>
                <c:pt idx="11">
                  <c:v>1.6448213826779749E-2</c:v>
                </c:pt>
                <c:pt idx="12">
                  <c:v>4.840229589651332E-2</c:v>
                </c:pt>
                <c:pt idx="13">
                  <c:v>5.8168422856163797E-2</c:v>
                </c:pt>
                <c:pt idx="14">
                  <c:v>6.0567120705902512E-2</c:v>
                </c:pt>
                <c:pt idx="15">
                  <c:v>8.0956052428681577E-2</c:v>
                </c:pt>
                <c:pt idx="16">
                  <c:v>0.11145378223250235</c:v>
                </c:pt>
                <c:pt idx="17">
                  <c:v>2.098860618521374E-2</c:v>
                </c:pt>
                <c:pt idx="18">
                  <c:v>3.6237471087124135E-2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13-4308-8235-4205008CBB6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13-4308-8235-4205008CB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8.56'!$S$63:$S$79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8.56'!$Z$44:$Z$60</c:f>
              <c:numCache>
                <c:formatCode>#,##0</c:formatCode>
                <c:ptCount val="17"/>
                <c:pt idx="0">
                  <c:v>4</c:v>
                </c:pt>
                <c:pt idx="1">
                  <c:v>171</c:v>
                </c:pt>
                <c:pt idx="2">
                  <c:v>296</c:v>
                </c:pt>
                <c:pt idx="3">
                  <c:v>394</c:v>
                </c:pt>
                <c:pt idx="4">
                  <c:v>519</c:v>
                </c:pt>
                <c:pt idx="5">
                  <c:v>490</c:v>
                </c:pt>
                <c:pt idx="6">
                  <c:v>458</c:v>
                </c:pt>
                <c:pt idx="7">
                  <c:v>494</c:v>
                </c:pt>
                <c:pt idx="8">
                  <c:v>558</c:v>
                </c:pt>
                <c:pt idx="9">
                  <c:v>605</c:v>
                </c:pt>
                <c:pt idx="10">
                  <c:v>604</c:v>
                </c:pt>
                <c:pt idx="11">
                  <c:v>582</c:v>
                </c:pt>
                <c:pt idx="12">
                  <c:v>355</c:v>
                </c:pt>
                <c:pt idx="13">
                  <c:v>187</c:v>
                </c:pt>
                <c:pt idx="14">
                  <c:v>86</c:v>
                </c:pt>
                <c:pt idx="15">
                  <c:v>40</c:v>
                </c:pt>
                <c:pt idx="16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AD-43F8-9D1F-D73A95553668}"/>
            </c:ext>
          </c:extLst>
        </c:ser>
        <c:ser>
          <c:idx val="1"/>
          <c:order val="1"/>
          <c:tx>
            <c:strRef>
              <c:f>'Table 8.56'!$S$62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8.56'!$S$63:$S$79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8.56'!$Z$63:$Z$79</c:f>
              <c:numCache>
                <c:formatCode>#,##0</c:formatCode>
                <c:ptCount val="17"/>
                <c:pt idx="0">
                  <c:v>5</c:v>
                </c:pt>
                <c:pt idx="1">
                  <c:v>148</c:v>
                </c:pt>
                <c:pt idx="2">
                  <c:v>305</c:v>
                </c:pt>
                <c:pt idx="3">
                  <c:v>447</c:v>
                </c:pt>
                <c:pt idx="4">
                  <c:v>453</c:v>
                </c:pt>
                <c:pt idx="5">
                  <c:v>509</c:v>
                </c:pt>
                <c:pt idx="6">
                  <c:v>513</c:v>
                </c:pt>
                <c:pt idx="7">
                  <c:v>476</c:v>
                </c:pt>
                <c:pt idx="8">
                  <c:v>628</c:v>
                </c:pt>
                <c:pt idx="9">
                  <c:v>612</c:v>
                </c:pt>
                <c:pt idx="10">
                  <c:v>637</c:v>
                </c:pt>
                <c:pt idx="11">
                  <c:v>576</c:v>
                </c:pt>
                <c:pt idx="12">
                  <c:v>258</c:v>
                </c:pt>
                <c:pt idx="13">
                  <c:v>126</c:v>
                </c:pt>
                <c:pt idx="14">
                  <c:v>52</c:v>
                </c:pt>
                <c:pt idx="15">
                  <c:v>25</c:v>
                </c:pt>
                <c:pt idx="1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AD-43F8-9D1F-D73A95553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8.56'!$Z$83:$Z$90</c:f>
              <c:numCache>
                <c:formatCode>#,##0</c:formatCode>
                <c:ptCount val="8"/>
                <c:pt idx="0">
                  <c:v>509</c:v>
                </c:pt>
                <c:pt idx="1">
                  <c:v>332</c:v>
                </c:pt>
                <c:pt idx="2">
                  <c:v>878</c:v>
                </c:pt>
                <c:pt idx="3">
                  <c:v>255</c:v>
                </c:pt>
                <c:pt idx="4">
                  <c:v>120</c:v>
                </c:pt>
                <c:pt idx="5">
                  <c:v>129</c:v>
                </c:pt>
                <c:pt idx="6">
                  <c:v>361</c:v>
                </c:pt>
                <c:pt idx="7">
                  <c:v>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86-4D6C-BE86-8D7DE35A4E75}"/>
            </c:ext>
          </c:extLst>
        </c:ser>
        <c:ser>
          <c:idx val="1"/>
          <c:order val="1"/>
          <c:tx>
            <c:strRef>
              <c:f>'Table 8.56'!$S$92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8.56'!$S$83:$S$90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8.56'!$Z$93:$Z$100</c:f>
              <c:numCache>
                <c:formatCode>#,##0</c:formatCode>
                <c:ptCount val="8"/>
                <c:pt idx="0">
                  <c:v>329</c:v>
                </c:pt>
                <c:pt idx="1">
                  <c:v>663</c:v>
                </c:pt>
                <c:pt idx="2">
                  <c:v>175</c:v>
                </c:pt>
                <c:pt idx="3">
                  <c:v>640</c:v>
                </c:pt>
                <c:pt idx="4">
                  <c:v>573</c:v>
                </c:pt>
                <c:pt idx="5">
                  <c:v>315</c:v>
                </c:pt>
                <c:pt idx="6">
                  <c:v>39</c:v>
                </c:pt>
                <c:pt idx="7">
                  <c:v>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86-4D6C-BE86-8D7DE35A4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8.6'!$V$4:$Z$4</c:f>
              <c:numCache>
                <c:formatCode>#,##0</c:formatCode>
                <c:ptCount val="5"/>
                <c:pt idx="0">
                  <c:v>37714</c:v>
                </c:pt>
                <c:pt idx="1">
                  <c:v>39350</c:v>
                </c:pt>
                <c:pt idx="2">
                  <c:v>41121</c:v>
                </c:pt>
                <c:pt idx="3">
                  <c:v>42209</c:v>
                </c:pt>
                <c:pt idx="4">
                  <c:v>44456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50-4716-A19F-FC0E8C4D2521}"/>
            </c:ext>
          </c:extLst>
        </c:ser>
        <c:ser>
          <c:idx val="1"/>
          <c:order val="1"/>
          <c:tx>
            <c:strRef>
              <c:f>'Table 8.6'!$S$7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8.6'!$V$7:$Z$7</c:f>
              <c:numCache>
                <c:formatCode>#,##0</c:formatCode>
                <c:ptCount val="5"/>
                <c:pt idx="0">
                  <c:v>26720</c:v>
                </c:pt>
                <c:pt idx="1">
                  <c:v>28126</c:v>
                </c:pt>
                <c:pt idx="2">
                  <c:v>28923</c:v>
                </c:pt>
                <c:pt idx="3">
                  <c:v>30335</c:v>
                </c:pt>
                <c:pt idx="4">
                  <c:v>31411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50-4716-A19F-FC0E8C4D2521}"/>
            </c:ext>
          </c:extLst>
        </c:ser>
        <c:ser>
          <c:idx val="2"/>
          <c:order val="2"/>
          <c:tx>
            <c:strRef>
              <c:f>'Table 8.6'!$S$11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8.6'!$V$11:$Z$11</c:f>
              <c:numCache>
                <c:formatCode>#,##0</c:formatCode>
                <c:ptCount val="5"/>
                <c:pt idx="0">
                  <c:v>31831</c:v>
                </c:pt>
                <c:pt idx="1">
                  <c:v>33251</c:v>
                </c:pt>
                <c:pt idx="2">
                  <c:v>35174</c:v>
                </c:pt>
                <c:pt idx="3">
                  <c:v>36069</c:v>
                </c:pt>
                <c:pt idx="4">
                  <c:v>38111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50-4716-A19F-FC0E8C4D2521}"/>
            </c:ext>
          </c:extLst>
        </c:ser>
        <c:ser>
          <c:idx val="3"/>
          <c:order val="3"/>
          <c:tx>
            <c:strRef>
              <c:f>'Table 8.6'!$S$12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8.6'!$V$12:$Z$12</c:f>
              <c:numCache>
                <c:formatCode>#,##0</c:formatCode>
                <c:ptCount val="5"/>
                <c:pt idx="0">
                  <c:v>5882</c:v>
                </c:pt>
                <c:pt idx="1">
                  <c:v>6098</c:v>
                </c:pt>
                <c:pt idx="2">
                  <c:v>5951</c:v>
                </c:pt>
                <c:pt idx="3">
                  <c:v>6136</c:v>
                </c:pt>
                <c:pt idx="4">
                  <c:v>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350-4716-A19F-FC0E8C4D2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8.56'!$S$1</c:f>
              <c:strCache>
                <c:ptCount val="1"/>
                <c:pt idx="0">
                  <c:v>Murrindindi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8.56'!$V$8:$Z$8</c:f>
              <c:numCache>
                <c:formatCode>#,##0</c:formatCode>
                <c:ptCount val="5"/>
                <c:pt idx="0">
                  <c:v>36448.42</c:v>
                </c:pt>
                <c:pt idx="1">
                  <c:v>37768</c:v>
                </c:pt>
                <c:pt idx="2">
                  <c:v>38100.19</c:v>
                </c:pt>
                <c:pt idx="3">
                  <c:v>39238.43</c:v>
                </c:pt>
                <c:pt idx="4">
                  <c:v>42104.14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66-4A5D-95A1-BC186A91991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42133.59</c:v>
                </c:pt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66-4A5D-95A1-BC186A9199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8.57'!$S$4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8.57'!$U$2:$Y$2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8.57'!$U$4:$Y$4</c:f>
              <c:numCache>
                <c:formatCode>#,##0</c:formatCode>
                <c:ptCount val="5"/>
                <c:pt idx="1">
                  <c:v>52119</c:v>
                </c:pt>
                <c:pt idx="2">
                  <c:v>53079</c:v>
                </c:pt>
                <c:pt idx="3">
                  <c:v>53188</c:v>
                </c:pt>
                <c:pt idx="4">
                  <c:v>52180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8B-453F-92B0-9A6C34C4BD84}"/>
            </c:ext>
          </c:extLst>
        </c:ser>
        <c:ser>
          <c:idx val="1"/>
          <c:order val="1"/>
          <c:tx>
            <c:strRef>
              <c:f>'Table 8.57'!$S$7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8.57'!$U$2:$Y$2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8.57'!$U$7:$Y$7</c:f>
              <c:numCache>
                <c:formatCode>#,##0</c:formatCode>
                <c:ptCount val="5"/>
                <c:pt idx="1">
                  <c:v>37847</c:v>
                </c:pt>
                <c:pt idx="2">
                  <c:v>38535</c:v>
                </c:pt>
                <c:pt idx="3">
                  <c:v>38417</c:v>
                </c:pt>
                <c:pt idx="4">
                  <c:v>38348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8B-453F-92B0-9A6C34C4BD84}"/>
            </c:ext>
          </c:extLst>
        </c:ser>
        <c:ser>
          <c:idx val="2"/>
          <c:order val="2"/>
          <c:tx>
            <c:strRef>
              <c:f>'Table 8.57'!$S$11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8.57'!$U$2:$Y$2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8.57'!$U$11:$Y$11</c:f>
              <c:numCache>
                <c:formatCode>#,##0</c:formatCode>
                <c:ptCount val="5"/>
                <c:pt idx="1">
                  <c:v>46551</c:v>
                </c:pt>
                <c:pt idx="2">
                  <c:v>47366</c:v>
                </c:pt>
                <c:pt idx="3">
                  <c:v>47497</c:v>
                </c:pt>
                <c:pt idx="4">
                  <c:v>46485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8B-453F-92B0-9A6C34C4BD84}"/>
            </c:ext>
          </c:extLst>
        </c:ser>
        <c:ser>
          <c:idx val="3"/>
          <c:order val="3"/>
          <c:tx>
            <c:strRef>
              <c:f>'Table 8.57'!$S$12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8.57'!$U$2:$Y$2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8.57'!$U$12:$Y$12</c:f>
              <c:numCache>
                <c:formatCode>#,##0</c:formatCode>
                <c:ptCount val="5"/>
                <c:pt idx="1">
                  <c:v>5565</c:v>
                </c:pt>
                <c:pt idx="2">
                  <c:v>5714</c:v>
                </c:pt>
                <c:pt idx="3">
                  <c:v>5692</c:v>
                </c:pt>
                <c:pt idx="4">
                  <c:v>5694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8B-453F-92B0-9A6C34C4B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8.57'!$S$1</c:f>
              <c:strCache>
                <c:ptCount val="1"/>
                <c:pt idx="0">
                  <c:v>Nillumbik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8.57'!$AB$15:$AB$33</c:f>
              <c:numCache>
                <c:formatCode>0.0%</c:formatCode>
                <c:ptCount val="19"/>
                <c:pt idx="0">
                  <c:v>5.0843230175936765E-3</c:v>
                </c:pt>
                <c:pt idx="1">
                  <c:v>1.1703536002762801E-3</c:v>
                </c:pt>
                <c:pt idx="2">
                  <c:v>4.7658333493217707E-2</c:v>
                </c:pt>
                <c:pt idx="3">
                  <c:v>5.563976132461004E-3</c:v>
                </c:pt>
                <c:pt idx="4">
                  <c:v>0.10418065654918363</c:v>
                </c:pt>
                <c:pt idx="5">
                  <c:v>3.9369927668310281E-2</c:v>
                </c:pt>
                <c:pt idx="6">
                  <c:v>8.846722050612997E-2</c:v>
                </c:pt>
                <c:pt idx="7">
                  <c:v>5.0344390936474741E-2</c:v>
                </c:pt>
                <c:pt idx="8">
                  <c:v>2.5364056714184301E-2</c:v>
                </c:pt>
                <c:pt idx="9">
                  <c:v>1.72866982598185E-2</c:v>
                </c:pt>
                <c:pt idx="10">
                  <c:v>4.3187966462654208E-2</c:v>
                </c:pt>
                <c:pt idx="11">
                  <c:v>1.6615183899004241E-2</c:v>
                </c:pt>
                <c:pt idx="12">
                  <c:v>9.4913758369946852E-2</c:v>
                </c:pt>
                <c:pt idx="13">
                  <c:v>6.1798507319506535E-2</c:v>
                </c:pt>
                <c:pt idx="14">
                  <c:v>5.5160108209742716E-2</c:v>
                </c:pt>
                <c:pt idx="15">
                  <c:v>0.1103777747932695</c:v>
                </c:pt>
                <c:pt idx="16">
                  <c:v>0.1271464476890313</c:v>
                </c:pt>
                <c:pt idx="17">
                  <c:v>3.3997812781796206E-2</c:v>
                </c:pt>
                <c:pt idx="18">
                  <c:v>3.9389113792904974E-2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36-4977-AED9-5BC9C19257D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36-4977-AED9-5BC9C19257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8.57'!$S$63:$S$79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8.57'!$Y$44:$Y$60</c:f>
              <c:numCache>
                <c:formatCode>#,##0</c:formatCode>
                <c:ptCount val="17"/>
                <c:pt idx="0">
                  <c:v>6</c:v>
                </c:pt>
                <c:pt idx="1">
                  <c:v>463</c:v>
                </c:pt>
                <c:pt idx="2">
                  <c:v>1608</c:v>
                </c:pt>
                <c:pt idx="3">
                  <c:v>2547</c:v>
                </c:pt>
                <c:pt idx="4">
                  <c:v>2383</c:v>
                </c:pt>
                <c:pt idx="5">
                  <c:v>2090</c:v>
                </c:pt>
                <c:pt idx="6">
                  <c:v>2068</c:v>
                </c:pt>
                <c:pt idx="7">
                  <c:v>2392</c:v>
                </c:pt>
                <c:pt idx="8">
                  <c:v>2717</c:v>
                </c:pt>
                <c:pt idx="9">
                  <c:v>2661</c:v>
                </c:pt>
                <c:pt idx="10">
                  <c:v>2507</c:v>
                </c:pt>
                <c:pt idx="11">
                  <c:v>2082</c:v>
                </c:pt>
                <c:pt idx="12">
                  <c:v>1133</c:v>
                </c:pt>
                <c:pt idx="13">
                  <c:v>473</c:v>
                </c:pt>
                <c:pt idx="14">
                  <c:v>183</c:v>
                </c:pt>
                <c:pt idx="15">
                  <c:v>56</c:v>
                </c:pt>
                <c:pt idx="1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0A-4B2B-91B5-4DB3EA105291}"/>
            </c:ext>
          </c:extLst>
        </c:ser>
        <c:ser>
          <c:idx val="1"/>
          <c:order val="1"/>
          <c:tx>
            <c:strRef>
              <c:f>'Table 8.57'!$S$62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8.57'!$S$63:$S$79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8.57'!$Y$63:$Y$79</c:f>
              <c:numCache>
                <c:formatCode>#,##0</c:formatCode>
                <c:ptCount val="17"/>
                <c:pt idx="0">
                  <c:v>14</c:v>
                </c:pt>
                <c:pt idx="1">
                  <c:v>576</c:v>
                </c:pt>
                <c:pt idx="2">
                  <c:v>1739</c:v>
                </c:pt>
                <c:pt idx="3">
                  <c:v>2769</c:v>
                </c:pt>
                <c:pt idx="4">
                  <c:v>2400</c:v>
                </c:pt>
                <c:pt idx="5">
                  <c:v>2022</c:v>
                </c:pt>
                <c:pt idx="6">
                  <c:v>2347</c:v>
                </c:pt>
                <c:pt idx="7">
                  <c:v>2606</c:v>
                </c:pt>
                <c:pt idx="8">
                  <c:v>3183</c:v>
                </c:pt>
                <c:pt idx="9">
                  <c:v>2951</c:v>
                </c:pt>
                <c:pt idx="10">
                  <c:v>2760</c:v>
                </c:pt>
                <c:pt idx="11">
                  <c:v>1937</c:v>
                </c:pt>
                <c:pt idx="12">
                  <c:v>880</c:v>
                </c:pt>
                <c:pt idx="13">
                  <c:v>357</c:v>
                </c:pt>
                <c:pt idx="14">
                  <c:v>127</c:v>
                </c:pt>
                <c:pt idx="15">
                  <c:v>54</c:v>
                </c:pt>
                <c:pt idx="16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0A-4B2B-91B5-4DB3EA105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8.57'!$S$83:$S$90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8.57'!$Y$83:$Y$90</c:f>
              <c:numCache>
                <c:formatCode>#,##0</c:formatCode>
                <c:ptCount val="8"/>
                <c:pt idx="0">
                  <c:v>3635</c:v>
                </c:pt>
                <c:pt idx="1">
                  <c:v>3679</c:v>
                </c:pt>
                <c:pt idx="2">
                  <c:v>3605</c:v>
                </c:pt>
                <c:pt idx="3">
                  <c:v>1031</c:v>
                </c:pt>
                <c:pt idx="4">
                  <c:v>1099</c:v>
                </c:pt>
                <c:pt idx="5">
                  <c:v>1005</c:v>
                </c:pt>
                <c:pt idx="6">
                  <c:v>758</c:v>
                </c:pt>
                <c:pt idx="7">
                  <c:v>1110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F8-472A-AC37-3911566BAA2B}"/>
            </c:ext>
          </c:extLst>
        </c:ser>
        <c:ser>
          <c:idx val="1"/>
          <c:order val="1"/>
          <c:tx>
            <c:strRef>
              <c:f>'Table 8.57'!$S$92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8.57'!$S$83:$S$90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8.57'!$Y$93:$Y$100</c:f>
              <c:numCache>
                <c:formatCode>#,##0</c:formatCode>
                <c:ptCount val="8"/>
                <c:pt idx="0">
                  <c:v>1994</c:v>
                </c:pt>
                <c:pt idx="1">
                  <c:v>5111</c:v>
                </c:pt>
                <c:pt idx="2">
                  <c:v>565</c:v>
                </c:pt>
                <c:pt idx="3">
                  <c:v>2251</c:v>
                </c:pt>
                <c:pt idx="4">
                  <c:v>3923</c:v>
                </c:pt>
                <c:pt idx="5">
                  <c:v>1715</c:v>
                </c:pt>
                <c:pt idx="6">
                  <c:v>86</c:v>
                </c:pt>
                <c:pt idx="7">
                  <c:v>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F8-472A-AC37-3911566BA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8.57'!$S$1</c:f>
              <c:strCache>
                <c:ptCount val="1"/>
                <c:pt idx="0">
                  <c:v>Nillumbik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8.57'!$U$8:$Y$8</c:f>
              <c:numCache>
                <c:formatCode>#,##0</c:formatCode>
                <c:ptCount val="5"/>
                <c:pt idx="1">
                  <c:v>45100</c:v>
                </c:pt>
                <c:pt idx="2">
                  <c:v>46987</c:v>
                </c:pt>
                <c:pt idx="3">
                  <c:v>47754</c:v>
                </c:pt>
                <c:pt idx="4">
                  <c:v>49086.52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EF-48AF-8BD5-A19D05FD842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EF-48AF-8BD5-A19D05FD84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8.57'!$S$4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8.57'!$V$4:$Z$4</c:f>
              <c:numCache>
                <c:formatCode>#,##0</c:formatCode>
                <c:ptCount val="5"/>
                <c:pt idx="0">
                  <c:v>52119</c:v>
                </c:pt>
                <c:pt idx="1">
                  <c:v>53079</c:v>
                </c:pt>
                <c:pt idx="2">
                  <c:v>53188</c:v>
                </c:pt>
                <c:pt idx="3">
                  <c:v>52180</c:v>
                </c:pt>
                <c:pt idx="4">
                  <c:v>52121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C2-461C-910D-DF572A034435}"/>
            </c:ext>
          </c:extLst>
        </c:ser>
        <c:ser>
          <c:idx val="1"/>
          <c:order val="1"/>
          <c:tx>
            <c:strRef>
              <c:f>'Table 8.57'!$S$7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8.57'!$V$7:$Z$7</c:f>
              <c:numCache>
                <c:formatCode>#,##0</c:formatCode>
                <c:ptCount val="5"/>
                <c:pt idx="0">
                  <c:v>37847</c:v>
                </c:pt>
                <c:pt idx="1">
                  <c:v>38535</c:v>
                </c:pt>
                <c:pt idx="2">
                  <c:v>38417</c:v>
                </c:pt>
                <c:pt idx="3">
                  <c:v>38348</c:v>
                </c:pt>
                <c:pt idx="4">
                  <c:v>38120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C2-461C-910D-DF572A034435}"/>
            </c:ext>
          </c:extLst>
        </c:ser>
        <c:ser>
          <c:idx val="2"/>
          <c:order val="2"/>
          <c:tx>
            <c:strRef>
              <c:f>'Table 8.57'!$S$11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8.57'!$V$11:$Z$11</c:f>
              <c:numCache>
                <c:formatCode>#,##0</c:formatCode>
                <c:ptCount val="5"/>
                <c:pt idx="0">
                  <c:v>46551</c:v>
                </c:pt>
                <c:pt idx="1">
                  <c:v>47366</c:v>
                </c:pt>
                <c:pt idx="2">
                  <c:v>47497</c:v>
                </c:pt>
                <c:pt idx="3">
                  <c:v>46485</c:v>
                </c:pt>
                <c:pt idx="4">
                  <c:v>46378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C2-461C-910D-DF572A034435}"/>
            </c:ext>
          </c:extLst>
        </c:ser>
        <c:ser>
          <c:idx val="3"/>
          <c:order val="3"/>
          <c:tx>
            <c:strRef>
              <c:f>'Table 8.57'!$S$12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8.57'!$V$12:$Z$12</c:f>
              <c:numCache>
                <c:formatCode>#,##0</c:formatCode>
                <c:ptCount val="5"/>
                <c:pt idx="0">
                  <c:v>5565</c:v>
                </c:pt>
                <c:pt idx="1">
                  <c:v>5714</c:v>
                </c:pt>
                <c:pt idx="2">
                  <c:v>5692</c:v>
                </c:pt>
                <c:pt idx="3">
                  <c:v>5694</c:v>
                </c:pt>
                <c:pt idx="4">
                  <c:v>5743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C2-461C-910D-DF572A034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8.57'!$S$1</c:f>
              <c:strCache>
                <c:ptCount val="1"/>
                <c:pt idx="0">
                  <c:v>Nillumbik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8.57'!$AB$15:$AB$33</c:f>
              <c:numCache>
                <c:formatCode>0.0%</c:formatCode>
                <c:ptCount val="19"/>
                <c:pt idx="0">
                  <c:v>5.0843230175936765E-3</c:v>
                </c:pt>
                <c:pt idx="1">
                  <c:v>1.1703536002762801E-3</c:v>
                </c:pt>
                <c:pt idx="2">
                  <c:v>4.7658333493217707E-2</c:v>
                </c:pt>
                <c:pt idx="3">
                  <c:v>5.563976132461004E-3</c:v>
                </c:pt>
                <c:pt idx="4">
                  <c:v>0.10418065654918363</c:v>
                </c:pt>
                <c:pt idx="5">
                  <c:v>3.9369927668310281E-2</c:v>
                </c:pt>
                <c:pt idx="6">
                  <c:v>8.846722050612997E-2</c:v>
                </c:pt>
                <c:pt idx="7">
                  <c:v>5.0344390936474741E-2</c:v>
                </c:pt>
                <c:pt idx="8">
                  <c:v>2.5364056714184301E-2</c:v>
                </c:pt>
                <c:pt idx="9">
                  <c:v>1.72866982598185E-2</c:v>
                </c:pt>
                <c:pt idx="10">
                  <c:v>4.3187966462654208E-2</c:v>
                </c:pt>
                <c:pt idx="11">
                  <c:v>1.6615183899004241E-2</c:v>
                </c:pt>
                <c:pt idx="12">
                  <c:v>9.4913758369946852E-2</c:v>
                </c:pt>
                <c:pt idx="13">
                  <c:v>6.1798507319506535E-2</c:v>
                </c:pt>
                <c:pt idx="14">
                  <c:v>5.5160108209742716E-2</c:v>
                </c:pt>
                <c:pt idx="15">
                  <c:v>0.1103777747932695</c:v>
                </c:pt>
                <c:pt idx="16">
                  <c:v>0.1271464476890313</c:v>
                </c:pt>
                <c:pt idx="17">
                  <c:v>3.3997812781796206E-2</c:v>
                </c:pt>
                <c:pt idx="18">
                  <c:v>3.9389113792904974E-2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20-4C12-AEE5-4B0270AECA3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20-4C12-AEE5-4B0270AEC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8.57'!$S$63:$S$79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8.57'!$Z$44:$Z$60</c:f>
              <c:numCache>
                <c:formatCode>#,##0</c:formatCode>
                <c:ptCount val="17"/>
                <c:pt idx="0">
                  <c:v>9</c:v>
                </c:pt>
                <c:pt idx="1">
                  <c:v>475</c:v>
                </c:pt>
                <c:pt idx="2">
                  <c:v>1751</c:v>
                </c:pt>
                <c:pt idx="3">
                  <c:v>2457</c:v>
                </c:pt>
                <c:pt idx="4">
                  <c:v>2239</c:v>
                </c:pt>
                <c:pt idx="5">
                  <c:v>2079</c:v>
                </c:pt>
                <c:pt idx="6">
                  <c:v>2110</c:v>
                </c:pt>
                <c:pt idx="7">
                  <c:v>2296</c:v>
                </c:pt>
                <c:pt idx="8">
                  <c:v>2678</c:v>
                </c:pt>
                <c:pt idx="9">
                  <c:v>2767</c:v>
                </c:pt>
                <c:pt idx="10">
                  <c:v>2457</c:v>
                </c:pt>
                <c:pt idx="11">
                  <c:v>2092</c:v>
                </c:pt>
                <c:pt idx="12">
                  <c:v>1141</c:v>
                </c:pt>
                <c:pt idx="13">
                  <c:v>489</c:v>
                </c:pt>
                <c:pt idx="14">
                  <c:v>201</c:v>
                </c:pt>
                <c:pt idx="15">
                  <c:v>56</c:v>
                </c:pt>
                <c:pt idx="16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6B-46DA-BB88-972861544B76}"/>
            </c:ext>
          </c:extLst>
        </c:ser>
        <c:ser>
          <c:idx val="1"/>
          <c:order val="1"/>
          <c:tx>
            <c:strRef>
              <c:f>'Table 8.57'!$S$62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8.57'!$S$63:$S$79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8.57'!$Z$63:$Z$79</c:f>
              <c:numCache>
                <c:formatCode>#,##0</c:formatCode>
                <c:ptCount val="17"/>
                <c:pt idx="0">
                  <c:v>8</c:v>
                </c:pt>
                <c:pt idx="1">
                  <c:v>659</c:v>
                </c:pt>
                <c:pt idx="2">
                  <c:v>1896</c:v>
                </c:pt>
                <c:pt idx="3">
                  <c:v>2711</c:v>
                </c:pt>
                <c:pt idx="4">
                  <c:v>2359</c:v>
                </c:pt>
                <c:pt idx="5">
                  <c:v>2010</c:v>
                </c:pt>
                <c:pt idx="6">
                  <c:v>2332</c:v>
                </c:pt>
                <c:pt idx="7">
                  <c:v>2571</c:v>
                </c:pt>
                <c:pt idx="8">
                  <c:v>3116</c:v>
                </c:pt>
                <c:pt idx="9">
                  <c:v>3036</c:v>
                </c:pt>
                <c:pt idx="10">
                  <c:v>2663</c:v>
                </c:pt>
                <c:pt idx="11">
                  <c:v>1889</c:v>
                </c:pt>
                <c:pt idx="12">
                  <c:v>902</c:v>
                </c:pt>
                <c:pt idx="13">
                  <c:v>376</c:v>
                </c:pt>
                <c:pt idx="14">
                  <c:v>134</c:v>
                </c:pt>
                <c:pt idx="15">
                  <c:v>56</c:v>
                </c:pt>
                <c:pt idx="16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6B-46DA-BB88-972861544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8.57'!$Z$83:$Z$90</c:f>
              <c:numCache>
                <c:formatCode>#,##0</c:formatCode>
                <c:ptCount val="8"/>
                <c:pt idx="0">
                  <c:v>3594</c:v>
                </c:pt>
                <c:pt idx="1">
                  <c:v>3689</c:v>
                </c:pt>
                <c:pt idx="2">
                  <c:v>3563</c:v>
                </c:pt>
                <c:pt idx="3">
                  <c:v>1065</c:v>
                </c:pt>
                <c:pt idx="4">
                  <c:v>1087</c:v>
                </c:pt>
                <c:pt idx="5">
                  <c:v>993</c:v>
                </c:pt>
                <c:pt idx="6">
                  <c:v>753</c:v>
                </c:pt>
                <c:pt idx="7">
                  <c:v>1135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5-4020-B4A4-048B38FCBDF9}"/>
            </c:ext>
          </c:extLst>
        </c:ser>
        <c:ser>
          <c:idx val="1"/>
          <c:order val="1"/>
          <c:tx>
            <c:strRef>
              <c:f>'Table 8.57'!$S$92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8.57'!$S$83:$S$90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8.57'!$Z$93:$Z$100</c:f>
              <c:numCache>
                <c:formatCode>#,##0</c:formatCode>
                <c:ptCount val="8"/>
                <c:pt idx="0">
                  <c:v>1994</c:v>
                </c:pt>
                <c:pt idx="1">
                  <c:v>5183</c:v>
                </c:pt>
                <c:pt idx="2">
                  <c:v>560</c:v>
                </c:pt>
                <c:pt idx="3">
                  <c:v>2220</c:v>
                </c:pt>
                <c:pt idx="4">
                  <c:v>3762</c:v>
                </c:pt>
                <c:pt idx="5">
                  <c:v>1670</c:v>
                </c:pt>
                <c:pt idx="6">
                  <c:v>87</c:v>
                </c:pt>
                <c:pt idx="7">
                  <c:v>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45-4020-B4A4-048B38FCB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8.6'!$S$1</c:f>
              <c:strCache>
                <c:ptCount val="1"/>
                <c:pt idx="0">
                  <c:v>Baw Baw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8.6'!$AB$15:$AB$33</c:f>
              <c:numCache>
                <c:formatCode>0.0%</c:formatCode>
                <c:ptCount val="19"/>
                <c:pt idx="0">
                  <c:v>5.5583048407414071E-2</c:v>
                </c:pt>
                <c:pt idx="1">
                  <c:v>6.3208565772899048E-3</c:v>
                </c:pt>
                <c:pt idx="2">
                  <c:v>6.2511247075760307E-2</c:v>
                </c:pt>
                <c:pt idx="3">
                  <c:v>1.1089616699658088E-2</c:v>
                </c:pt>
                <c:pt idx="4">
                  <c:v>0.10162857657009178</c:v>
                </c:pt>
                <c:pt idx="5">
                  <c:v>3.2773978765520961E-2</c:v>
                </c:pt>
                <c:pt idx="6">
                  <c:v>8.6062623717833367E-2</c:v>
                </c:pt>
                <c:pt idx="7">
                  <c:v>6.0509267590426491E-2</c:v>
                </c:pt>
                <c:pt idx="8">
                  <c:v>2.9084937916141803E-2</c:v>
                </c:pt>
                <c:pt idx="9">
                  <c:v>8.3678243656649266E-3</c:v>
                </c:pt>
                <c:pt idx="10">
                  <c:v>3.4146122008277845E-2</c:v>
                </c:pt>
                <c:pt idx="11">
                  <c:v>1.5925859276588086E-2</c:v>
                </c:pt>
                <c:pt idx="12">
                  <c:v>5.2883750224941517E-2</c:v>
                </c:pt>
                <c:pt idx="13">
                  <c:v>6.0239337772179234E-2</c:v>
                </c:pt>
                <c:pt idx="14">
                  <c:v>4.8294943314738166E-2</c:v>
                </c:pt>
                <c:pt idx="15">
                  <c:v>8.2688500989742661E-2</c:v>
                </c:pt>
                <c:pt idx="16">
                  <c:v>0.13183822206226381</c:v>
                </c:pt>
                <c:pt idx="17">
                  <c:v>2.107701997480655E-2</c:v>
                </c:pt>
                <c:pt idx="18">
                  <c:v>4.2423969767860358E-2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D0-49AA-9CE4-8CFDB2651A4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D0-49AA-9CE4-8CFDB2651A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8.57'!$S$1</c:f>
              <c:strCache>
                <c:ptCount val="1"/>
                <c:pt idx="0">
                  <c:v>Nillumbik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8.57'!$V$8:$Z$8</c:f>
              <c:numCache>
                <c:formatCode>#,##0</c:formatCode>
                <c:ptCount val="5"/>
                <c:pt idx="0">
                  <c:v>45100</c:v>
                </c:pt>
                <c:pt idx="1">
                  <c:v>46987</c:v>
                </c:pt>
                <c:pt idx="2">
                  <c:v>47754</c:v>
                </c:pt>
                <c:pt idx="3">
                  <c:v>49086.52</c:v>
                </c:pt>
                <c:pt idx="4">
                  <c:v>51660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B1-480E-BFFF-30D5A2424A8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42133.59</c:v>
                </c:pt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B1-480E-BFFF-30D5A2424A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8.58'!$S$4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8.58'!$U$2:$Y$2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8.58'!$U$4:$Y$4</c:f>
              <c:numCache>
                <c:formatCode>#,##0</c:formatCode>
                <c:ptCount val="5"/>
                <c:pt idx="1">
                  <c:v>8694</c:v>
                </c:pt>
                <c:pt idx="2">
                  <c:v>9296</c:v>
                </c:pt>
                <c:pt idx="3">
                  <c:v>9322</c:v>
                </c:pt>
                <c:pt idx="4">
                  <c:v>9251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77-4B3D-A71A-9B01D6004792}"/>
            </c:ext>
          </c:extLst>
        </c:ser>
        <c:ser>
          <c:idx val="1"/>
          <c:order val="1"/>
          <c:tx>
            <c:strRef>
              <c:f>'Table 8.58'!$S$7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8.58'!$U$2:$Y$2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8.58'!$U$7:$Y$7</c:f>
              <c:numCache>
                <c:formatCode>#,##0</c:formatCode>
                <c:ptCount val="5"/>
                <c:pt idx="1">
                  <c:v>5970</c:v>
                </c:pt>
                <c:pt idx="2">
                  <c:v>6339</c:v>
                </c:pt>
                <c:pt idx="3">
                  <c:v>6270</c:v>
                </c:pt>
                <c:pt idx="4">
                  <c:v>6401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77-4B3D-A71A-9B01D6004792}"/>
            </c:ext>
          </c:extLst>
        </c:ser>
        <c:ser>
          <c:idx val="2"/>
          <c:order val="2"/>
          <c:tx>
            <c:strRef>
              <c:f>'Table 8.58'!$S$11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8.58'!$U$2:$Y$2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8.58'!$U$11:$Y$11</c:f>
              <c:numCache>
                <c:formatCode>#,##0</c:formatCode>
                <c:ptCount val="5"/>
                <c:pt idx="1">
                  <c:v>7352</c:v>
                </c:pt>
                <c:pt idx="2">
                  <c:v>7817</c:v>
                </c:pt>
                <c:pt idx="3">
                  <c:v>7905</c:v>
                </c:pt>
                <c:pt idx="4">
                  <c:v>7816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77-4B3D-A71A-9B01D6004792}"/>
            </c:ext>
          </c:extLst>
        </c:ser>
        <c:ser>
          <c:idx val="3"/>
          <c:order val="3"/>
          <c:tx>
            <c:strRef>
              <c:f>'Table 8.58'!$S$12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8.58'!$U$2:$Y$2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8.58'!$U$12:$Y$12</c:f>
              <c:numCache>
                <c:formatCode>#,##0</c:formatCode>
                <c:ptCount val="5"/>
                <c:pt idx="1">
                  <c:v>1344</c:v>
                </c:pt>
                <c:pt idx="2">
                  <c:v>1485</c:v>
                </c:pt>
                <c:pt idx="3">
                  <c:v>1411</c:v>
                </c:pt>
                <c:pt idx="4">
                  <c:v>1427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677-4B3D-A71A-9B01D6004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8.58'!$S$1</c:f>
              <c:strCache>
                <c:ptCount val="1"/>
                <c:pt idx="0">
                  <c:v>Northern Grampians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8.58'!$AB$15:$AB$33</c:f>
              <c:numCache>
                <c:formatCode>0.0%</c:formatCode>
                <c:ptCount val="19"/>
                <c:pt idx="0">
                  <c:v>9.4231988168180861E-2</c:v>
                </c:pt>
                <c:pt idx="1">
                  <c:v>2.0388759771814917E-2</c:v>
                </c:pt>
                <c:pt idx="2">
                  <c:v>9.7929431650116208E-2</c:v>
                </c:pt>
                <c:pt idx="3">
                  <c:v>6.5497570251426161E-3</c:v>
                </c:pt>
                <c:pt idx="4">
                  <c:v>4.2784703148109018E-2</c:v>
                </c:pt>
                <c:pt idx="5">
                  <c:v>3.1375448975279947E-2</c:v>
                </c:pt>
                <c:pt idx="6">
                  <c:v>7.7435030635960272E-2</c:v>
                </c:pt>
                <c:pt idx="7">
                  <c:v>6.7187830128882312E-2</c:v>
                </c:pt>
                <c:pt idx="8">
                  <c:v>3.116416649059793E-2</c:v>
                </c:pt>
                <c:pt idx="9">
                  <c:v>2.746672300866258E-3</c:v>
                </c:pt>
                <c:pt idx="10">
                  <c:v>2.1339530952884007E-2</c:v>
                </c:pt>
                <c:pt idx="11">
                  <c:v>1.415592647369533E-2</c:v>
                </c:pt>
                <c:pt idx="12">
                  <c:v>2.7678005493344603E-2</c:v>
                </c:pt>
                <c:pt idx="13">
                  <c:v>5.841960701457849E-2</c:v>
                </c:pt>
                <c:pt idx="14">
                  <c:v>5.9792943165011624E-2</c:v>
                </c:pt>
                <c:pt idx="15">
                  <c:v>4.669342911472639E-2</c:v>
                </c:pt>
                <c:pt idx="16">
                  <c:v>0.1606803296006761</c:v>
                </c:pt>
                <c:pt idx="17">
                  <c:v>2.7572364251003591E-2</c:v>
                </c:pt>
                <c:pt idx="18">
                  <c:v>2.5776463131206424E-2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D3-4C0D-93AB-8968E441B27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D3-4C0D-93AB-8968E441B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8.58'!$S$63:$S$79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8.58'!$Y$44:$Y$60</c:f>
              <c:numCache>
                <c:formatCode>#,##0</c:formatCode>
                <c:ptCount val="17"/>
                <c:pt idx="0">
                  <c:v>10</c:v>
                </c:pt>
                <c:pt idx="1">
                  <c:v>126</c:v>
                </c:pt>
                <c:pt idx="2">
                  <c:v>331</c:v>
                </c:pt>
                <c:pt idx="3">
                  <c:v>382</c:v>
                </c:pt>
                <c:pt idx="4">
                  <c:v>531</c:v>
                </c:pt>
                <c:pt idx="5">
                  <c:v>446</c:v>
                </c:pt>
                <c:pt idx="6">
                  <c:v>342</c:v>
                </c:pt>
                <c:pt idx="7">
                  <c:v>315</c:v>
                </c:pt>
                <c:pt idx="8">
                  <c:v>361</c:v>
                </c:pt>
                <c:pt idx="9">
                  <c:v>470</c:v>
                </c:pt>
                <c:pt idx="10">
                  <c:v>435</c:v>
                </c:pt>
                <c:pt idx="11">
                  <c:v>431</c:v>
                </c:pt>
                <c:pt idx="12">
                  <c:v>270</c:v>
                </c:pt>
                <c:pt idx="13">
                  <c:v>147</c:v>
                </c:pt>
                <c:pt idx="14">
                  <c:v>72</c:v>
                </c:pt>
                <c:pt idx="15">
                  <c:v>26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0E-49D5-BE91-303D6985A74D}"/>
            </c:ext>
          </c:extLst>
        </c:ser>
        <c:ser>
          <c:idx val="1"/>
          <c:order val="1"/>
          <c:tx>
            <c:strRef>
              <c:f>'Table 8.58'!$S$62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8.58'!$S$63:$S$79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8.58'!$Y$63:$Y$79</c:f>
              <c:numCache>
                <c:formatCode>#,##0</c:formatCode>
                <c:ptCount val="17"/>
                <c:pt idx="0">
                  <c:v>4</c:v>
                </c:pt>
                <c:pt idx="1">
                  <c:v>106</c:v>
                </c:pt>
                <c:pt idx="2">
                  <c:v>311</c:v>
                </c:pt>
                <c:pt idx="3">
                  <c:v>431</c:v>
                </c:pt>
                <c:pt idx="4">
                  <c:v>479</c:v>
                </c:pt>
                <c:pt idx="5">
                  <c:v>420</c:v>
                </c:pt>
                <c:pt idx="6">
                  <c:v>291</c:v>
                </c:pt>
                <c:pt idx="7">
                  <c:v>330</c:v>
                </c:pt>
                <c:pt idx="8">
                  <c:v>424</c:v>
                </c:pt>
                <c:pt idx="9">
                  <c:v>504</c:v>
                </c:pt>
                <c:pt idx="10">
                  <c:v>484</c:v>
                </c:pt>
                <c:pt idx="11">
                  <c:v>371</c:v>
                </c:pt>
                <c:pt idx="12">
                  <c:v>226</c:v>
                </c:pt>
                <c:pt idx="13">
                  <c:v>85</c:v>
                </c:pt>
                <c:pt idx="14">
                  <c:v>41</c:v>
                </c:pt>
                <c:pt idx="15">
                  <c:v>25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0E-49D5-BE91-303D6985A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8.58'!$S$83:$S$90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8.58'!$Y$83:$Y$90</c:f>
              <c:numCache>
                <c:formatCode>#,##0</c:formatCode>
                <c:ptCount val="8"/>
                <c:pt idx="0">
                  <c:v>332</c:v>
                </c:pt>
                <c:pt idx="1">
                  <c:v>206</c:v>
                </c:pt>
                <c:pt idx="2">
                  <c:v>461</c:v>
                </c:pt>
                <c:pt idx="3">
                  <c:v>258</c:v>
                </c:pt>
                <c:pt idx="4">
                  <c:v>83</c:v>
                </c:pt>
                <c:pt idx="5">
                  <c:v>137</c:v>
                </c:pt>
                <c:pt idx="6">
                  <c:v>326</c:v>
                </c:pt>
                <c:pt idx="7">
                  <c:v>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20-4B6B-8717-F2D47CB91490}"/>
            </c:ext>
          </c:extLst>
        </c:ser>
        <c:ser>
          <c:idx val="1"/>
          <c:order val="1"/>
          <c:tx>
            <c:strRef>
              <c:f>'Table 8.58'!$S$92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8.58'!$S$83:$S$90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8.58'!$Y$93:$Y$100</c:f>
              <c:numCache>
                <c:formatCode>#,##0</c:formatCode>
                <c:ptCount val="8"/>
                <c:pt idx="0">
                  <c:v>207</c:v>
                </c:pt>
                <c:pt idx="1">
                  <c:v>524</c:v>
                </c:pt>
                <c:pt idx="2">
                  <c:v>78</c:v>
                </c:pt>
                <c:pt idx="3">
                  <c:v>565</c:v>
                </c:pt>
                <c:pt idx="4">
                  <c:v>383</c:v>
                </c:pt>
                <c:pt idx="5">
                  <c:v>247</c:v>
                </c:pt>
                <c:pt idx="6">
                  <c:v>15</c:v>
                </c:pt>
                <c:pt idx="7">
                  <c:v>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20-4B6B-8717-F2D47CB914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8.58'!$S$1</c:f>
              <c:strCache>
                <c:ptCount val="1"/>
                <c:pt idx="0">
                  <c:v>Northern Grampians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8.58'!$U$8:$Y$8</c:f>
              <c:numCache>
                <c:formatCode>#,##0</c:formatCode>
                <c:ptCount val="5"/>
                <c:pt idx="1">
                  <c:v>33926.550000000003</c:v>
                </c:pt>
                <c:pt idx="2">
                  <c:v>35316</c:v>
                </c:pt>
                <c:pt idx="3">
                  <c:v>36769</c:v>
                </c:pt>
                <c:pt idx="4">
                  <c:v>35128.76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B3-4C23-8F8D-E0E448CF9D7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B3-4C23-8F8D-E0E448CF9D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8.58'!$S$4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8.58'!$V$4:$Z$4</c:f>
              <c:numCache>
                <c:formatCode>#,##0</c:formatCode>
                <c:ptCount val="5"/>
                <c:pt idx="0">
                  <c:v>8694</c:v>
                </c:pt>
                <c:pt idx="1">
                  <c:v>9296</c:v>
                </c:pt>
                <c:pt idx="2">
                  <c:v>9322</c:v>
                </c:pt>
                <c:pt idx="3">
                  <c:v>9251</c:v>
                </c:pt>
                <c:pt idx="4">
                  <c:v>9466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80-46AE-A031-759BD00DBAEE}"/>
            </c:ext>
          </c:extLst>
        </c:ser>
        <c:ser>
          <c:idx val="1"/>
          <c:order val="1"/>
          <c:tx>
            <c:strRef>
              <c:f>'Table 8.58'!$S$7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8.58'!$V$7:$Z$7</c:f>
              <c:numCache>
                <c:formatCode>#,##0</c:formatCode>
                <c:ptCount val="5"/>
                <c:pt idx="0">
                  <c:v>5970</c:v>
                </c:pt>
                <c:pt idx="1">
                  <c:v>6339</c:v>
                </c:pt>
                <c:pt idx="2">
                  <c:v>6270</c:v>
                </c:pt>
                <c:pt idx="3">
                  <c:v>6401</c:v>
                </c:pt>
                <c:pt idx="4">
                  <c:v>6409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80-46AE-A031-759BD00DBAEE}"/>
            </c:ext>
          </c:extLst>
        </c:ser>
        <c:ser>
          <c:idx val="2"/>
          <c:order val="2"/>
          <c:tx>
            <c:strRef>
              <c:f>'Table 8.58'!$S$11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8.58'!$V$11:$Z$11</c:f>
              <c:numCache>
                <c:formatCode>#,##0</c:formatCode>
                <c:ptCount val="5"/>
                <c:pt idx="0">
                  <c:v>7352</c:v>
                </c:pt>
                <c:pt idx="1">
                  <c:v>7817</c:v>
                </c:pt>
                <c:pt idx="2">
                  <c:v>7905</c:v>
                </c:pt>
                <c:pt idx="3">
                  <c:v>7816</c:v>
                </c:pt>
                <c:pt idx="4">
                  <c:v>7992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80-46AE-A031-759BD00DBAEE}"/>
            </c:ext>
          </c:extLst>
        </c:ser>
        <c:ser>
          <c:idx val="3"/>
          <c:order val="3"/>
          <c:tx>
            <c:strRef>
              <c:f>'Table 8.58'!$S$12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8.58'!$V$12:$Z$12</c:f>
              <c:numCache>
                <c:formatCode>#,##0</c:formatCode>
                <c:ptCount val="5"/>
                <c:pt idx="0">
                  <c:v>1344</c:v>
                </c:pt>
                <c:pt idx="1">
                  <c:v>1485</c:v>
                </c:pt>
                <c:pt idx="2">
                  <c:v>1411</c:v>
                </c:pt>
                <c:pt idx="3">
                  <c:v>1427</c:v>
                </c:pt>
                <c:pt idx="4">
                  <c:v>1474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C80-46AE-A031-759BD00DB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8.58'!$S$1</c:f>
              <c:strCache>
                <c:ptCount val="1"/>
                <c:pt idx="0">
                  <c:v>Northern Grampians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8.58'!$AB$15:$AB$33</c:f>
              <c:numCache>
                <c:formatCode>0.0%</c:formatCode>
                <c:ptCount val="19"/>
                <c:pt idx="0">
                  <c:v>9.4231988168180861E-2</c:v>
                </c:pt>
                <c:pt idx="1">
                  <c:v>2.0388759771814917E-2</c:v>
                </c:pt>
                <c:pt idx="2">
                  <c:v>9.7929431650116208E-2</c:v>
                </c:pt>
                <c:pt idx="3">
                  <c:v>6.5497570251426161E-3</c:v>
                </c:pt>
                <c:pt idx="4">
                  <c:v>4.2784703148109018E-2</c:v>
                </c:pt>
                <c:pt idx="5">
                  <c:v>3.1375448975279947E-2</c:v>
                </c:pt>
                <c:pt idx="6">
                  <c:v>7.7435030635960272E-2</c:v>
                </c:pt>
                <c:pt idx="7">
                  <c:v>6.7187830128882312E-2</c:v>
                </c:pt>
                <c:pt idx="8">
                  <c:v>3.116416649059793E-2</c:v>
                </c:pt>
                <c:pt idx="9">
                  <c:v>2.746672300866258E-3</c:v>
                </c:pt>
                <c:pt idx="10">
                  <c:v>2.1339530952884007E-2</c:v>
                </c:pt>
                <c:pt idx="11">
                  <c:v>1.415592647369533E-2</c:v>
                </c:pt>
                <c:pt idx="12">
                  <c:v>2.7678005493344603E-2</c:v>
                </c:pt>
                <c:pt idx="13">
                  <c:v>5.841960701457849E-2</c:v>
                </c:pt>
                <c:pt idx="14">
                  <c:v>5.9792943165011624E-2</c:v>
                </c:pt>
                <c:pt idx="15">
                  <c:v>4.669342911472639E-2</c:v>
                </c:pt>
                <c:pt idx="16">
                  <c:v>0.1606803296006761</c:v>
                </c:pt>
                <c:pt idx="17">
                  <c:v>2.7572364251003591E-2</c:v>
                </c:pt>
                <c:pt idx="18">
                  <c:v>2.5776463131206424E-2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6D-4089-AFF5-02EA1ED6604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6D-4089-AFF5-02EA1ED66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8.58'!$S$63:$S$79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8.58'!$Z$44:$Z$60</c:f>
              <c:numCache>
                <c:formatCode>#,##0</c:formatCode>
                <c:ptCount val="17"/>
                <c:pt idx="0">
                  <c:v>17</c:v>
                </c:pt>
                <c:pt idx="1">
                  <c:v>131</c:v>
                </c:pt>
                <c:pt idx="2">
                  <c:v>326</c:v>
                </c:pt>
                <c:pt idx="3">
                  <c:v>433</c:v>
                </c:pt>
                <c:pt idx="4">
                  <c:v>563</c:v>
                </c:pt>
                <c:pt idx="5">
                  <c:v>506</c:v>
                </c:pt>
                <c:pt idx="6">
                  <c:v>349</c:v>
                </c:pt>
                <c:pt idx="7">
                  <c:v>350</c:v>
                </c:pt>
                <c:pt idx="8">
                  <c:v>355</c:v>
                </c:pt>
                <c:pt idx="9">
                  <c:v>471</c:v>
                </c:pt>
                <c:pt idx="10">
                  <c:v>429</c:v>
                </c:pt>
                <c:pt idx="11">
                  <c:v>428</c:v>
                </c:pt>
                <c:pt idx="12">
                  <c:v>252</c:v>
                </c:pt>
                <c:pt idx="13">
                  <c:v>146</c:v>
                </c:pt>
                <c:pt idx="14">
                  <c:v>67</c:v>
                </c:pt>
                <c:pt idx="15">
                  <c:v>33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79-4E70-AFB7-08EFC99CF9D0}"/>
            </c:ext>
          </c:extLst>
        </c:ser>
        <c:ser>
          <c:idx val="1"/>
          <c:order val="1"/>
          <c:tx>
            <c:strRef>
              <c:f>'Table 8.58'!$S$62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8.58'!$S$63:$S$79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8.58'!$Z$63:$Z$79</c:f>
              <c:numCache>
                <c:formatCode>#,##0</c:formatCode>
                <c:ptCount val="17"/>
                <c:pt idx="0">
                  <c:v>12</c:v>
                </c:pt>
                <c:pt idx="1">
                  <c:v>135</c:v>
                </c:pt>
                <c:pt idx="2">
                  <c:v>305</c:v>
                </c:pt>
                <c:pt idx="3">
                  <c:v>455</c:v>
                </c:pt>
                <c:pt idx="4">
                  <c:v>476</c:v>
                </c:pt>
                <c:pt idx="5">
                  <c:v>435</c:v>
                </c:pt>
                <c:pt idx="6">
                  <c:v>341</c:v>
                </c:pt>
                <c:pt idx="7">
                  <c:v>311</c:v>
                </c:pt>
                <c:pt idx="8">
                  <c:v>406</c:v>
                </c:pt>
                <c:pt idx="9">
                  <c:v>458</c:v>
                </c:pt>
                <c:pt idx="10">
                  <c:v>479</c:v>
                </c:pt>
                <c:pt idx="11">
                  <c:v>395</c:v>
                </c:pt>
                <c:pt idx="12">
                  <c:v>218</c:v>
                </c:pt>
                <c:pt idx="13">
                  <c:v>79</c:v>
                </c:pt>
                <c:pt idx="14">
                  <c:v>39</c:v>
                </c:pt>
                <c:pt idx="15">
                  <c:v>26</c:v>
                </c:pt>
                <c:pt idx="16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79-4E70-AFB7-08EFC99CF9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8.58'!$Z$83:$Z$90</c:f>
              <c:numCache>
                <c:formatCode>#,##0</c:formatCode>
                <c:ptCount val="8"/>
                <c:pt idx="0">
                  <c:v>328</c:v>
                </c:pt>
                <c:pt idx="1">
                  <c:v>200</c:v>
                </c:pt>
                <c:pt idx="2">
                  <c:v>471</c:v>
                </c:pt>
                <c:pt idx="3">
                  <c:v>254</c:v>
                </c:pt>
                <c:pt idx="4">
                  <c:v>75</c:v>
                </c:pt>
                <c:pt idx="5">
                  <c:v>140</c:v>
                </c:pt>
                <c:pt idx="6">
                  <c:v>353</c:v>
                </c:pt>
                <c:pt idx="7">
                  <c:v>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DB-4F33-9502-18680EE439BD}"/>
            </c:ext>
          </c:extLst>
        </c:ser>
        <c:ser>
          <c:idx val="1"/>
          <c:order val="1"/>
          <c:tx>
            <c:strRef>
              <c:f>'Table 8.58'!$S$92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8.58'!$S$83:$S$90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8.58'!$Z$93:$Z$100</c:f>
              <c:numCache>
                <c:formatCode>#,##0</c:formatCode>
                <c:ptCount val="8"/>
                <c:pt idx="0">
                  <c:v>225</c:v>
                </c:pt>
                <c:pt idx="1">
                  <c:v>549</c:v>
                </c:pt>
                <c:pt idx="2">
                  <c:v>80</c:v>
                </c:pt>
                <c:pt idx="3">
                  <c:v>575</c:v>
                </c:pt>
                <c:pt idx="4">
                  <c:v>383</c:v>
                </c:pt>
                <c:pt idx="5">
                  <c:v>264</c:v>
                </c:pt>
                <c:pt idx="6">
                  <c:v>23</c:v>
                </c:pt>
                <c:pt idx="7">
                  <c:v>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DB-4F33-9502-18680EE43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8.6'!$Z$44:$Z$60</c:f>
              <c:numCache>
                <c:formatCode>#,##0</c:formatCode>
                <c:ptCount val="17"/>
                <c:pt idx="0">
                  <c:v>21</c:v>
                </c:pt>
                <c:pt idx="1">
                  <c:v>542</c:v>
                </c:pt>
                <c:pt idx="2">
                  <c:v>1142</c:v>
                </c:pt>
                <c:pt idx="3">
                  <c:v>1826</c:v>
                </c:pt>
                <c:pt idx="4">
                  <c:v>2515</c:v>
                </c:pt>
                <c:pt idx="5">
                  <c:v>2434</c:v>
                </c:pt>
                <c:pt idx="6">
                  <c:v>2120</c:v>
                </c:pt>
                <c:pt idx="7">
                  <c:v>1900</c:v>
                </c:pt>
                <c:pt idx="8">
                  <c:v>1890</c:v>
                </c:pt>
                <c:pt idx="9">
                  <c:v>2026</c:v>
                </c:pt>
                <c:pt idx="10">
                  <c:v>1926</c:v>
                </c:pt>
                <c:pt idx="11">
                  <c:v>1744</c:v>
                </c:pt>
                <c:pt idx="12">
                  <c:v>977</c:v>
                </c:pt>
                <c:pt idx="13">
                  <c:v>489</c:v>
                </c:pt>
                <c:pt idx="14">
                  <c:v>244</c:v>
                </c:pt>
                <c:pt idx="15">
                  <c:v>106</c:v>
                </c:pt>
                <c:pt idx="16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F2-487F-9EBB-976E922598E8}"/>
            </c:ext>
          </c:extLst>
        </c:ser>
        <c:ser>
          <c:idx val="1"/>
          <c:order val="1"/>
          <c:tx>
            <c:strRef>
              <c:f>'Table 8.6'!$S$62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8.6'!$Z$63:$Z$79</c:f>
              <c:numCache>
                <c:formatCode>#,##0</c:formatCode>
                <c:ptCount val="17"/>
                <c:pt idx="0">
                  <c:v>13</c:v>
                </c:pt>
                <c:pt idx="1">
                  <c:v>671</c:v>
                </c:pt>
                <c:pt idx="2">
                  <c:v>1418</c:v>
                </c:pt>
                <c:pt idx="3">
                  <c:v>2088</c:v>
                </c:pt>
                <c:pt idx="4">
                  <c:v>2654</c:v>
                </c:pt>
                <c:pt idx="5">
                  <c:v>2319</c:v>
                </c:pt>
                <c:pt idx="6">
                  <c:v>2100</c:v>
                </c:pt>
                <c:pt idx="7">
                  <c:v>1850</c:v>
                </c:pt>
                <c:pt idx="8">
                  <c:v>2118</c:v>
                </c:pt>
                <c:pt idx="9">
                  <c:v>2170</c:v>
                </c:pt>
                <c:pt idx="10">
                  <c:v>2036</c:v>
                </c:pt>
                <c:pt idx="11">
                  <c:v>1610</c:v>
                </c:pt>
                <c:pt idx="12">
                  <c:v>771</c:v>
                </c:pt>
                <c:pt idx="13">
                  <c:v>337</c:v>
                </c:pt>
                <c:pt idx="14">
                  <c:v>142</c:v>
                </c:pt>
                <c:pt idx="15">
                  <c:v>95</c:v>
                </c:pt>
                <c:pt idx="16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F2-487F-9EBB-976E922598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8.58'!$S$1</c:f>
              <c:strCache>
                <c:ptCount val="1"/>
                <c:pt idx="0">
                  <c:v>Northern Grampians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8.58'!$V$8:$Z$8</c:f>
              <c:numCache>
                <c:formatCode>#,##0</c:formatCode>
                <c:ptCount val="5"/>
                <c:pt idx="0">
                  <c:v>33926.550000000003</c:v>
                </c:pt>
                <c:pt idx="1">
                  <c:v>35316</c:v>
                </c:pt>
                <c:pt idx="2">
                  <c:v>36769</c:v>
                </c:pt>
                <c:pt idx="3">
                  <c:v>35128.76</c:v>
                </c:pt>
                <c:pt idx="4">
                  <c:v>39153.43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FB-4805-8279-016712C3A0E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42133.59</c:v>
                </c:pt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FB-4805-8279-016712C3A0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8.59'!$S$4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8.59'!$U$2:$Y$2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8.59'!$U$4:$Y$4</c:f>
              <c:numCache>
                <c:formatCode>#,##0</c:formatCode>
                <c:ptCount val="5"/>
                <c:pt idx="1">
                  <c:v>112890</c:v>
                </c:pt>
                <c:pt idx="2">
                  <c:v>116914</c:v>
                </c:pt>
                <c:pt idx="3">
                  <c:v>120482</c:v>
                </c:pt>
                <c:pt idx="4">
                  <c:v>117281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95-403C-9788-60640DB05832}"/>
            </c:ext>
          </c:extLst>
        </c:ser>
        <c:ser>
          <c:idx val="1"/>
          <c:order val="1"/>
          <c:tx>
            <c:strRef>
              <c:f>'Table 8.59'!$S$7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8.59'!$U$2:$Y$2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8.59'!$U$7:$Y$7</c:f>
              <c:numCache>
                <c:formatCode>#,##0</c:formatCode>
                <c:ptCount val="5"/>
                <c:pt idx="1">
                  <c:v>74141</c:v>
                </c:pt>
                <c:pt idx="2">
                  <c:v>76653</c:v>
                </c:pt>
                <c:pt idx="3">
                  <c:v>78207</c:v>
                </c:pt>
                <c:pt idx="4">
                  <c:v>77764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95-403C-9788-60640DB05832}"/>
            </c:ext>
          </c:extLst>
        </c:ser>
        <c:ser>
          <c:idx val="2"/>
          <c:order val="2"/>
          <c:tx>
            <c:strRef>
              <c:f>'Table 8.59'!$S$11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8.59'!$U$2:$Y$2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8.59'!$U$11:$Y$11</c:f>
              <c:numCache>
                <c:formatCode>#,##0</c:formatCode>
                <c:ptCount val="5"/>
                <c:pt idx="1">
                  <c:v>102157</c:v>
                </c:pt>
                <c:pt idx="2">
                  <c:v>105651</c:v>
                </c:pt>
                <c:pt idx="3">
                  <c:v>108711</c:v>
                </c:pt>
                <c:pt idx="4">
                  <c:v>105434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95-403C-9788-60640DB05832}"/>
            </c:ext>
          </c:extLst>
        </c:ser>
        <c:ser>
          <c:idx val="3"/>
          <c:order val="3"/>
          <c:tx>
            <c:strRef>
              <c:f>'Table 8.59'!$S$12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8.59'!$U$2:$Y$2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8.59'!$U$12:$Y$12</c:f>
              <c:numCache>
                <c:formatCode>#,##0</c:formatCode>
                <c:ptCount val="5"/>
                <c:pt idx="1">
                  <c:v>10734</c:v>
                </c:pt>
                <c:pt idx="2">
                  <c:v>11262</c:v>
                </c:pt>
                <c:pt idx="3">
                  <c:v>11771</c:v>
                </c:pt>
                <c:pt idx="4">
                  <c:v>11851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E95-403C-9788-60640DB05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8.59'!$S$1</c:f>
              <c:strCache>
                <c:ptCount val="1"/>
                <c:pt idx="0">
                  <c:v>Port Phillip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8.59'!$AB$15:$AB$33</c:f>
              <c:numCache>
                <c:formatCode>0.0%</c:formatCode>
                <c:ptCount val="19"/>
                <c:pt idx="0">
                  <c:v>9.1174325309992706E-3</c:v>
                </c:pt>
                <c:pt idx="1">
                  <c:v>2.4500177673044193E-3</c:v>
                </c:pt>
                <c:pt idx="2">
                  <c:v>3.2205577063345113E-2</c:v>
                </c:pt>
                <c:pt idx="3">
                  <c:v>7.0788681291963571E-3</c:v>
                </c:pt>
                <c:pt idx="4">
                  <c:v>4.5269221418017917E-2</c:v>
                </c:pt>
                <c:pt idx="5">
                  <c:v>3.4627541192092617E-2</c:v>
                </c:pt>
                <c:pt idx="6">
                  <c:v>6.9086760552843698E-2</c:v>
                </c:pt>
                <c:pt idx="7">
                  <c:v>8.8471824795676002E-2</c:v>
                </c:pt>
                <c:pt idx="8">
                  <c:v>2.469655314294264E-2</c:v>
                </c:pt>
                <c:pt idx="9">
                  <c:v>3.518861396323103E-2</c:v>
                </c:pt>
                <c:pt idx="10">
                  <c:v>5.523761431857712E-2</c:v>
                </c:pt>
                <c:pt idx="11">
                  <c:v>2.2461613271241281E-2</c:v>
                </c:pt>
                <c:pt idx="12">
                  <c:v>0.15197591127569246</c:v>
                </c:pt>
                <c:pt idx="13">
                  <c:v>0.11110175989825881</c:v>
                </c:pt>
                <c:pt idx="14">
                  <c:v>4.2417101498064297E-2</c:v>
                </c:pt>
                <c:pt idx="15">
                  <c:v>7.2546709308197274E-2</c:v>
                </c:pt>
                <c:pt idx="16">
                  <c:v>0.10147936187323496</c:v>
                </c:pt>
                <c:pt idx="17">
                  <c:v>3.8461538461538464E-2</c:v>
                </c:pt>
                <c:pt idx="18">
                  <c:v>3.4178682975181882E-2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59-4CCB-8C71-5CADD645BE1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59-4CCB-8C71-5CADD645B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8.59'!$S$63:$S$79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8.59'!$Y$44:$Y$60</c:f>
              <c:numCache>
                <c:formatCode>#,##0</c:formatCode>
                <c:ptCount val="17"/>
                <c:pt idx="0">
                  <c:v>27</c:v>
                </c:pt>
                <c:pt idx="1">
                  <c:v>280</c:v>
                </c:pt>
                <c:pt idx="2">
                  <c:v>1396</c:v>
                </c:pt>
                <c:pt idx="3">
                  <c:v>5241</c:v>
                </c:pt>
                <c:pt idx="4">
                  <c:v>11566</c:v>
                </c:pt>
                <c:pt idx="5">
                  <c:v>10204</c:v>
                </c:pt>
                <c:pt idx="6">
                  <c:v>7520</c:v>
                </c:pt>
                <c:pt idx="7">
                  <c:v>5070</c:v>
                </c:pt>
                <c:pt idx="8">
                  <c:v>4444</c:v>
                </c:pt>
                <c:pt idx="9">
                  <c:v>3718</c:v>
                </c:pt>
                <c:pt idx="10">
                  <c:v>3048</c:v>
                </c:pt>
                <c:pt idx="11">
                  <c:v>2240</c:v>
                </c:pt>
                <c:pt idx="12">
                  <c:v>1287</c:v>
                </c:pt>
                <c:pt idx="13">
                  <c:v>746</c:v>
                </c:pt>
                <c:pt idx="14">
                  <c:v>260</c:v>
                </c:pt>
                <c:pt idx="15">
                  <c:v>105</c:v>
                </c:pt>
                <c:pt idx="16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BE-41FB-924C-591E479EF169}"/>
            </c:ext>
          </c:extLst>
        </c:ser>
        <c:ser>
          <c:idx val="1"/>
          <c:order val="1"/>
          <c:tx>
            <c:strRef>
              <c:f>'Table 8.59'!$S$62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8.59'!$S$63:$S$79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8.59'!$Y$63:$Y$79</c:f>
              <c:numCache>
                <c:formatCode>#,##0</c:formatCode>
                <c:ptCount val="17"/>
                <c:pt idx="0">
                  <c:v>12</c:v>
                </c:pt>
                <c:pt idx="1">
                  <c:v>395</c:v>
                </c:pt>
                <c:pt idx="2">
                  <c:v>1553</c:v>
                </c:pt>
                <c:pt idx="3">
                  <c:v>5724</c:v>
                </c:pt>
                <c:pt idx="4">
                  <c:v>13327</c:v>
                </c:pt>
                <c:pt idx="5">
                  <c:v>10485</c:v>
                </c:pt>
                <c:pt idx="6">
                  <c:v>7213</c:v>
                </c:pt>
                <c:pt idx="7">
                  <c:v>5103</c:v>
                </c:pt>
                <c:pt idx="8">
                  <c:v>4709</c:v>
                </c:pt>
                <c:pt idx="9">
                  <c:v>3982</c:v>
                </c:pt>
                <c:pt idx="10">
                  <c:v>3291</c:v>
                </c:pt>
                <c:pt idx="11">
                  <c:v>2312</c:v>
                </c:pt>
                <c:pt idx="12">
                  <c:v>1115</c:v>
                </c:pt>
                <c:pt idx="13">
                  <c:v>551</c:v>
                </c:pt>
                <c:pt idx="14">
                  <c:v>185</c:v>
                </c:pt>
                <c:pt idx="15">
                  <c:v>61</c:v>
                </c:pt>
                <c:pt idx="16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BE-41FB-924C-591E479EF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8.59'!$S$83:$S$90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8.59'!$Y$83:$Y$90</c:f>
              <c:numCache>
                <c:formatCode>#,##0</c:formatCode>
                <c:ptCount val="8"/>
                <c:pt idx="0">
                  <c:v>6881</c:v>
                </c:pt>
                <c:pt idx="1">
                  <c:v>10258</c:v>
                </c:pt>
                <c:pt idx="2">
                  <c:v>3472</c:v>
                </c:pt>
                <c:pt idx="3">
                  <c:v>2362</c:v>
                </c:pt>
                <c:pt idx="4">
                  <c:v>2385</c:v>
                </c:pt>
                <c:pt idx="5">
                  <c:v>1898</c:v>
                </c:pt>
                <c:pt idx="6">
                  <c:v>747</c:v>
                </c:pt>
                <c:pt idx="7">
                  <c:v>2160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B4-4687-8BCD-5D2A7B9E99E4}"/>
            </c:ext>
          </c:extLst>
        </c:ser>
        <c:ser>
          <c:idx val="1"/>
          <c:order val="1"/>
          <c:tx>
            <c:strRef>
              <c:f>'Table 8.59'!$S$92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8.59'!$S$83:$S$90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8.59'!$Y$93:$Y$100</c:f>
              <c:numCache>
                <c:formatCode>#,##0</c:formatCode>
                <c:ptCount val="8"/>
                <c:pt idx="0">
                  <c:v>5667</c:v>
                </c:pt>
                <c:pt idx="1">
                  <c:v>11537</c:v>
                </c:pt>
                <c:pt idx="2">
                  <c:v>1047</c:v>
                </c:pt>
                <c:pt idx="3">
                  <c:v>3635</c:v>
                </c:pt>
                <c:pt idx="4">
                  <c:v>5615</c:v>
                </c:pt>
                <c:pt idx="5">
                  <c:v>2573</c:v>
                </c:pt>
                <c:pt idx="6">
                  <c:v>122</c:v>
                </c:pt>
                <c:pt idx="7">
                  <c:v>1037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B4-4687-8BCD-5D2A7B9E99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8.59'!$S$1</c:f>
              <c:strCache>
                <c:ptCount val="1"/>
                <c:pt idx="0">
                  <c:v>Port Phillip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8.59'!$U$8:$Y$8</c:f>
              <c:numCache>
                <c:formatCode>#,##0</c:formatCode>
                <c:ptCount val="5"/>
                <c:pt idx="1">
                  <c:v>49903.58</c:v>
                </c:pt>
                <c:pt idx="2">
                  <c:v>51558.78</c:v>
                </c:pt>
                <c:pt idx="3">
                  <c:v>51394</c:v>
                </c:pt>
                <c:pt idx="4">
                  <c:v>51160.33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89-46D4-B0DF-F1618AFF136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89-46D4-B0DF-F1618AFF13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8.59'!$S$4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8.59'!$V$4:$Z$4</c:f>
              <c:numCache>
                <c:formatCode>#,##0</c:formatCode>
                <c:ptCount val="5"/>
                <c:pt idx="0">
                  <c:v>112890</c:v>
                </c:pt>
                <c:pt idx="1">
                  <c:v>116914</c:v>
                </c:pt>
                <c:pt idx="2">
                  <c:v>120482</c:v>
                </c:pt>
                <c:pt idx="3">
                  <c:v>117281</c:v>
                </c:pt>
                <c:pt idx="4">
                  <c:v>106938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2B-4605-9B29-A2A809A7CA14}"/>
            </c:ext>
          </c:extLst>
        </c:ser>
        <c:ser>
          <c:idx val="1"/>
          <c:order val="1"/>
          <c:tx>
            <c:strRef>
              <c:f>'Table 8.59'!$S$7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8.59'!$V$7:$Z$7</c:f>
              <c:numCache>
                <c:formatCode>#,##0</c:formatCode>
                <c:ptCount val="5"/>
                <c:pt idx="0">
                  <c:v>74141</c:v>
                </c:pt>
                <c:pt idx="1">
                  <c:v>76653</c:v>
                </c:pt>
                <c:pt idx="2">
                  <c:v>78207</c:v>
                </c:pt>
                <c:pt idx="3">
                  <c:v>77764</c:v>
                </c:pt>
                <c:pt idx="4">
                  <c:v>71250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2B-4605-9B29-A2A809A7CA14}"/>
            </c:ext>
          </c:extLst>
        </c:ser>
        <c:ser>
          <c:idx val="2"/>
          <c:order val="2"/>
          <c:tx>
            <c:strRef>
              <c:f>'Table 8.59'!$S$11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8.59'!$V$11:$Z$11</c:f>
              <c:numCache>
                <c:formatCode>#,##0</c:formatCode>
                <c:ptCount val="5"/>
                <c:pt idx="0">
                  <c:v>102157</c:v>
                </c:pt>
                <c:pt idx="1">
                  <c:v>105651</c:v>
                </c:pt>
                <c:pt idx="2">
                  <c:v>108711</c:v>
                </c:pt>
                <c:pt idx="3">
                  <c:v>105434</c:v>
                </c:pt>
                <c:pt idx="4">
                  <c:v>95321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2B-4605-9B29-A2A809A7CA14}"/>
            </c:ext>
          </c:extLst>
        </c:ser>
        <c:ser>
          <c:idx val="3"/>
          <c:order val="3"/>
          <c:tx>
            <c:strRef>
              <c:f>'Table 8.59'!$S$12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8.59'!$V$12:$Z$12</c:f>
              <c:numCache>
                <c:formatCode>#,##0</c:formatCode>
                <c:ptCount val="5"/>
                <c:pt idx="0">
                  <c:v>10734</c:v>
                </c:pt>
                <c:pt idx="1">
                  <c:v>11262</c:v>
                </c:pt>
                <c:pt idx="2">
                  <c:v>11771</c:v>
                </c:pt>
                <c:pt idx="3">
                  <c:v>11851</c:v>
                </c:pt>
                <c:pt idx="4">
                  <c:v>11617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52B-4605-9B29-A2A809A7C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8.59'!$S$1</c:f>
              <c:strCache>
                <c:ptCount val="1"/>
                <c:pt idx="0">
                  <c:v>Port Phillip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8.59'!$AB$15:$AB$33</c:f>
              <c:numCache>
                <c:formatCode>0.0%</c:formatCode>
                <c:ptCount val="19"/>
                <c:pt idx="0">
                  <c:v>9.1174325309992706E-3</c:v>
                </c:pt>
                <c:pt idx="1">
                  <c:v>2.4500177673044193E-3</c:v>
                </c:pt>
                <c:pt idx="2">
                  <c:v>3.2205577063345113E-2</c:v>
                </c:pt>
                <c:pt idx="3">
                  <c:v>7.0788681291963571E-3</c:v>
                </c:pt>
                <c:pt idx="4">
                  <c:v>4.5269221418017917E-2</c:v>
                </c:pt>
                <c:pt idx="5">
                  <c:v>3.4627541192092617E-2</c:v>
                </c:pt>
                <c:pt idx="6">
                  <c:v>6.9086760552843698E-2</c:v>
                </c:pt>
                <c:pt idx="7">
                  <c:v>8.8471824795676002E-2</c:v>
                </c:pt>
                <c:pt idx="8">
                  <c:v>2.469655314294264E-2</c:v>
                </c:pt>
                <c:pt idx="9">
                  <c:v>3.518861396323103E-2</c:v>
                </c:pt>
                <c:pt idx="10">
                  <c:v>5.523761431857712E-2</c:v>
                </c:pt>
                <c:pt idx="11">
                  <c:v>2.2461613271241281E-2</c:v>
                </c:pt>
                <c:pt idx="12">
                  <c:v>0.15197591127569246</c:v>
                </c:pt>
                <c:pt idx="13">
                  <c:v>0.11110175989825881</c:v>
                </c:pt>
                <c:pt idx="14">
                  <c:v>4.2417101498064297E-2</c:v>
                </c:pt>
                <c:pt idx="15">
                  <c:v>7.2546709308197274E-2</c:v>
                </c:pt>
                <c:pt idx="16">
                  <c:v>0.10147936187323496</c:v>
                </c:pt>
                <c:pt idx="17">
                  <c:v>3.8461538461538464E-2</c:v>
                </c:pt>
                <c:pt idx="18">
                  <c:v>3.4178682975181882E-2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F2-442A-9C24-E6D89A362F2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F2-442A-9C24-E6D89A362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8.59'!$S$63:$S$79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8.59'!$Z$44:$Z$60</c:f>
              <c:numCache>
                <c:formatCode>#,##0</c:formatCode>
                <c:ptCount val="17"/>
                <c:pt idx="0">
                  <c:v>29</c:v>
                </c:pt>
                <c:pt idx="1">
                  <c:v>333</c:v>
                </c:pt>
                <c:pt idx="2">
                  <c:v>1250</c:v>
                </c:pt>
                <c:pt idx="3">
                  <c:v>3663</c:v>
                </c:pt>
                <c:pt idx="4">
                  <c:v>9063</c:v>
                </c:pt>
                <c:pt idx="5">
                  <c:v>9395</c:v>
                </c:pt>
                <c:pt idx="6">
                  <c:v>7169</c:v>
                </c:pt>
                <c:pt idx="7">
                  <c:v>5112</c:v>
                </c:pt>
                <c:pt idx="8">
                  <c:v>4304</c:v>
                </c:pt>
                <c:pt idx="9">
                  <c:v>3688</c:v>
                </c:pt>
                <c:pt idx="10">
                  <c:v>3119</c:v>
                </c:pt>
                <c:pt idx="11">
                  <c:v>2322</c:v>
                </c:pt>
                <c:pt idx="12">
                  <c:v>1322</c:v>
                </c:pt>
                <c:pt idx="13">
                  <c:v>746</c:v>
                </c:pt>
                <c:pt idx="14">
                  <c:v>285</c:v>
                </c:pt>
                <c:pt idx="15">
                  <c:v>116</c:v>
                </c:pt>
                <c:pt idx="16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08-4EAB-A26C-C42E7BD39AC3}"/>
            </c:ext>
          </c:extLst>
        </c:ser>
        <c:ser>
          <c:idx val="1"/>
          <c:order val="1"/>
          <c:tx>
            <c:strRef>
              <c:f>'Table 8.59'!$S$62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8.59'!$S$63:$S$79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8.59'!$Z$63:$Z$79</c:f>
              <c:numCache>
                <c:formatCode>#,##0</c:formatCode>
                <c:ptCount val="17"/>
                <c:pt idx="0">
                  <c:v>24</c:v>
                </c:pt>
                <c:pt idx="1">
                  <c:v>421</c:v>
                </c:pt>
                <c:pt idx="2">
                  <c:v>1493</c:v>
                </c:pt>
                <c:pt idx="3">
                  <c:v>4210</c:v>
                </c:pt>
                <c:pt idx="4">
                  <c:v>10497</c:v>
                </c:pt>
                <c:pt idx="5">
                  <c:v>9777</c:v>
                </c:pt>
                <c:pt idx="6">
                  <c:v>7153</c:v>
                </c:pt>
                <c:pt idx="7">
                  <c:v>4958</c:v>
                </c:pt>
                <c:pt idx="8">
                  <c:v>4553</c:v>
                </c:pt>
                <c:pt idx="9">
                  <c:v>4154</c:v>
                </c:pt>
                <c:pt idx="10">
                  <c:v>3272</c:v>
                </c:pt>
                <c:pt idx="11">
                  <c:v>2411</c:v>
                </c:pt>
                <c:pt idx="12">
                  <c:v>1157</c:v>
                </c:pt>
                <c:pt idx="13">
                  <c:v>558</c:v>
                </c:pt>
                <c:pt idx="14">
                  <c:v>196</c:v>
                </c:pt>
                <c:pt idx="15">
                  <c:v>61</c:v>
                </c:pt>
                <c:pt idx="16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08-4EAB-A26C-C42E7BD39A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8.59'!$Z$83:$Z$90</c:f>
              <c:numCache>
                <c:formatCode>#,##0</c:formatCode>
                <c:ptCount val="8"/>
                <c:pt idx="0">
                  <c:v>6527</c:v>
                </c:pt>
                <c:pt idx="1">
                  <c:v>9629</c:v>
                </c:pt>
                <c:pt idx="2">
                  <c:v>3206</c:v>
                </c:pt>
                <c:pt idx="3">
                  <c:v>2213</c:v>
                </c:pt>
                <c:pt idx="4">
                  <c:v>2182</c:v>
                </c:pt>
                <c:pt idx="5">
                  <c:v>1809</c:v>
                </c:pt>
                <c:pt idx="6">
                  <c:v>719</c:v>
                </c:pt>
                <c:pt idx="7">
                  <c:v>1857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95-4809-B8DB-0040A09FAAA2}"/>
            </c:ext>
          </c:extLst>
        </c:ser>
        <c:ser>
          <c:idx val="1"/>
          <c:order val="1"/>
          <c:tx>
            <c:strRef>
              <c:f>'Table 8.59'!$S$92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8.59'!$S$83:$S$90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8.59'!$Z$93:$Z$100</c:f>
              <c:numCache>
                <c:formatCode>#,##0</c:formatCode>
                <c:ptCount val="8"/>
                <c:pt idx="0">
                  <c:v>5525</c:v>
                </c:pt>
                <c:pt idx="1">
                  <c:v>11001</c:v>
                </c:pt>
                <c:pt idx="2">
                  <c:v>1013</c:v>
                </c:pt>
                <c:pt idx="3">
                  <c:v>3340</c:v>
                </c:pt>
                <c:pt idx="4">
                  <c:v>5270</c:v>
                </c:pt>
                <c:pt idx="5">
                  <c:v>2448</c:v>
                </c:pt>
                <c:pt idx="6">
                  <c:v>128</c:v>
                </c:pt>
                <c:pt idx="7">
                  <c:v>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95-4809-B8DB-0040A09FAA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8.6'!$Z$83:$Z$90</c:f>
              <c:numCache>
                <c:formatCode>#,##0</c:formatCode>
                <c:ptCount val="8"/>
                <c:pt idx="0">
                  <c:v>1746</c:v>
                </c:pt>
                <c:pt idx="1">
                  <c:v>1639</c:v>
                </c:pt>
                <c:pt idx="2">
                  <c:v>3329</c:v>
                </c:pt>
                <c:pt idx="3">
                  <c:v>779</c:v>
                </c:pt>
                <c:pt idx="4">
                  <c:v>513</c:v>
                </c:pt>
                <c:pt idx="5">
                  <c:v>710</c:v>
                </c:pt>
                <c:pt idx="6">
                  <c:v>1595</c:v>
                </c:pt>
                <c:pt idx="7">
                  <c:v>2212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78-47C5-9747-AA4656103E98}"/>
            </c:ext>
          </c:extLst>
        </c:ser>
        <c:ser>
          <c:idx val="1"/>
          <c:order val="1"/>
          <c:tx>
            <c:strRef>
              <c:f>'Table 8.6'!$S$92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8.6'!$Z$93:$Z$100</c:f>
              <c:numCache>
                <c:formatCode>#,##0</c:formatCode>
                <c:ptCount val="8"/>
                <c:pt idx="0">
                  <c:v>1199</c:v>
                </c:pt>
                <c:pt idx="1">
                  <c:v>3021</c:v>
                </c:pt>
                <c:pt idx="2">
                  <c:v>581</c:v>
                </c:pt>
                <c:pt idx="3">
                  <c:v>2571</c:v>
                </c:pt>
                <c:pt idx="4">
                  <c:v>2490</c:v>
                </c:pt>
                <c:pt idx="5">
                  <c:v>1380</c:v>
                </c:pt>
                <c:pt idx="6">
                  <c:v>179</c:v>
                </c:pt>
                <c:pt idx="7">
                  <c:v>1240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78-47C5-9747-AA4656103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8.59'!$S$1</c:f>
              <c:strCache>
                <c:ptCount val="1"/>
                <c:pt idx="0">
                  <c:v>Port Phillip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8.59'!$V$8:$Z$8</c:f>
              <c:numCache>
                <c:formatCode>#,##0</c:formatCode>
                <c:ptCount val="5"/>
                <c:pt idx="0">
                  <c:v>49903.58</c:v>
                </c:pt>
                <c:pt idx="1">
                  <c:v>51558.78</c:v>
                </c:pt>
                <c:pt idx="2">
                  <c:v>51394</c:v>
                </c:pt>
                <c:pt idx="3">
                  <c:v>51160.33</c:v>
                </c:pt>
                <c:pt idx="4">
                  <c:v>57430.48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08-4A57-B970-8FB05FCC46F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42133.59</c:v>
                </c:pt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08-4A57-B970-8FB05FCC4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8.60'!$S$4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8.60'!$U$2:$Y$2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8.60'!$U$4:$Y$4</c:f>
              <c:numCache>
                <c:formatCode>#,##0</c:formatCode>
                <c:ptCount val="5"/>
                <c:pt idx="1">
                  <c:v>4733</c:v>
                </c:pt>
                <c:pt idx="2">
                  <c:v>5240</c:v>
                </c:pt>
                <c:pt idx="3">
                  <c:v>5117</c:v>
                </c:pt>
                <c:pt idx="4">
                  <c:v>5368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06-4FDD-9B2D-73A82F43E246}"/>
            </c:ext>
          </c:extLst>
        </c:ser>
        <c:ser>
          <c:idx val="1"/>
          <c:order val="1"/>
          <c:tx>
            <c:strRef>
              <c:f>'Table 8.60'!$S$7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8.60'!$U$2:$Y$2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8.60'!$U$7:$Y$7</c:f>
              <c:numCache>
                <c:formatCode>#,##0</c:formatCode>
                <c:ptCount val="5"/>
                <c:pt idx="1">
                  <c:v>3222</c:v>
                </c:pt>
                <c:pt idx="2">
                  <c:v>3512</c:v>
                </c:pt>
                <c:pt idx="3">
                  <c:v>3404</c:v>
                </c:pt>
                <c:pt idx="4">
                  <c:v>3667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06-4FDD-9B2D-73A82F43E246}"/>
            </c:ext>
          </c:extLst>
        </c:ser>
        <c:ser>
          <c:idx val="2"/>
          <c:order val="2"/>
          <c:tx>
            <c:strRef>
              <c:f>'Table 8.60'!$S$11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8.60'!$U$2:$Y$2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8.60'!$U$11:$Y$11</c:f>
              <c:numCache>
                <c:formatCode>#,##0</c:formatCode>
                <c:ptCount val="5"/>
                <c:pt idx="1">
                  <c:v>3779</c:v>
                </c:pt>
                <c:pt idx="2">
                  <c:v>4204</c:v>
                </c:pt>
                <c:pt idx="3">
                  <c:v>4168</c:v>
                </c:pt>
                <c:pt idx="4">
                  <c:v>4363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06-4FDD-9B2D-73A82F43E246}"/>
            </c:ext>
          </c:extLst>
        </c:ser>
        <c:ser>
          <c:idx val="3"/>
          <c:order val="3"/>
          <c:tx>
            <c:strRef>
              <c:f>'Table 8.60'!$S$12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8.60'!$U$2:$Y$2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8.60'!$U$12:$Y$12</c:f>
              <c:numCache>
                <c:formatCode>#,##0</c:formatCode>
                <c:ptCount val="5"/>
                <c:pt idx="1">
                  <c:v>953</c:v>
                </c:pt>
                <c:pt idx="2">
                  <c:v>1035</c:v>
                </c:pt>
                <c:pt idx="3">
                  <c:v>948</c:v>
                </c:pt>
                <c:pt idx="4">
                  <c:v>1009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06-4FDD-9B2D-73A82F43E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8.60'!$S$1</c:f>
              <c:strCache>
                <c:ptCount val="1"/>
                <c:pt idx="0">
                  <c:v>Pyrenees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8.60'!$AB$15:$AB$33</c:f>
              <c:numCache>
                <c:formatCode>0.0%</c:formatCode>
                <c:ptCount val="19"/>
                <c:pt idx="0">
                  <c:v>0.14952939087195879</c:v>
                </c:pt>
                <c:pt idx="1">
                  <c:v>7.2811223583732904E-3</c:v>
                </c:pt>
                <c:pt idx="2">
                  <c:v>6.2688687622091996E-2</c:v>
                </c:pt>
                <c:pt idx="3">
                  <c:v>6.0380039069437043E-3</c:v>
                </c:pt>
                <c:pt idx="4">
                  <c:v>6.5885277925768065E-2</c:v>
                </c:pt>
                <c:pt idx="5">
                  <c:v>2.5217545729000177E-2</c:v>
                </c:pt>
                <c:pt idx="6">
                  <c:v>6.2866275972296215E-2</c:v>
                </c:pt>
                <c:pt idx="7">
                  <c:v>5.8781743917599008E-2</c:v>
                </c:pt>
                <c:pt idx="8">
                  <c:v>4.3864322500443968E-2</c:v>
                </c:pt>
                <c:pt idx="9">
                  <c:v>7.8138874089859704E-3</c:v>
                </c:pt>
                <c:pt idx="10">
                  <c:v>2.6105487480021311E-2</c:v>
                </c:pt>
                <c:pt idx="11">
                  <c:v>1.4562244716746581E-2</c:v>
                </c:pt>
                <c:pt idx="12">
                  <c:v>3.1433137986148108E-2</c:v>
                </c:pt>
                <c:pt idx="13">
                  <c:v>5.4519623512697568E-2</c:v>
                </c:pt>
                <c:pt idx="14">
                  <c:v>6.5530101225359613E-2</c:v>
                </c:pt>
                <c:pt idx="15">
                  <c:v>5.7716213816373645E-2</c:v>
                </c:pt>
                <c:pt idx="16">
                  <c:v>0.1115254839282543</c:v>
                </c:pt>
                <c:pt idx="17">
                  <c:v>1.9179541822056473E-2</c:v>
                </c:pt>
                <c:pt idx="18">
                  <c:v>2.6105487480021311E-2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BB-4079-9A05-3CF8400F12D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BB-4079-9A05-3CF8400F12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8.60'!$S$63:$S$79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8.60'!$Y$44:$Y$60</c:f>
              <c:numCache>
                <c:formatCode>#,##0</c:formatCode>
                <c:ptCount val="17"/>
                <c:pt idx="0">
                  <c:v>7</c:v>
                </c:pt>
                <c:pt idx="1">
                  <c:v>71</c:v>
                </c:pt>
                <c:pt idx="2">
                  <c:v>172</c:v>
                </c:pt>
                <c:pt idx="3">
                  <c:v>221</c:v>
                </c:pt>
                <c:pt idx="4">
                  <c:v>252</c:v>
                </c:pt>
                <c:pt idx="5">
                  <c:v>207</c:v>
                </c:pt>
                <c:pt idx="6">
                  <c:v>172</c:v>
                </c:pt>
                <c:pt idx="7">
                  <c:v>240</c:v>
                </c:pt>
                <c:pt idx="8">
                  <c:v>307</c:v>
                </c:pt>
                <c:pt idx="9">
                  <c:v>278</c:v>
                </c:pt>
                <c:pt idx="10">
                  <c:v>291</c:v>
                </c:pt>
                <c:pt idx="11">
                  <c:v>289</c:v>
                </c:pt>
                <c:pt idx="12">
                  <c:v>169</c:v>
                </c:pt>
                <c:pt idx="13">
                  <c:v>88</c:v>
                </c:pt>
                <c:pt idx="14">
                  <c:v>36</c:v>
                </c:pt>
                <c:pt idx="15">
                  <c:v>19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F3-4398-9065-855A121E6F78}"/>
            </c:ext>
          </c:extLst>
        </c:ser>
        <c:ser>
          <c:idx val="1"/>
          <c:order val="1"/>
          <c:tx>
            <c:strRef>
              <c:f>'Table 8.60'!$S$62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8.60'!$S$63:$S$79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8.60'!$Y$63:$Y$79</c:f>
              <c:numCache>
                <c:formatCode>#,##0</c:formatCode>
                <c:ptCount val="17"/>
                <c:pt idx="0">
                  <c:v>5</c:v>
                </c:pt>
                <c:pt idx="1">
                  <c:v>55</c:v>
                </c:pt>
                <c:pt idx="2">
                  <c:v>161</c:v>
                </c:pt>
                <c:pt idx="3">
                  <c:v>208</c:v>
                </c:pt>
                <c:pt idx="4">
                  <c:v>234</c:v>
                </c:pt>
                <c:pt idx="5">
                  <c:v>175</c:v>
                </c:pt>
                <c:pt idx="6">
                  <c:v>188</c:v>
                </c:pt>
                <c:pt idx="7">
                  <c:v>227</c:v>
                </c:pt>
                <c:pt idx="8">
                  <c:v>264</c:v>
                </c:pt>
                <c:pt idx="9">
                  <c:v>249</c:v>
                </c:pt>
                <c:pt idx="10">
                  <c:v>288</c:v>
                </c:pt>
                <c:pt idx="11">
                  <c:v>225</c:v>
                </c:pt>
                <c:pt idx="12">
                  <c:v>150</c:v>
                </c:pt>
                <c:pt idx="13">
                  <c:v>55</c:v>
                </c:pt>
                <c:pt idx="14">
                  <c:v>31</c:v>
                </c:pt>
                <c:pt idx="15">
                  <c:v>5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F3-4398-9065-855A121E6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8.60'!$S$83:$S$90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8.60'!$Y$83:$Y$90</c:f>
              <c:numCache>
                <c:formatCode>#,##0</c:formatCode>
                <c:ptCount val="8"/>
                <c:pt idx="0">
                  <c:v>185</c:v>
                </c:pt>
                <c:pt idx="1">
                  <c:v>110</c:v>
                </c:pt>
                <c:pt idx="2">
                  <c:v>328</c:v>
                </c:pt>
                <c:pt idx="3">
                  <c:v>104</c:v>
                </c:pt>
                <c:pt idx="4">
                  <c:v>38</c:v>
                </c:pt>
                <c:pt idx="5">
                  <c:v>60</c:v>
                </c:pt>
                <c:pt idx="6">
                  <c:v>242</c:v>
                </c:pt>
                <c:pt idx="7">
                  <c:v>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72-416A-830E-BC7758D0B8CD}"/>
            </c:ext>
          </c:extLst>
        </c:ser>
        <c:ser>
          <c:idx val="1"/>
          <c:order val="1"/>
          <c:tx>
            <c:strRef>
              <c:f>'Table 8.60'!$S$92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8.60'!$S$83:$S$90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8.60'!$Y$93:$Y$100</c:f>
              <c:numCache>
                <c:formatCode>#,##0</c:formatCode>
                <c:ptCount val="8"/>
                <c:pt idx="0">
                  <c:v>123</c:v>
                </c:pt>
                <c:pt idx="1">
                  <c:v>293</c:v>
                </c:pt>
                <c:pt idx="2">
                  <c:v>79</c:v>
                </c:pt>
                <c:pt idx="3">
                  <c:v>284</c:v>
                </c:pt>
                <c:pt idx="4">
                  <c:v>244</c:v>
                </c:pt>
                <c:pt idx="5">
                  <c:v>137</c:v>
                </c:pt>
                <c:pt idx="6">
                  <c:v>17</c:v>
                </c:pt>
                <c:pt idx="7">
                  <c:v>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72-416A-830E-BC7758D0B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8.60'!$S$1</c:f>
              <c:strCache>
                <c:ptCount val="1"/>
                <c:pt idx="0">
                  <c:v>Pyrenees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8.60'!$U$8:$Y$8</c:f>
              <c:numCache>
                <c:formatCode>#,##0</c:formatCode>
                <c:ptCount val="5"/>
                <c:pt idx="1">
                  <c:v>32196.32</c:v>
                </c:pt>
                <c:pt idx="2">
                  <c:v>33396</c:v>
                </c:pt>
                <c:pt idx="3">
                  <c:v>35968</c:v>
                </c:pt>
                <c:pt idx="4">
                  <c:v>36266.639999999999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D6-47C8-918E-B0153596B04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D6-47C8-918E-B0153596B0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8.60'!$S$4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8.60'!$V$4:$Z$4</c:f>
              <c:numCache>
                <c:formatCode>#,##0</c:formatCode>
                <c:ptCount val="5"/>
                <c:pt idx="0">
                  <c:v>4733</c:v>
                </c:pt>
                <c:pt idx="1">
                  <c:v>5240</c:v>
                </c:pt>
                <c:pt idx="2">
                  <c:v>5117</c:v>
                </c:pt>
                <c:pt idx="3">
                  <c:v>5368</c:v>
                </c:pt>
                <c:pt idx="4">
                  <c:v>5631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18-4827-B6EA-020815D36186}"/>
            </c:ext>
          </c:extLst>
        </c:ser>
        <c:ser>
          <c:idx val="1"/>
          <c:order val="1"/>
          <c:tx>
            <c:strRef>
              <c:f>'Table 8.60'!$S$7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8.60'!$V$7:$Z$7</c:f>
              <c:numCache>
                <c:formatCode>#,##0</c:formatCode>
                <c:ptCount val="5"/>
                <c:pt idx="0">
                  <c:v>3222</c:v>
                </c:pt>
                <c:pt idx="1">
                  <c:v>3512</c:v>
                </c:pt>
                <c:pt idx="2">
                  <c:v>3404</c:v>
                </c:pt>
                <c:pt idx="3">
                  <c:v>3667</c:v>
                </c:pt>
                <c:pt idx="4">
                  <c:v>3759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18-4827-B6EA-020815D36186}"/>
            </c:ext>
          </c:extLst>
        </c:ser>
        <c:ser>
          <c:idx val="2"/>
          <c:order val="2"/>
          <c:tx>
            <c:strRef>
              <c:f>'Table 8.60'!$S$11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8.60'!$V$11:$Z$11</c:f>
              <c:numCache>
                <c:formatCode>#,##0</c:formatCode>
                <c:ptCount val="5"/>
                <c:pt idx="0">
                  <c:v>3779</c:v>
                </c:pt>
                <c:pt idx="1">
                  <c:v>4204</c:v>
                </c:pt>
                <c:pt idx="2">
                  <c:v>4168</c:v>
                </c:pt>
                <c:pt idx="3">
                  <c:v>4363</c:v>
                </c:pt>
                <c:pt idx="4">
                  <c:v>4588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18-4827-B6EA-020815D36186}"/>
            </c:ext>
          </c:extLst>
        </c:ser>
        <c:ser>
          <c:idx val="3"/>
          <c:order val="3"/>
          <c:tx>
            <c:strRef>
              <c:f>'Table 8.60'!$S$12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8.60'!$V$12:$Z$12</c:f>
              <c:numCache>
                <c:formatCode>#,##0</c:formatCode>
                <c:ptCount val="5"/>
                <c:pt idx="0">
                  <c:v>953</c:v>
                </c:pt>
                <c:pt idx="1">
                  <c:v>1035</c:v>
                </c:pt>
                <c:pt idx="2">
                  <c:v>948</c:v>
                </c:pt>
                <c:pt idx="3">
                  <c:v>1009</c:v>
                </c:pt>
                <c:pt idx="4">
                  <c:v>1043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18-4827-B6EA-020815D361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8.60'!$S$1</c:f>
              <c:strCache>
                <c:ptCount val="1"/>
                <c:pt idx="0">
                  <c:v>Pyrenees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8.60'!$AB$15:$AB$33</c:f>
              <c:numCache>
                <c:formatCode>0.0%</c:formatCode>
                <c:ptCount val="19"/>
                <c:pt idx="0">
                  <c:v>0.14952939087195879</c:v>
                </c:pt>
                <c:pt idx="1">
                  <c:v>7.2811223583732904E-3</c:v>
                </c:pt>
                <c:pt idx="2">
                  <c:v>6.2688687622091996E-2</c:v>
                </c:pt>
                <c:pt idx="3">
                  <c:v>6.0380039069437043E-3</c:v>
                </c:pt>
                <c:pt idx="4">
                  <c:v>6.5885277925768065E-2</c:v>
                </c:pt>
                <c:pt idx="5">
                  <c:v>2.5217545729000177E-2</c:v>
                </c:pt>
                <c:pt idx="6">
                  <c:v>6.2866275972296215E-2</c:v>
                </c:pt>
                <c:pt idx="7">
                  <c:v>5.8781743917599008E-2</c:v>
                </c:pt>
                <c:pt idx="8">
                  <c:v>4.3864322500443968E-2</c:v>
                </c:pt>
                <c:pt idx="9">
                  <c:v>7.8138874089859704E-3</c:v>
                </c:pt>
                <c:pt idx="10">
                  <c:v>2.6105487480021311E-2</c:v>
                </c:pt>
                <c:pt idx="11">
                  <c:v>1.4562244716746581E-2</c:v>
                </c:pt>
                <c:pt idx="12">
                  <c:v>3.1433137986148108E-2</c:v>
                </c:pt>
                <c:pt idx="13">
                  <c:v>5.4519623512697568E-2</c:v>
                </c:pt>
                <c:pt idx="14">
                  <c:v>6.5530101225359613E-2</c:v>
                </c:pt>
                <c:pt idx="15">
                  <c:v>5.7716213816373645E-2</c:v>
                </c:pt>
                <c:pt idx="16">
                  <c:v>0.1115254839282543</c:v>
                </c:pt>
                <c:pt idx="17">
                  <c:v>1.9179541822056473E-2</c:v>
                </c:pt>
                <c:pt idx="18">
                  <c:v>2.6105487480021311E-2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77-49DF-8030-DB56F01FA50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77-49DF-8030-DB56F01FA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8.60'!$S$63:$S$79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8.60'!$Z$44:$Z$60</c:f>
              <c:numCache>
                <c:formatCode>#,##0</c:formatCode>
                <c:ptCount val="17"/>
                <c:pt idx="0">
                  <c:v>6</c:v>
                </c:pt>
                <c:pt idx="1">
                  <c:v>84</c:v>
                </c:pt>
                <c:pt idx="2">
                  <c:v>167</c:v>
                </c:pt>
                <c:pt idx="3">
                  <c:v>262</c:v>
                </c:pt>
                <c:pt idx="4">
                  <c:v>245</c:v>
                </c:pt>
                <c:pt idx="5">
                  <c:v>221</c:v>
                </c:pt>
                <c:pt idx="6">
                  <c:v>202</c:v>
                </c:pt>
                <c:pt idx="7">
                  <c:v>212</c:v>
                </c:pt>
                <c:pt idx="8">
                  <c:v>300</c:v>
                </c:pt>
                <c:pt idx="9">
                  <c:v>295</c:v>
                </c:pt>
                <c:pt idx="10">
                  <c:v>280</c:v>
                </c:pt>
                <c:pt idx="11">
                  <c:v>284</c:v>
                </c:pt>
                <c:pt idx="12">
                  <c:v>194</c:v>
                </c:pt>
                <c:pt idx="13">
                  <c:v>95</c:v>
                </c:pt>
                <c:pt idx="14">
                  <c:v>43</c:v>
                </c:pt>
                <c:pt idx="15">
                  <c:v>13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3A-4993-A2CC-5DF39A569DB6}"/>
            </c:ext>
          </c:extLst>
        </c:ser>
        <c:ser>
          <c:idx val="1"/>
          <c:order val="1"/>
          <c:tx>
            <c:strRef>
              <c:f>'Table 8.60'!$S$62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8.60'!$S$63:$S$79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8.60'!$Z$63:$Z$79</c:f>
              <c:numCache>
                <c:formatCode>#,##0</c:formatCode>
                <c:ptCount val="17"/>
                <c:pt idx="0">
                  <c:v>10</c:v>
                </c:pt>
                <c:pt idx="1">
                  <c:v>81</c:v>
                </c:pt>
                <c:pt idx="2">
                  <c:v>163</c:v>
                </c:pt>
                <c:pt idx="3">
                  <c:v>237</c:v>
                </c:pt>
                <c:pt idx="4">
                  <c:v>231</c:v>
                </c:pt>
                <c:pt idx="5">
                  <c:v>200</c:v>
                </c:pt>
                <c:pt idx="6">
                  <c:v>227</c:v>
                </c:pt>
                <c:pt idx="7">
                  <c:v>221</c:v>
                </c:pt>
                <c:pt idx="8">
                  <c:v>273</c:v>
                </c:pt>
                <c:pt idx="9">
                  <c:v>308</c:v>
                </c:pt>
                <c:pt idx="10">
                  <c:v>257</c:v>
                </c:pt>
                <c:pt idx="11">
                  <c:v>244</c:v>
                </c:pt>
                <c:pt idx="12">
                  <c:v>140</c:v>
                </c:pt>
                <c:pt idx="13">
                  <c:v>72</c:v>
                </c:pt>
                <c:pt idx="14">
                  <c:v>32</c:v>
                </c:pt>
                <c:pt idx="15">
                  <c:v>8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3A-4993-A2CC-5DF39A569D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8.60'!$Z$83:$Z$90</c:f>
              <c:numCache>
                <c:formatCode>#,##0</c:formatCode>
                <c:ptCount val="8"/>
                <c:pt idx="0">
                  <c:v>192</c:v>
                </c:pt>
                <c:pt idx="1">
                  <c:v>126</c:v>
                </c:pt>
                <c:pt idx="2">
                  <c:v>332</c:v>
                </c:pt>
                <c:pt idx="3">
                  <c:v>109</c:v>
                </c:pt>
                <c:pt idx="4">
                  <c:v>37</c:v>
                </c:pt>
                <c:pt idx="5">
                  <c:v>67</c:v>
                </c:pt>
                <c:pt idx="6">
                  <c:v>259</c:v>
                </c:pt>
                <c:pt idx="7">
                  <c:v>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4C-4E76-B97B-865C621D8765}"/>
            </c:ext>
          </c:extLst>
        </c:ser>
        <c:ser>
          <c:idx val="1"/>
          <c:order val="1"/>
          <c:tx>
            <c:strRef>
              <c:f>'Table 8.60'!$S$92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8.60'!$S$83:$S$90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8.60'!$Z$93:$Z$100</c:f>
              <c:numCache>
                <c:formatCode>#,##0</c:formatCode>
                <c:ptCount val="8"/>
                <c:pt idx="0">
                  <c:v>133</c:v>
                </c:pt>
                <c:pt idx="1">
                  <c:v>308</c:v>
                </c:pt>
                <c:pt idx="2">
                  <c:v>81</c:v>
                </c:pt>
                <c:pt idx="3">
                  <c:v>294</c:v>
                </c:pt>
                <c:pt idx="4">
                  <c:v>248</c:v>
                </c:pt>
                <c:pt idx="5">
                  <c:v>138</c:v>
                </c:pt>
                <c:pt idx="6">
                  <c:v>19</c:v>
                </c:pt>
                <c:pt idx="7">
                  <c:v>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4C-4E76-B97B-865C621D8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8.1'!$V$4:$Z$4</c:f>
              <c:numCache>
                <c:formatCode>#,##0</c:formatCode>
                <c:ptCount val="5"/>
                <c:pt idx="0">
                  <c:v>10535</c:v>
                </c:pt>
                <c:pt idx="1">
                  <c:v>11072</c:v>
                </c:pt>
                <c:pt idx="2">
                  <c:v>11181</c:v>
                </c:pt>
                <c:pt idx="3">
                  <c:v>11238</c:v>
                </c:pt>
                <c:pt idx="4">
                  <c:v>11858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20-45BA-B08E-6C07B21BB1F6}"/>
            </c:ext>
          </c:extLst>
        </c:ser>
        <c:ser>
          <c:idx val="1"/>
          <c:order val="1"/>
          <c:tx>
            <c:strRef>
              <c:f>'Table 8.1'!$S$7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8.1'!$V$7:$Z$7</c:f>
              <c:numCache>
                <c:formatCode>#,##0</c:formatCode>
                <c:ptCount val="5"/>
                <c:pt idx="0">
                  <c:v>6829</c:v>
                </c:pt>
                <c:pt idx="1">
                  <c:v>7279</c:v>
                </c:pt>
                <c:pt idx="2">
                  <c:v>7215</c:v>
                </c:pt>
                <c:pt idx="3">
                  <c:v>7551</c:v>
                </c:pt>
                <c:pt idx="4">
                  <c:v>7733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20-45BA-B08E-6C07B21BB1F6}"/>
            </c:ext>
          </c:extLst>
        </c:ser>
        <c:ser>
          <c:idx val="2"/>
          <c:order val="2"/>
          <c:tx>
            <c:strRef>
              <c:f>'Table 8.1'!$S$11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8.1'!$V$11:$Z$11</c:f>
              <c:numCache>
                <c:formatCode>#,##0</c:formatCode>
                <c:ptCount val="5"/>
                <c:pt idx="0">
                  <c:v>8788</c:v>
                </c:pt>
                <c:pt idx="1">
                  <c:v>9232</c:v>
                </c:pt>
                <c:pt idx="2">
                  <c:v>9373</c:v>
                </c:pt>
                <c:pt idx="3">
                  <c:v>9341</c:v>
                </c:pt>
                <c:pt idx="4">
                  <c:v>9879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20-45BA-B08E-6C07B21BB1F6}"/>
            </c:ext>
          </c:extLst>
        </c:ser>
        <c:ser>
          <c:idx val="3"/>
          <c:order val="3"/>
          <c:tx>
            <c:strRef>
              <c:f>'Table 8.1'!$S$12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8.1'!$V$12:$Z$12</c:f>
              <c:numCache>
                <c:formatCode>#,##0</c:formatCode>
                <c:ptCount val="5"/>
                <c:pt idx="0">
                  <c:v>1749</c:v>
                </c:pt>
                <c:pt idx="1">
                  <c:v>1841</c:v>
                </c:pt>
                <c:pt idx="2">
                  <c:v>1807</c:v>
                </c:pt>
                <c:pt idx="3">
                  <c:v>1905</c:v>
                </c:pt>
                <c:pt idx="4">
                  <c:v>1979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820-45BA-B08E-6C07B21BB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8.6'!$S$1</c:f>
              <c:strCache>
                <c:ptCount val="1"/>
                <c:pt idx="0">
                  <c:v>Baw Baw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8.6'!$V$8:$Z$8</c:f>
              <c:numCache>
                <c:formatCode>#,##0</c:formatCode>
                <c:ptCount val="5"/>
                <c:pt idx="0">
                  <c:v>38668</c:v>
                </c:pt>
                <c:pt idx="1">
                  <c:v>41672.93</c:v>
                </c:pt>
                <c:pt idx="2">
                  <c:v>41635</c:v>
                </c:pt>
                <c:pt idx="3">
                  <c:v>42932.01</c:v>
                </c:pt>
                <c:pt idx="4">
                  <c:v>45708.93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40-47B3-98B6-1514E2F2419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42133.59</c:v>
                </c:pt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40-47B3-98B6-1514E2F24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8.60'!$S$1</c:f>
              <c:strCache>
                <c:ptCount val="1"/>
                <c:pt idx="0">
                  <c:v>Pyrenees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8.60'!$V$8:$Z$8</c:f>
              <c:numCache>
                <c:formatCode>#,##0</c:formatCode>
                <c:ptCount val="5"/>
                <c:pt idx="0">
                  <c:v>32196.32</c:v>
                </c:pt>
                <c:pt idx="1">
                  <c:v>33396</c:v>
                </c:pt>
                <c:pt idx="2">
                  <c:v>35968</c:v>
                </c:pt>
                <c:pt idx="3">
                  <c:v>36266.639999999999</c:v>
                </c:pt>
                <c:pt idx="4">
                  <c:v>37254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74-4155-B7E0-4D110CEF0F2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42133.59</c:v>
                </c:pt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74-4155-B7E0-4D110CEF0F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8.61'!$S$4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8.61'!$U$2:$Y$2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8.61'!$U$4:$Y$4</c:f>
              <c:numCache>
                <c:formatCode>#,##0</c:formatCode>
                <c:ptCount val="5"/>
                <c:pt idx="1">
                  <c:v>2039</c:v>
                </c:pt>
                <c:pt idx="2">
                  <c:v>2134</c:v>
                </c:pt>
                <c:pt idx="3">
                  <c:v>2102</c:v>
                </c:pt>
                <c:pt idx="4">
                  <c:v>2106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56-491F-83E2-37CFFB6090F0}"/>
            </c:ext>
          </c:extLst>
        </c:ser>
        <c:ser>
          <c:idx val="1"/>
          <c:order val="1"/>
          <c:tx>
            <c:strRef>
              <c:f>'Table 8.61'!$S$7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8.61'!$U$2:$Y$2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8.61'!$U$7:$Y$7</c:f>
              <c:numCache>
                <c:formatCode>#,##0</c:formatCode>
                <c:ptCount val="5"/>
                <c:pt idx="1">
                  <c:v>1449</c:v>
                </c:pt>
                <c:pt idx="2">
                  <c:v>1494</c:v>
                </c:pt>
                <c:pt idx="3">
                  <c:v>1500</c:v>
                </c:pt>
                <c:pt idx="4">
                  <c:v>1519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56-491F-83E2-37CFFB6090F0}"/>
            </c:ext>
          </c:extLst>
        </c:ser>
        <c:ser>
          <c:idx val="2"/>
          <c:order val="2"/>
          <c:tx>
            <c:strRef>
              <c:f>'Table 8.61'!$S$11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8.61'!$U$2:$Y$2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8.61'!$U$11:$Y$11</c:f>
              <c:numCache>
                <c:formatCode>#,##0</c:formatCode>
                <c:ptCount val="5"/>
                <c:pt idx="1">
                  <c:v>1732</c:v>
                </c:pt>
                <c:pt idx="2">
                  <c:v>1790</c:v>
                </c:pt>
                <c:pt idx="3">
                  <c:v>1761</c:v>
                </c:pt>
                <c:pt idx="4">
                  <c:v>1768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56-491F-83E2-37CFFB6090F0}"/>
            </c:ext>
          </c:extLst>
        </c:ser>
        <c:ser>
          <c:idx val="3"/>
          <c:order val="3"/>
          <c:tx>
            <c:strRef>
              <c:f>'Table 8.61'!$S$12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8.61'!$U$2:$Y$2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8.61'!$U$12:$Y$12</c:f>
              <c:numCache>
                <c:formatCode>#,##0</c:formatCode>
                <c:ptCount val="5"/>
                <c:pt idx="1">
                  <c:v>301</c:v>
                </c:pt>
                <c:pt idx="2">
                  <c:v>338</c:v>
                </c:pt>
                <c:pt idx="3">
                  <c:v>341</c:v>
                </c:pt>
                <c:pt idx="4">
                  <c:v>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256-491F-83E2-37CFFB609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8.61'!$S$1</c:f>
              <c:strCache>
                <c:ptCount val="1"/>
                <c:pt idx="0">
                  <c:v>Queenscliffe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8.61'!$AB$15:$AB$33</c:f>
              <c:numCache>
                <c:formatCode>0.0%</c:formatCode>
                <c:ptCount val="19"/>
                <c:pt idx="0">
                  <c:v>2.5160109789569989E-2</c:v>
                </c:pt>
                <c:pt idx="1">
                  <c:v>9.1491308325709062E-4</c:v>
                </c:pt>
                <c:pt idx="2">
                  <c:v>2.6532479414455627E-2</c:v>
                </c:pt>
                <c:pt idx="3">
                  <c:v>3.2021957913998169E-3</c:v>
                </c:pt>
                <c:pt idx="4">
                  <c:v>6.7703568161024699E-2</c:v>
                </c:pt>
                <c:pt idx="5">
                  <c:v>1.5096065873741994E-2</c:v>
                </c:pt>
                <c:pt idx="6">
                  <c:v>6.5873741994510515E-2</c:v>
                </c:pt>
                <c:pt idx="7">
                  <c:v>9.652333028362306E-2</c:v>
                </c:pt>
                <c:pt idx="8">
                  <c:v>3.6139066788655076E-2</c:v>
                </c:pt>
                <c:pt idx="9">
                  <c:v>1.7840805123513267E-2</c:v>
                </c:pt>
                <c:pt idx="10">
                  <c:v>4.8947849954254344E-2</c:v>
                </c:pt>
                <c:pt idx="11">
                  <c:v>2.7904849039341262E-2</c:v>
                </c:pt>
                <c:pt idx="12">
                  <c:v>0.10795974382433669</c:v>
                </c:pt>
                <c:pt idx="13">
                  <c:v>4.8032936870997259E-2</c:v>
                </c:pt>
                <c:pt idx="14">
                  <c:v>6.9075937785910341E-2</c:v>
                </c:pt>
                <c:pt idx="15">
                  <c:v>0.10430009149130832</c:v>
                </c:pt>
                <c:pt idx="16">
                  <c:v>0.14043915827996339</c:v>
                </c:pt>
                <c:pt idx="17">
                  <c:v>2.9734675205855442E-2</c:v>
                </c:pt>
                <c:pt idx="18">
                  <c:v>2.4245196706312901E-2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2F-48B7-81EB-4D4712564CB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2F-48B7-81EB-4D4712564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8.61'!$S$63:$S$79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8.61'!$Y$44:$Y$60</c:f>
              <c:numCache>
                <c:formatCode>#,##0</c:formatCode>
                <c:ptCount val="17"/>
                <c:pt idx="0">
                  <c:v>0</c:v>
                </c:pt>
                <c:pt idx="1">
                  <c:v>23</c:v>
                </c:pt>
                <c:pt idx="2">
                  <c:v>47</c:v>
                </c:pt>
                <c:pt idx="3">
                  <c:v>113</c:v>
                </c:pt>
                <c:pt idx="4">
                  <c:v>68</c:v>
                </c:pt>
                <c:pt idx="5">
                  <c:v>89</c:v>
                </c:pt>
                <c:pt idx="6">
                  <c:v>68</c:v>
                </c:pt>
                <c:pt idx="7">
                  <c:v>63</c:v>
                </c:pt>
                <c:pt idx="8">
                  <c:v>79</c:v>
                </c:pt>
                <c:pt idx="9">
                  <c:v>77</c:v>
                </c:pt>
                <c:pt idx="10">
                  <c:v>87</c:v>
                </c:pt>
                <c:pt idx="11">
                  <c:v>131</c:v>
                </c:pt>
                <c:pt idx="12">
                  <c:v>102</c:v>
                </c:pt>
                <c:pt idx="13">
                  <c:v>55</c:v>
                </c:pt>
                <c:pt idx="14">
                  <c:v>17</c:v>
                </c:pt>
                <c:pt idx="15">
                  <c:v>12</c:v>
                </c:pt>
                <c:pt idx="1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E7-4866-A7F1-0F524631B95A}"/>
            </c:ext>
          </c:extLst>
        </c:ser>
        <c:ser>
          <c:idx val="1"/>
          <c:order val="1"/>
          <c:tx>
            <c:strRef>
              <c:f>'Table 8.61'!$S$62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8.61'!$S$63:$S$79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8.61'!$Y$63:$Y$79</c:f>
              <c:numCache>
                <c:formatCode>#,##0</c:formatCode>
                <c:ptCount val="17"/>
                <c:pt idx="0">
                  <c:v>0</c:v>
                </c:pt>
                <c:pt idx="1">
                  <c:v>11</c:v>
                </c:pt>
                <c:pt idx="2">
                  <c:v>74</c:v>
                </c:pt>
                <c:pt idx="3">
                  <c:v>74</c:v>
                </c:pt>
                <c:pt idx="4">
                  <c:v>66</c:v>
                </c:pt>
                <c:pt idx="5">
                  <c:v>81</c:v>
                </c:pt>
                <c:pt idx="6">
                  <c:v>65</c:v>
                </c:pt>
                <c:pt idx="7">
                  <c:v>79</c:v>
                </c:pt>
                <c:pt idx="8">
                  <c:v>99</c:v>
                </c:pt>
                <c:pt idx="9">
                  <c:v>96</c:v>
                </c:pt>
                <c:pt idx="10">
                  <c:v>142</c:v>
                </c:pt>
                <c:pt idx="11">
                  <c:v>124</c:v>
                </c:pt>
                <c:pt idx="12">
                  <c:v>83</c:v>
                </c:pt>
                <c:pt idx="13">
                  <c:v>37</c:v>
                </c:pt>
                <c:pt idx="14">
                  <c:v>23</c:v>
                </c:pt>
                <c:pt idx="15">
                  <c:v>12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E7-4866-A7F1-0F524631B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8.61'!$S$83:$S$90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8.61'!$Y$83:$Y$90</c:f>
              <c:numCache>
                <c:formatCode>#,##0</c:formatCode>
                <c:ptCount val="8"/>
                <c:pt idx="0">
                  <c:v>106</c:v>
                </c:pt>
                <c:pt idx="1">
                  <c:v>154</c:v>
                </c:pt>
                <c:pt idx="2">
                  <c:v>88</c:v>
                </c:pt>
                <c:pt idx="3">
                  <c:v>63</c:v>
                </c:pt>
                <c:pt idx="4">
                  <c:v>37</c:v>
                </c:pt>
                <c:pt idx="5">
                  <c:v>37</c:v>
                </c:pt>
                <c:pt idx="6">
                  <c:v>23</c:v>
                </c:pt>
                <c:pt idx="7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13-4F6B-9519-06AD1EB8ED18}"/>
            </c:ext>
          </c:extLst>
        </c:ser>
        <c:ser>
          <c:idx val="1"/>
          <c:order val="1"/>
          <c:tx>
            <c:strRef>
              <c:f>'Table 8.61'!$S$92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8.61'!$S$83:$S$90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8.61'!$Y$93:$Y$100</c:f>
              <c:numCache>
                <c:formatCode>#,##0</c:formatCode>
                <c:ptCount val="8"/>
                <c:pt idx="0">
                  <c:v>90</c:v>
                </c:pt>
                <c:pt idx="1">
                  <c:v>219</c:v>
                </c:pt>
                <c:pt idx="2">
                  <c:v>21</c:v>
                </c:pt>
                <c:pt idx="3">
                  <c:v>88</c:v>
                </c:pt>
                <c:pt idx="4">
                  <c:v>115</c:v>
                </c:pt>
                <c:pt idx="5">
                  <c:v>51</c:v>
                </c:pt>
                <c:pt idx="6">
                  <c:v>0</c:v>
                </c:pt>
                <c:pt idx="7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13-4F6B-9519-06AD1EB8ED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8.61'!$S$1</c:f>
              <c:strCache>
                <c:ptCount val="1"/>
                <c:pt idx="0">
                  <c:v>Queenscliffe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8.61'!$U$8:$Y$8</c:f>
              <c:numCache>
                <c:formatCode>#,##0</c:formatCode>
                <c:ptCount val="5"/>
                <c:pt idx="1">
                  <c:v>30184.07</c:v>
                </c:pt>
                <c:pt idx="2">
                  <c:v>30866.73</c:v>
                </c:pt>
                <c:pt idx="3">
                  <c:v>34253</c:v>
                </c:pt>
                <c:pt idx="4">
                  <c:v>37005.61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02-4480-9E14-029CC2CEE9B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02-4480-9E14-029CC2CEE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8.61'!$S$4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8.61'!$V$4:$Z$4</c:f>
              <c:numCache>
                <c:formatCode>#,##0</c:formatCode>
                <c:ptCount val="5"/>
                <c:pt idx="0">
                  <c:v>2039</c:v>
                </c:pt>
                <c:pt idx="1">
                  <c:v>2134</c:v>
                </c:pt>
                <c:pt idx="2">
                  <c:v>2102</c:v>
                </c:pt>
                <c:pt idx="3">
                  <c:v>2106</c:v>
                </c:pt>
                <c:pt idx="4">
                  <c:v>2186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45-4CD1-A343-E5788035679E}"/>
            </c:ext>
          </c:extLst>
        </c:ser>
        <c:ser>
          <c:idx val="1"/>
          <c:order val="1"/>
          <c:tx>
            <c:strRef>
              <c:f>'Table 8.61'!$S$7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8.61'!$V$7:$Z$7</c:f>
              <c:numCache>
                <c:formatCode>#,##0</c:formatCode>
                <c:ptCount val="5"/>
                <c:pt idx="0">
                  <c:v>1449</c:v>
                </c:pt>
                <c:pt idx="1">
                  <c:v>1494</c:v>
                </c:pt>
                <c:pt idx="2">
                  <c:v>1500</c:v>
                </c:pt>
                <c:pt idx="3">
                  <c:v>1519</c:v>
                </c:pt>
                <c:pt idx="4">
                  <c:v>1547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45-4CD1-A343-E5788035679E}"/>
            </c:ext>
          </c:extLst>
        </c:ser>
        <c:ser>
          <c:idx val="2"/>
          <c:order val="2"/>
          <c:tx>
            <c:strRef>
              <c:f>'Table 8.61'!$S$11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8.61'!$V$11:$Z$11</c:f>
              <c:numCache>
                <c:formatCode>#,##0</c:formatCode>
                <c:ptCount val="5"/>
                <c:pt idx="0">
                  <c:v>1732</c:v>
                </c:pt>
                <c:pt idx="1">
                  <c:v>1790</c:v>
                </c:pt>
                <c:pt idx="2">
                  <c:v>1761</c:v>
                </c:pt>
                <c:pt idx="3">
                  <c:v>1768</c:v>
                </c:pt>
                <c:pt idx="4">
                  <c:v>1845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45-4CD1-A343-E5788035679E}"/>
            </c:ext>
          </c:extLst>
        </c:ser>
        <c:ser>
          <c:idx val="3"/>
          <c:order val="3"/>
          <c:tx>
            <c:strRef>
              <c:f>'Table 8.61'!$S$12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8.61'!$V$12:$Z$12</c:f>
              <c:numCache>
                <c:formatCode>#,##0</c:formatCode>
                <c:ptCount val="5"/>
                <c:pt idx="0">
                  <c:v>301</c:v>
                </c:pt>
                <c:pt idx="1">
                  <c:v>338</c:v>
                </c:pt>
                <c:pt idx="2">
                  <c:v>341</c:v>
                </c:pt>
                <c:pt idx="3">
                  <c:v>339</c:v>
                </c:pt>
                <c:pt idx="4">
                  <c:v>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45-4CD1-A343-E57880356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8.61'!$S$1</c:f>
              <c:strCache>
                <c:ptCount val="1"/>
                <c:pt idx="0">
                  <c:v>Queenscliffe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8.61'!$AB$15:$AB$33</c:f>
              <c:numCache>
                <c:formatCode>0.0%</c:formatCode>
                <c:ptCount val="19"/>
                <c:pt idx="0">
                  <c:v>2.5160109789569989E-2</c:v>
                </c:pt>
                <c:pt idx="1">
                  <c:v>9.1491308325709062E-4</c:v>
                </c:pt>
                <c:pt idx="2">
                  <c:v>2.6532479414455627E-2</c:v>
                </c:pt>
                <c:pt idx="3">
                  <c:v>3.2021957913998169E-3</c:v>
                </c:pt>
                <c:pt idx="4">
                  <c:v>6.7703568161024699E-2</c:v>
                </c:pt>
                <c:pt idx="5">
                  <c:v>1.5096065873741994E-2</c:v>
                </c:pt>
                <c:pt idx="6">
                  <c:v>6.5873741994510515E-2</c:v>
                </c:pt>
                <c:pt idx="7">
                  <c:v>9.652333028362306E-2</c:v>
                </c:pt>
                <c:pt idx="8">
                  <c:v>3.6139066788655076E-2</c:v>
                </c:pt>
                <c:pt idx="9">
                  <c:v>1.7840805123513267E-2</c:v>
                </c:pt>
                <c:pt idx="10">
                  <c:v>4.8947849954254344E-2</c:v>
                </c:pt>
                <c:pt idx="11">
                  <c:v>2.7904849039341262E-2</c:v>
                </c:pt>
                <c:pt idx="12">
                  <c:v>0.10795974382433669</c:v>
                </c:pt>
                <c:pt idx="13">
                  <c:v>4.8032936870997259E-2</c:v>
                </c:pt>
                <c:pt idx="14">
                  <c:v>6.9075937785910341E-2</c:v>
                </c:pt>
                <c:pt idx="15">
                  <c:v>0.10430009149130832</c:v>
                </c:pt>
                <c:pt idx="16">
                  <c:v>0.14043915827996339</c:v>
                </c:pt>
                <c:pt idx="17">
                  <c:v>2.9734675205855442E-2</c:v>
                </c:pt>
                <c:pt idx="18">
                  <c:v>2.4245196706312901E-2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C6-49EE-AFAC-2FBB04305CC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C6-49EE-AFAC-2FBB04305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8.61'!$S$63:$S$79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8.61'!$Z$44:$Z$60</c:f>
              <c:numCache>
                <c:formatCode>#,##0</c:formatCode>
                <c:ptCount val="17"/>
                <c:pt idx="0">
                  <c:v>1</c:v>
                </c:pt>
                <c:pt idx="1">
                  <c:v>26</c:v>
                </c:pt>
                <c:pt idx="2">
                  <c:v>44</c:v>
                </c:pt>
                <c:pt idx="3">
                  <c:v>102</c:v>
                </c:pt>
                <c:pt idx="4">
                  <c:v>112</c:v>
                </c:pt>
                <c:pt idx="5">
                  <c:v>82</c:v>
                </c:pt>
                <c:pt idx="6">
                  <c:v>77</c:v>
                </c:pt>
                <c:pt idx="7">
                  <c:v>69</c:v>
                </c:pt>
                <c:pt idx="8">
                  <c:v>65</c:v>
                </c:pt>
                <c:pt idx="9">
                  <c:v>73</c:v>
                </c:pt>
                <c:pt idx="10">
                  <c:v>94</c:v>
                </c:pt>
                <c:pt idx="11">
                  <c:v>109</c:v>
                </c:pt>
                <c:pt idx="12">
                  <c:v>116</c:v>
                </c:pt>
                <c:pt idx="13">
                  <c:v>59</c:v>
                </c:pt>
                <c:pt idx="14">
                  <c:v>19</c:v>
                </c:pt>
                <c:pt idx="15">
                  <c:v>17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5C-4166-B80A-F4252E9C75DA}"/>
            </c:ext>
          </c:extLst>
        </c:ser>
        <c:ser>
          <c:idx val="1"/>
          <c:order val="1"/>
          <c:tx>
            <c:strRef>
              <c:f>'Table 8.61'!$S$62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8.61'!$S$63:$S$79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8.61'!$Z$63:$Z$79</c:f>
              <c:numCache>
                <c:formatCode>#,##0</c:formatCode>
                <c:ptCount val="17"/>
                <c:pt idx="0">
                  <c:v>1</c:v>
                </c:pt>
                <c:pt idx="1">
                  <c:v>19</c:v>
                </c:pt>
                <c:pt idx="2">
                  <c:v>67</c:v>
                </c:pt>
                <c:pt idx="3">
                  <c:v>96</c:v>
                </c:pt>
                <c:pt idx="4">
                  <c:v>64</c:v>
                </c:pt>
                <c:pt idx="5">
                  <c:v>87</c:v>
                </c:pt>
                <c:pt idx="6">
                  <c:v>75</c:v>
                </c:pt>
                <c:pt idx="7">
                  <c:v>74</c:v>
                </c:pt>
                <c:pt idx="8">
                  <c:v>89</c:v>
                </c:pt>
                <c:pt idx="9">
                  <c:v>114</c:v>
                </c:pt>
                <c:pt idx="10">
                  <c:v>156</c:v>
                </c:pt>
                <c:pt idx="11">
                  <c:v>116</c:v>
                </c:pt>
                <c:pt idx="12">
                  <c:v>83</c:v>
                </c:pt>
                <c:pt idx="13">
                  <c:v>34</c:v>
                </c:pt>
                <c:pt idx="14">
                  <c:v>21</c:v>
                </c:pt>
                <c:pt idx="15">
                  <c:v>14</c:v>
                </c:pt>
                <c:pt idx="1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5C-4166-B80A-F4252E9C7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8.61'!$Z$83:$Z$90</c:f>
              <c:numCache>
                <c:formatCode>#,##0</c:formatCode>
                <c:ptCount val="8"/>
                <c:pt idx="0">
                  <c:v>118</c:v>
                </c:pt>
                <c:pt idx="1">
                  <c:v>175</c:v>
                </c:pt>
                <c:pt idx="2">
                  <c:v>93</c:v>
                </c:pt>
                <c:pt idx="3">
                  <c:v>56</c:v>
                </c:pt>
                <c:pt idx="4">
                  <c:v>40</c:v>
                </c:pt>
                <c:pt idx="5">
                  <c:v>43</c:v>
                </c:pt>
                <c:pt idx="6">
                  <c:v>22</c:v>
                </c:pt>
                <c:pt idx="7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CF-42F0-9828-3D45A51E8BC0}"/>
            </c:ext>
          </c:extLst>
        </c:ser>
        <c:ser>
          <c:idx val="1"/>
          <c:order val="1"/>
          <c:tx>
            <c:strRef>
              <c:f>'Table 8.61'!$S$92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8.61'!$S$83:$S$90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8.61'!$Z$93:$Z$100</c:f>
              <c:numCache>
                <c:formatCode>#,##0</c:formatCode>
                <c:ptCount val="8"/>
                <c:pt idx="0">
                  <c:v>89</c:v>
                </c:pt>
                <c:pt idx="1">
                  <c:v>227</c:v>
                </c:pt>
                <c:pt idx="2">
                  <c:v>20</c:v>
                </c:pt>
                <c:pt idx="3">
                  <c:v>87</c:v>
                </c:pt>
                <c:pt idx="4">
                  <c:v>110</c:v>
                </c:pt>
                <c:pt idx="5">
                  <c:v>52</c:v>
                </c:pt>
                <c:pt idx="6">
                  <c:v>0</c:v>
                </c:pt>
                <c:pt idx="7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CF-42F0-9828-3D45A51E8B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8.7'!$U$4:$Y$4</c:f>
              <c:numCache>
                <c:formatCode>#,##0</c:formatCode>
                <c:ptCount val="5"/>
                <c:pt idx="1">
                  <c:v>77998</c:v>
                </c:pt>
                <c:pt idx="2">
                  <c:v>79025</c:v>
                </c:pt>
                <c:pt idx="3">
                  <c:v>81155</c:v>
                </c:pt>
                <c:pt idx="4">
                  <c:v>79530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5F-4D1C-B065-DC2310AE8FE8}"/>
            </c:ext>
          </c:extLst>
        </c:ser>
        <c:ser>
          <c:idx val="1"/>
          <c:order val="1"/>
          <c:tx>
            <c:strRef>
              <c:f>'Table 8.7'!$S$7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8.7'!$U$7:$Y$7</c:f>
              <c:numCache>
                <c:formatCode>#,##0</c:formatCode>
                <c:ptCount val="5"/>
                <c:pt idx="1">
                  <c:v>56086</c:v>
                </c:pt>
                <c:pt idx="2">
                  <c:v>56883</c:v>
                </c:pt>
                <c:pt idx="3">
                  <c:v>57641</c:v>
                </c:pt>
                <c:pt idx="4">
                  <c:v>57939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5F-4D1C-B065-DC2310AE8FE8}"/>
            </c:ext>
          </c:extLst>
        </c:ser>
        <c:ser>
          <c:idx val="2"/>
          <c:order val="2"/>
          <c:tx>
            <c:strRef>
              <c:f>'Table 8.7'!$S$11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8.7'!$U$11:$Y$11</c:f>
              <c:numCache>
                <c:formatCode>#,##0</c:formatCode>
                <c:ptCount val="5"/>
                <c:pt idx="1">
                  <c:v>68962</c:v>
                </c:pt>
                <c:pt idx="2">
                  <c:v>69919</c:v>
                </c:pt>
                <c:pt idx="3">
                  <c:v>71875</c:v>
                </c:pt>
                <c:pt idx="4">
                  <c:v>70297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5F-4D1C-B065-DC2310AE8FE8}"/>
            </c:ext>
          </c:extLst>
        </c:ser>
        <c:ser>
          <c:idx val="3"/>
          <c:order val="3"/>
          <c:tx>
            <c:strRef>
              <c:f>'Table 8.7'!$S$12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8.7'!$U$12:$Y$12</c:f>
              <c:numCache>
                <c:formatCode>#,##0</c:formatCode>
                <c:ptCount val="5"/>
                <c:pt idx="1">
                  <c:v>9041</c:v>
                </c:pt>
                <c:pt idx="2">
                  <c:v>9109</c:v>
                </c:pt>
                <c:pt idx="3">
                  <c:v>9278</c:v>
                </c:pt>
                <c:pt idx="4">
                  <c:v>9232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45F-4D1C-B065-DC2310AE8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8.61'!$S$1</c:f>
              <c:strCache>
                <c:ptCount val="1"/>
                <c:pt idx="0">
                  <c:v>Queenscliffe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8.61'!$V$8:$Z$8</c:f>
              <c:numCache>
                <c:formatCode>#,##0</c:formatCode>
                <c:ptCount val="5"/>
                <c:pt idx="0">
                  <c:v>30184.07</c:v>
                </c:pt>
                <c:pt idx="1">
                  <c:v>30866.73</c:v>
                </c:pt>
                <c:pt idx="2">
                  <c:v>34253</c:v>
                </c:pt>
                <c:pt idx="3">
                  <c:v>37005.61</c:v>
                </c:pt>
                <c:pt idx="4">
                  <c:v>41462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4E-4713-91E4-7D837678518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42133.59</c:v>
                </c:pt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4E-4713-91E4-7D83767851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8.62'!$S$4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8.62'!$U$2:$Y$2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8.62'!$U$4:$Y$4</c:f>
              <c:numCache>
                <c:formatCode>#,##0</c:formatCode>
                <c:ptCount val="5"/>
                <c:pt idx="1">
                  <c:v>20785</c:v>
                </c:pt>
                <c:pt idx="2">
                  <c:v>22186</c:v>
                </c:pt>
                <c:pt idx="3">
                  <c:v>22598</c:v>
                </c:pt>
                <c:pt idx="4">
                  <c:v>22596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59-4B7C-AA92-4E6771ECFF23}"/>
            </c:ext>
          </c:extLst>
        </c:ser>
        <c:ser>
          <c:idx val="1"/>
          <c:order val="1"/>
          <c:tx>
            <c:strRef>
              <c:f>'Table 8.62'!$S$7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8.62'!$U$2:$Y$2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8.62'!$U$7:$Y$7</c:f>
              <c:numCache>
                <c:formatCode>#,##0</c:formatCode>
                <c:ptCount val="5"/>
                <c:pt idx="1">
                  <c:v>14890</c:v>
                </c:pt>
                <c:pt idx="2">
                  <c:v>15751</c:v>
                </c:pt>
                <c:pt idx="3">
                  <c:v>15718</c:v>
                </c:pt>
                <c:pt idx="4">
                  <c:v>16284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59-4B7C-AA92-4E6771ECFF23}"/>
            </c:ext>
          </c:extLst>
        </c:ser>
        <c:ser>
          <c:idx val="2"/>
          <c:order val="2"/>
          <c:tx>
            <c:strRef>
              <c:f>'Table 8.62'!$S$11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8.62'!$U$2:$Y$2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8.62'!$U$11:$Y$11</c:f>
              <c:numCache>
                <c:formatCode>#,##0</c:formatCode>
                <c:ptCount val="5"/>
                <c:pt idx="1">
                  <c:v>16106</c:v>
                </c:pt>
                <c:pt idx="2">
                  <c:v>17169</c:v>
                </c:pt>
                <c:pt idx="3">
                  <c:v>17728</c:v>
                </c:pt>
                <c:pt idx="4">
                  <c:v>17554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59-4B7C-AA92-4E6771ECFF23}"/>
            </c:ext>
          </c:extLst>
        </c:ser>
        <c:ser>
          <c:idx val="3"/>
          <c:order val="3"/>
          <c:tx>
            <c:strRef>
              <c:f>'Table 8.62'!$S$12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8.62'!$U$2:$Y$2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8.62'!$U$12:$Y$12</c:f>
              <c:numCache>
                <c:formatCode>#,##0</c:formatCode>
                <c:ptCount val="5"/>
                <c:pt idx="1">
                  <c:v>4675</c:v>
                </c:pt>
                <c:pt idx="2">
                  <c:v>5017</c:v>
                </c:pt>
                <c:pt idx="3">
                  <c:v>4870</c:v>
                </c:pt>
                <c:pt idx="4">
                  <c:v>5041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959-4B7C-AA92-4E6771ECF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8.62'!$S$1</c:f>
              <c:strCache>
                <c:ptCount val="1"/>
                <c:pt idx="0">
                  <c:v>South Gippsland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8.62'!$AB$15:$AB$33</c:f>
              <c:numCache>
                <c:formatCode>0.0%</c:formatCode>
                <c:ptCount val="19"/>
                <c:pt idx="0">
                  <c:v>8.7275693311582386E-2</c:v>
                </c:pt>
                <c:pt idx="1">
                  <c:v>4.6363870524598607E-3</c:v>
                </c:pt>
                <c:pt idx="2">
                  <c:v>5.9672018545548211E-2</c:v>
                </c:pt>
                <c:pt idx="3">
                  <c:v>9.5732806731347129E-3</c:v>
                </c:pt>
                <c:pt idx="4">
                  <c:v>7.9290804499012615E-2</c:v>
                </c:pt>
                <c:pt idx="5">
                  <c:v>3.2798145445179019E-2</c:v>
                </c:pt>
                <c:pt idx="6">
                  <c:v>7.8346355284622651E-2</c:v>
                </c:pt>
                <c:pt idx="7">
                  <c:v>6.7871554906842962E-2</c:v>
                </c:pt>
                <c:pt idx="8">
                  <c:v>3.2025414269769042E-2</c:v>
                </c:pt>
                <c:pt idx="9">
                  <c:v>6.9975100884347901E-3</c:v>
                </c:pt>
                <c:pt idx="10">
                  <c:v>2.8419335451189149E-2</c:v>
                </c:pt>
                <c:pt idx="11">
                  <c:v>1.6613720271314501E-2</c:v>
                </c:pt>
                <c:pt idx="12">
                  <c:v>4.6921954151283592E-2</c:v>
                </c:pt>
                <c:pt idx="13">
                  <c:v>6.224778913024813E-2</c:v>
                </c:pt>
                <c:pt idx="14">
                  <c:v>3.8164334163303858E-2</c:v>
                </c:pt>
                <c:pt idx="15">
                  <c:v>7.2250364900832836E-2</c:v>
                </c:pt>
                <c:pt idx="16">
                  <c:v>0.12058899287370138</c:v>
                </c:pt>
                <c:pt idx="17">
                  <c:v>2.0734953206834376E-2</c:v>
                </c:pt>
                <c:pt idx="18">
                  <c:v>3.7091096419678886E-2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B7-4B39-AAD3-7DDE8C432EA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B7-4B39-AAD3-7DDE8C432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8.62'!$S$63:$S$79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8.62'!$Y$44:$Y$60</c:f>
              <c:numCache>
                <c:formatCode>#,##0</c:formatCode>
                <c:ptCount val="17"/>
                <c:pt idx="0">
                  <c:v>7</c:v>
                </c:pt>
                <c:pt idx="1">
                  <c:v>273</c:v>
                </c:pt>
                <c:pt idx="2">
                  <c:v>588</c:v>
                </c:pt>
                <c:pt idx="3">
                  <c:v>874</c:v>
                </c:pt>
                <c:pt idx="4">
                  <c:v>965</c:v>
                </c:pt>
                <c:pt idx="5">
                  <c:v>1005</c:v>
                </c:pt>
                <c:pt idx="6">
                  <c:v>927</c:v>
                </c:pt>
                <c:pt idx="7">
                  <c:v>917</c:v>
                </c:pt>
                <c:pt idx="8">
                  <c:v>1094</c:v>
                </c:pt>
                <c:pt idx="9">
                  <c:v>1082</c:v>
                </c:pt>
                <c:pt idx="10">
                  <c:v>1174</c:v>
                </c:pt>
                <c:pt idx="11">
                  <c:v>1016</c:v>
                </c:pt>
                <c:pt idx="12">
                  <c:v>685</c:v>
                </c:pt>
                <c:pt idx="13">
                  <c:v>343</c:v>
                </c:pt>
                <c:pt idx="14">
                  <c:v>154</c:v>
                </c:pt>
                <c:pt idx="15">
                  <c:v>95</c:v>
                </c:pt>
                <c:pt idx="16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E6-4858-AC15-9FCF10DD66B6}"/>
            </c:ext>
          </c:extLst>
        </c:ser>
        <c:ser>
          <c:idx val="1"/>
          <c:order val="1"/>
          <c:tx>
            <c:strRef>
              <c:f>'Table 8.62'!$S$62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8.62'!$S$63:$S$79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8.62'!$Y$63:$Y$79</c:f>
              <c:numCache>
                <c:formatCode>#,##0</c:formatCode>
                <c:ptCount val="17"/>
                <c:pt idx="0">
                  <c:v>5</c:v>
                </c:pt>
                <c:pt idx="1">
                  <c:v>317</c:v>
                </c:pt>
                <c:pt idx="2">
                  <c:v>603</c:v>
                </c:pt>
                <c:pt idx="3">
                  <c:v>865</c:v>
                </c:pt>
                <c:pt idx="4">
                  <c:v>985</c:v>
                </c:pt>
                <c:pt idx="5">
                  <c:v>954</c:v>
                </c:pt>
                <c:pt idx="6">
                  <c:v>959</c:v>
                </c:pt>
                <c:pt idx="7">
                  <c:v>935</c:v>
                </c:pt>
                <c:pt idx="8">
                  <c:v>1212</c:v>
                </c:pt>
                <c:pt idx="9">
                  <c:v>1251</c:v>
                </c:pt>
                <c:pt idx="10">
                  <c:v>1214</c:v>
                </c:pt>
                <c:pt idx="11">
                  <c:v>1039</c:v>
                </c:pt>
                <c:pt idx="12">
                  <c:v>543</c:v>
                </c:pt>
                <c:pt idx="13">
                  <c:v>254</c:v>
                </c:pt>
                <c:pt idx="14">
                  <c:v>107</c:v>
                </c:pt>
                <c:pt idx="15">
                  <c:v>62</c:v>
                </c:pt>
                <c:pt idx="16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E6-4858-AC15-9FCF10DD66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8.62'!$S$83:$S$90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8.62'!$Y$83:$Y$90</c:f>
              <c:numCache>
                <c:formatCode>#,##0</c:formatCode>
                <c:ptCount val="8"/>
                <c:pt idx="0">
                  <c:v>806</c:v>
                </c:pt>
                <c:pt idx="1">
                  <c:v>695</c:v>
                </c:pt>
                <c:pt idx="2">
                  <c:v>1405</c:v>
                </c:pt>
                <c:pt idx="3">
                  <c:v>356</c:v>
                </c:pt>
                <c:pt idx="4">
                  <c:v>204</c:v>
                </c:pt>
                <c:pt idx="5">
                  <c:v>370</c:v>
                </c:pt>
                <c:pt idx="6">
                  <c:v>827</c:v>
                </c:pt>
                <c:pt idx="7">
                  <c:v>1099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13-4DB9-A245-58E3FE710B4B}"/>
            </c:ext>
          </c:extLst>
        </c:ser>
        <c:ser>
          <c:idx val="1"/>
          <c:order val="1"/>
          <c:tx>
            <c:strRef>
              <c:f>'Table 8.62'!$S$92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8.62'!$S$83:$S$90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8.62'!$Y$93:$Y$100</c:f>
              <c:numCache>
                <c:formatCode>#,##0</c:formatCode>
                <c:ptCount val="8"/>
                <c:pt idx="0">
                  <c:v>587</c:v>
                </c:pt>
                <c:pt idx="1">
                  <c:v>1427</c:v>
                </c:pt>
                <c:pt idx="2">
                  <c:v>329</c:v>
                </c:pt>
                <c:pt idx="3">
                  <c:v>1159</c:v>
                </c:pt>
                <c:pt idx="4">
                  <c:v>1040</c:v>
                </c:pt>
                <c:pt idx="5">
                  <c:v>778</c:v>
                </c:pt>
                <c:pt idx="6">
                  <c:v>49</c:v>
                </c:pt>
                <c:pt idx="7">
                  <c:v>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13-4DB9-A245-58E3FE710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8.62'!$S$1</c:f>
              <c:strCache>
                <c:ptCount val="1"/>
                <c:pt idx="0">
                  <c:v>South Gippsland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8.62'!$U$8:$Y$8</c:f>
              <c:numCache>
                <c:formatCode>#,##0</c:formatCode>
                <c:ptCount val="5"/>
                <c:pt idx="1">
                  <c:v>34869.550000000003</c:v>
                </c:pt>
                <c:pt idx="2">
                  <c:v>37434.67</c:v>
                </c:pt>
                <c:pt idx="3">
                  <c:v>35575</c:v>
                </c:pt>
                <c:pt idx="4">
                  <c:v>38462.339999999997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A2-48A9-B3E8-44692269438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A2-48A9-B3E8-4469226943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8.62'!$S$4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8.62'!$V$4:$Z$4</c:f>
              <c:numCache>
                <c:formatCode>#,##0</c:formatCode>
                <c:ptCount val="5"/>
                <c:pt idx="0">
                  <c:v>20785</c:v>
                </c:pt>
                <c:pt idx="1">
                  <c:v>22186</c:v>
                </c:pt>
                <c:pt idx="2">
                  <c:v>22598</c:v>
                </c:pt>
                <c:pt idx="3">
                  <c:v>22596</c:v>
                </c:pt>
                <c:pt idx="4">
                  <c:v>23294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55-4AFA-B388-FB97FADFB8AE}"/>
            </c:ext>
          </c:extLst>
        </c:ser>
        <c:ser>
          <c:idx val="1"/>
          <c:order val="1"/>
          <c:tx>
            <c:strRef>
              <c:f>'Table 8.62'!$S$7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8.62'!$V$7:$Z$7</c:f>
              <c:numCache>
                <c:formatCode>#,##0</c:formatCode>
                <c:ptCount val="5"/>
                <c:pt idx="0">
                  <c:v>14890</c:v>
                </c:pt>
                <c:pt idx="1">
                  <c:v>15751</c:v>
                </c:pt>
                <c:pt idx="2">
                  <c:v>15718</c:v>
                </c:pt>
                <c:pt idx="3">
                  <c:v>16284</c:v>
                </c:pt>
                <c:pt idx="4">
                  <c:v>16487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55-4AFA-B388-FB97FADFB8AE}"/>
            </c:ext>
          </c:extLst>
        </c:ser>
        <c:ser>
          <c:idx val="2"/>
          <c:order val="2"/>
          <c:tx>
            <c:strRef>
              <c:f>'Table 8.62'!$S$11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8.62'!$V$11:$Z$11</c:f>
              <c:numCache>
                <c:formatCode>#,##0</c:formatCode>
                <c:ptCount val="5"/>
                <c:pt idx="0">
                  <c:v>16106</c:v>
                </c:pt>
                <c:pt idx="1">
                  <c:v>17169</c:v>
                </c:pt>
                <c:pt idx="2">
                  <c:v>17728</c:v>
                </c:pt>
                <c:pt idx="3">
                  <c:v>17554</c:v>
                </c:pt>
                <c:pt idx="4">
                  <c:v>18242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55-4AFA-B388-FB97FADFB8AE}"/>
            </c:ext>
          </c:extLst>
        </c:ser>
        <c:ser>
          <c:idx val="3"/>
          <c:order val="3"/>
          <c:tx>
            <c:strRef>
              <c:f>'Table 8.62'!$S$12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8.62'!$V$12:$Z$12</c:f>
              <c:numCache>
                <c:formatCode>#,##0</c:formatCode>
                <c:ptCount val="5"/>
                <c:pt idx="0">
                  <c:v>4675</c:v>
                </c:pt>
                <c:pt idx="1">
                  <c:v>5017</c:v>
                </c:pt>
                <c:pt idx="2">
                  <c:v>4870</c:v>
                </c:pt>
                <c:pt idx="3">
                  <c:v>5041</c:v>
                </c:pt>
                <c:pt idx="4">
                  <c:v>5052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D55-4AFA-B388-FB97FADFB8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8.62'!$S$1</c:f>
              <c:strCache>
                <c:ptCount val="1"/>
                <c:pt idx="0">
                  <c:v>South Gippsland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8.62'!$AB$15:$AB$33</c:f>
              <c:numCache>
                <c:formatCode>0.0%</c:formatCode>
                <c:ptCount val="19"/>
                <c:pt idx="0">
                  <c:v>8.7275693311582386E-2</c:v>
                </c:pt>
                <c:pt idx="1">
                  <c:v>4.6363870524598607E-3</c:v>
                </c:pt>
                <c:pt idx="2">
                  <c:v>5.9672018545548211E-2</c:v>
                </c:pt>
                <c:pt idx="3">
                  <c:v>9.5732806731347129E-3</c:v>
                </c:pt>
                <c:pt idx="4">
                  <c:v>7.9290804499012615E-2</c:v>
                </c:pt>
                <c:pt idx="5">
                  <c:v>3.2798145445179019E-2</c:v>
                </c:pt>
                <c:pt idx="6">
                  <c:v>7.8346355284622651E-2</c:v>
                </c:pt>
                <c:pt idx="7">
                  <c:v>6.7871554906842962E-2</c:v>
                </c:pt>
                <c:pt idx="8">
                  <c:v>3.2025414269769042E-2</c:v>
                </c:pt>
                <c:pt idx="9">
                  <c:v>6.9975100884347901E-3</c:v>
                </c:pt>
                <c:pt idx="10">
                  <c:v>2.8419335451189149E-2</c:v>
                </c:pt>
                <c:pt idx="11">
                  <c:v>1.6613720271314501E-2</c:v>
                </c:pt>
                <c:pt idx="12">
                  <c:v>4.6921954151283592E-2</c:v>
                </c:pt>
                <c:pt idx="13">
                  <c:v>6.224778913024813E-2</c:v>
                </c:pt>
                <c:pt idx="14">
                  <c:v>3.8164334163303858E-2</c:v>
                </c:pt>
                <c:pt idx="15">
                  <c:v>7.2250364900832836E-2</c:v>
                </c:pt>
                <c:pt idx="16">
                  <c:v>0.12058899287370138</c:v>
                </c:pt>
                <c:pt idx="17">
                  <c:v>2.0734953206834376E-2</c:v>
                </c:pt>
                <c:pt idx="18">
                  <c:v>3.7091096419678886E-2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A8-43D4-B09A-AF4E397E362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A8-43D4-B09A-AF4E397E36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8.62'!$S$63:$S$79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8.62'!$Z$44:$Z$60</c:f>
              <c:numCache>
                <c:formatCode>#,##0</c:formatCode>
                <c:ptCount val="17"/>
                <c:pt idx="0">
                  <c:v>6</c:v>
                </c:pt>
                <c:pt idx="1">
                  <c:v>304</c:v>
                </c:pt>
                <c:pt idx="2">
                  <c:v>677</c:v>
                </c:pt>
                <c:pt idx="3">
                  <c:v>818</c:v>
                </c:pt>
                <c:pt idx="4">
                  <c:v>963</c:v>
                </c:pt>
                <c:pt idx="5">
                  <c:v>972</c:v>
                </c:pt>
                <c:pt idx="6">
                  <c:v>1019</c:v>
                </c:pt>
                <c:pt idx="7">
                  <c:v>937</c:v>
                </c:pt>
                <c:pt idx="8">
                  <c:v>1038</c:v>
                </c:pt>
                <c:pt idx="9">
                  <c:v>1134</c:v>
                </c:pt>
                <c:pt idx="10">
                  <c:v>1146</c:v>
                </c:pt>
                <c:pt idx="11">
                  <c:v>1010</c:v>
                </c:pt>
                <c:pt idx="12">
                  <c:v>713</c:v>
                </c:pt>
                <c:pt idx="13">
                  <c:v>343</c:v>
                </c:pt>
                <c:pt idx="14">
                  <c:v>177</c:v>
                </c:pt>
                <c:pt idx="15">
                  <c:v>77</c:v>
                </c:pt>
                <c:pt idx="16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C9-43FC-9044-C5A09441C676}"/>
            </c:ext>
          </c:extLst>
        </c:ser>
        <c:ser>
          <c:idx val="1"/>
          <c:order val="1"/>
          <c:tx>
            <c:strRef>
              <c:f>'Table 8.62'!$S$62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8.62'!$S$63:$S$79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8.62'!$Z$63:$Z$79</c:f>
              <c:numCache>
                <c:formatCode>#,##0</c:formatCode>
                <c:ptCount val="17"/>
                <c:pt idx="0">
                  <c:v>10</c:v>
                </c:pt>
                <c:pt idx="1">
                  <c:v>361</c:v>
                </c:pt>
                <c:pt idx="2">
                  <c:v>719</c:v>
                </c:pt>
                <c:pt idx="3">
                  <c:v>907</c:v>
                </c:pt>
                <c:pt idx="4">
                  <c:v>970</c:v>
                </c:pt>
                <c:pt idx="5">
                  <c:v>1003</c:v>
                </c:pt>
                <c:pt idx="6">
                  <c:v>1000</c:v>
                </c:pt>
                <c:pt idx="7">
                  <c:v>985</c:v>
                </c:pt>
                <c:pt idx="8">
                  <c:v>1218</c:v>
                </c:pt>
                <c:pt idx="9">
                  <c:v>1325</c:v>
                </c:pt>
                <c:pt idx="10">
                  <c:v>1225</c:v>
                </c:pt>
                <c:pt idx="11">
                  <c:v>1100</c:v>
                </c:pt>
                <c:pt idx="12">
                  <c:v>589</c:v>
                </c:pt>
                <c:pt idx="13">
                  <c:v>254</c:v>
                </c:pt>
                <c:pt idx="14">
                  <c:v>118</c:v>
                </c:pt>
                <c:pt idx="15">
                  <c:v>64</c:v>
                </c:pt>
                <c:pt idx="16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C9-43FC-9044-C5A09441C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8.62'!$Z$83:$Z$90</c:f>
              <c:numCache>
                <c:formatCode>#,##0</c:formatCode>
                <c:ptCount val="8"/>
                <c:pt idx="0">
                  <c:v>796</c:v>
                </c:pt>
                <c:pt idx="1">
                  <c:v>676</c:v>
                </c:pt>
                <c:pt idx="2">
                  <c:v>1442</c:v>
                </c:pt>
                <c:pt idx="3">
                  <c:v>365</c:v>
                </c:pt>
                <c:pt idx="4">
                  <c:v>209</c:v>
                </c:pt>
                <c:pt idx="5">
                  <c:v>379</c:v>
                </c:pt>
                <c:pt idx="6">
                  <c:v>801</c:v>
                </c:pt>
                <c:pt idx="7">
                  <c:v>1101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00-4120-9F68-347A2966FB65}"/>
            </c:ext>
          </c:extLst>
        </c:ser>
        <c:ser>
          <c:idx val="1"/>
          <c:order val="1"/>
          <c:tx>
            <c:strRef>
              <c:f>'Table 8.62'!$S$92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8.62'!$S$83:$S$90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8.62'!$Z$93:$Z$100</c:f>
              <c:numCache>
                <c:formatCode>#,##0</c:formatCode>
                <c:ptCount val="8"/>
                <c:pt idx="0">
                  <c:v>641</c:v>
                </c:pt>
                <c:pt idx="1">
                  <c:v>1471</c:v>
                </c:pt>
                <c:pt idx="2">
                  <c:v>329</c:v>
                </c:pt>
                <c:pt idx="3">
                  <c:v>1181</c:v>
                </c:pt>
                <c:pt idx="4">
                  <c:v>1057</c:v>
                </c:pt>
                <c:pt idx="5">
                  <c:v>784</c:v>
                </c:pt>
                <c:pt idx="6">
                  <c:v>48</c:v>
                </c:pt>
                <c:pt idx="7">
                  <c:v>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00-4120-9F68-347A2966F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8.7'!$S$1</c:f>
              <c:strCache>
                <c:ptCount val="1"/>
                <c:pt idx="0">
                  <c:v>Bayside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8.7'!$AB$15:$AB$33</c:f>
              <c:numCache>
                <c:formatCode>0.0%</c:formatCode>
                <c:ptCount val="19"/>
                <c:pt idx="0">
                  <c:v>4.4263923644731716E-3</c:v>
                </c:pt>
                <c:pt idx="1">
                  <c:v>2.4521207700916718E-3</c:v>
                </c:pt>
                <c:pt idx="2">
                  <c:v>3.8844107993913711E-2</c:v>
                </c:pt>
                <c:pt idx="3">
                  <c:v>6.2749141757730467E-3</c:v>
                </c:pt>
                <c:pt idx="4">
                  <c:v>5.1507111150233265E-2</c:v>
                </c:pt>
                <c:pt idx="5">
                  <c:v>4.4251348666423551E-2</c:v>
                </c:pt>
                <c:pt idx="6">
                  <c:v>9.055241879707758E-2</c:v>
                </c:pt>
                <c:pt idx="7">
                  <c:v>6.7100084252354669E-2</c:v>
                </c:pt>
                <c:pt idx="8">
                  <c:v>1.9516366334268072E-2</c:v>
                </c:pt>
                <c:pt idx="9">
                  <c:v>2.4055933503514707E-2</c:v>
                </c:pt>
                <c:pt idx="10">
                  <c:v>6.4421613872716069E-2</c:v>
                </c:pt>
                <c:pt idx="11">
                  <c:v>2.5803855488349282E-2</c:v>
                </c:pt>
                <c:pt idx="12">
                  <c:v>0.14910151779988179</c:v>
                </c:pt>
                <c:pt idx="13">
                  <c:v>7.1790551161299246E-2</c:v>
                </c:pt>
                <c:pt idx="14">
                  <c:v>3.935968210454837E-2</c:v>
                </c:pt>
                <c:pt idx="15">
                  <c:v>9.0300919230914323E-2</c:v>
                </c:pt>
                <c:pt idx="16">
                  <c:v>0.11370295386240459</c:v>
                </c:pt>
                <c:pt idx="17">
                  <c:v>3.10853463777775E-2</c:v>
                </c:pt>
                <c:pt idx="18">
                  <c:v>2.9111074783395998E-2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FD-4A68-9C64-0E6FB9275B6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FD-4A68-9C64-0E6FB9275B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8.62'!$S$1</c:f>
              <c:strCache>
                <c:ptCount val="1"/>
                <c:pt idx="0">
                  <c:v>South Gippsland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8.62'!$V$8:$Z$8</c:f>
              <c:numCache>
                <c:formatCode>#,##0</c:formatCode>
                <c:ptCount val="5"/>
                <c:pt idx="0">
                  <c:v>34869.550000000003</c:v>
                </c:pt>
                <c:pt idx="1">
                  <c:v>37434.67</c:v>
                </c:pt>
                <c:pt idx="2">
                  <c:v>35575</c:v>
                </c:pt>
                <c:pt idx="3">
                  <c:v>38462.339999999997</c:v>
                </c:pt>
                <c:pt idx="4">
                  <c:v>39867.03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79-452C-BEC1-AE514160213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42133.59</c:v>
                </c:pt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79-452C-BEC1-AE51416021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8.63'!$S$4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8.63'!$U$2:$Y$2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8.63'!$U$4:$Y$4</c:f>
              <c:numCache>
                <c:formatCode>#,##0</c:formatCode>
                <c:ptCount val="5"/>
                <c:pt idx="1">
                  <c:v>13392</c:v>
                </c:pt>
                <c:pt idx="2">
                  <c:v>14480</c:v>
                </c:pt>
                <c:pt idx="3">
                  <c:v>14290</c:v>
                </c:pt>
                <c:pt idx="4">
                  <c:v>14688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37-4E80-A7AC-23B901E9E51E}"/>
            </c:ext>
          </c:extLst>
        </c:ser>
        <c:ser>
          <c:idx val="1"/>
          <c:order val="1"/>
          <c:tx>
            <c:strRef>
              <c:f>'Table 8.63'!$S$7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8.63'!$U$2:$Y$2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8.63'!$U$7:$Y$7</c:f>
              <c:numCache>
                <c:formatCode>#,##0</c:formatCode>
                <c:ptCount val="5"/>
                <c:pt idx="1">
                  <c:v>8710</c:v>
                </c:pt>
                <c:pt idx="2">
                  <c:v>9139</c:v>
                </c:pt>
                <c:pt idx="3">
                  <c:v>8968</c:v>
                </c:pt>
                <c:pt idx="4">
                  <c:v>9350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37-4E80-A7AC-23B901E9E51E}"/>
            </c:ext>
          </c:extLst>
        </c:ser>
        <c:ser>
          <c:idx val="2"/>
          <c:order val="2"/>
          <c:tx>
            <c:strRef>
              <c:f>'Table 8.63'!$S$11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8.63'!$U$2:$Y$2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8.63'!$U$11:$Y$11</c:f>
              <c:numCache>
                <c:formatCode>#,##0</c:formatCode>
                <c:ptCount val="5"/>
                <c:pt idx="1">
                  <c:v>10904</c:v>
                </c:pt>
                <c:pt idx="2">
                  <c:v>11735</c:v>
                </c:pt>
                <c:pt idx="3">
                  <c:v>11722</c:v>
                </c:pt>
                <c:pt idx="4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37-4E80-A7AC-23B901E9E51E}"/>
            </c:ext>
          </c:extLst>
        </c:ser>
        <c:ser>
          <c:idx val="3"/>
          <c:order val="3"/>
          <c:tx>
            <c:strRef>
              <c:f>'Table 8.63'!$S$12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8.63'!$U$2:$Y$2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8.63'!$U$12:$Y$12</c:f>
              <c:numCache>
                <c:formatCode>#,##0</c:formatCode>
                <c:ptCount val="5"/>
                <c:pt idx="1">
                  <c:v>2490</c:v>
                </c:pt>
                <c:pt idx="2">
                  <c:v>2751</c:v>
                </c:pt>
                <c:pt idx="3">
                  <c:v>2567</c:v>
                </c:pt>
                <c:pt idx="4">
                  <c:v>2702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37-4E80-A7AC-23B901E9E5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8.63'!$S$1</c:f>
              <c:strCache>
                <c:ptCount val="1"/>
                <c:pt idx="0">
                  <c:v>Southern Grampians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8.63'!$AB$15:$AB$33</c:f>
              <c:numCache>
                <c:formatCode>0.0%</c:formatCode>
                <c:ptCount val="19"/>
                <c:pt idx="0">
                  <c:v>0.20627018299246502</c:v>
                </c:pt>
                <c:pt idx="1">
                  <c:v>4.5748116254036601E-3</c:v>
                </c:pt>
                <c:pt idx="2">
                  <c:v>2.9198062432723357E-2</c:v>
                </c:pt>
                <c:pt idx="3">
                  <c:v>2.5565123789020451E-3</c:v>
                </c:pt>
                <c:pt idx="4">
                  <c:v>4.8170075349838533E-2</c:v>
                </c:pt>
                <c:pt idx="5">
                  <c:v>2.5430570505920343E-2</c:v>
                </c:pt>
                <c:pt idx="6">
                  <c:v>7.9520990312163614E-2</c:v>
                </c:pt>
                <c:pt idx="7">
                  <c:v>6.8824004305705053E-2</c:v>
                </c:pt>
                <c:pt idx="8">
                  <c:v>2.3614101184068891E-2</c:v>
                </c:pt>
                <c:pt idx="9">
                  <c:v>5.7185145317545745E-3</c:v>
                </c:pt>
                <c:pt idx="10">
                  <c:v>2.1192142088266953E-2</c:v>
                </c:pt>
                <c:pt idx="11">
                  <c:v>1.0966092572658773E-2</c:v>
                </c:pt>
                <c:pt idx="12">
                  <c:v>3.5387513455328312E-2</c:v>
                </c:pt>
                <c:pt idx="13">
                  <c:v>3.8885898815931109E-2</c:v>
                </c:pt>
                <c:pt idx="14">
                  <c:v>5.5368675995694297E-2</c:v>
                </c:pt>
                <c:pt idx="15">
                  <c:v>6.6536598493003224E-2</c:v>
                </c:pt>
                <c:pt idx="16">
                  <c:v>0.12526910656620022</c:v>
                </c:pt>
                <c:pt idx="17">
                  <c:v>1.2378902045209902E-2</c:v>
                </c:pt>
                <c:pt idx="18">
                  <c:v>3.0139935414424113E-2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60-40C2-99FA-95D117ABE3A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60-40C2-99FA-95D117ABE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8.63'!$S$63:$S$79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8.63'!$Y$44:$Y$60</c:f>
              <c:numCache>
                <c:formatCode>#,##0</c:formatCode>
                <c:ptCount val="17"/>
                <c:pt idx="0">
                  <c:v>10</c:v>
                </c:pt>
                <c:pt idx="1">
                  <c:v>189</c:v>
                </c:pt>
                <c:pt idx="2">
                  <c:v>420</c:v>
                </c:pt>
                <c:pt idx="3">
                  <c:v>676</c:v>
                </c:pt>
                <c:pt idx="4">
                  <c:v>804</c:v>
                </c:pt>
                <c:pt idx="5">
                  <c:v>664</c:v>
                </c:pt>
                <c:pt idx="6">
                  <c:v>547</c:v>
                </c:pt>
                <c:pt idx="7">
                  <c:v>613</c:v>
                </c:pt>
                <c:pt idx="8">
                  <c:v>738</c:v>
                </c:pt>
                <c:pt idx="9">
                  <c:v>669</c:v>
                </c:pt>
                <c:pt idx="10">
                  <c:v>718</c:v>
                </c:pt>
                <c:pt idx="11">
                  <c:v>706</c:v>
                </c:pt>
                <c:pt idx="12">
                  <c:v>426</c:v>
                </c:pt>
                <c:pt idx="13">
                  <c:v>215</c:v>
                </c:pt>
                <c:pt idx="14">
                  <c:v>105</c:v>
                </c:pt>
                <c:pt idx="15">
                  <c:v>41</c:v>
                </c:pt>
                <c:pt idx="1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24-4894-B8B6-96FAB517963D}"/>
            </c:ext>
          </c:extLst>
        </c:ser>
        <c:ser>
          <c:idx val="1"/>
          <c:order val="1"/>
          <c:tx>
            <c:strRef>
              <c:f>'Table 8.63'!$S$62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8.63'!$S$63:$S$79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8.63'!$Y$63:$Y$79</c:f>
              <c:numCache>
                <c:formatCode>#,##0</c:formatCode>
                <c:ptCount val="17"/>
                <c:pt idx="0">
                  <c:v>7</c:v>
                </c:pt>
                <c:pt idx="1">
                  <c:v>194</c:v>
                </c:pt>
                <c:pt idx="2">
                  <c:v>476</c:v>
                </c:pt>
                <c:pt idx="3">
                  <c:v>662</c:v>
                </c:pt>
                <c:pt idx="4">
                  <c:v>612</c:v>
                </c:pt>
                <c:pt idx="5">
                  <c:v>597</c:v>
                </c:pt>
                <c:pt idx="6">
                  <c:v>590</c:v>
                </c:pt>
                <c:pt idx="7">
                  <c:v>605</c:v>
                </c:pt>
                <c:pt idx="8">
                  <c:v>717</c:v>
                </c:pt>
                <c:pt idx="9">
                  <c:v>697</c:v>
                </c:pt>
                <c:pt idx="10">
                  <c:v>745</c:v>
                </c:pt>
                <c:pt idx="11">
                  <c:v>605</c:v>
                </c:pt>
                <c:pt idx="12">
                  <c:v>332</c:v>
                </c:pt>
                <c:pt idx="13">
                  <c:v>157</c:v>
                </c:pt>
                <c:pt idx="14">
                  <c:v>62</c:v>
                </c:pt>
                <c:pt idx="15">
                  <c:v>32</c:v>
                </c:pt>
                <c:pt idx="1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24-4894-B8B6-96FAB51796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8.63'!$S$83:$S$90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8.63'!$Y$83:$Y$90</c:f>
              <c:numCache>
                <c:formatCode>#,##0</c:formatCode>
                <c:ptCount val="8"/>
                <c:pt idx="0">
                  <c:v>458</c:v>
                </c:pt>
                <c:pt idx="1">
                  <c:v>426</c:v>
                </c:pt>
                <c:pt idx="2">
                  <c:v>824</c:v>
                </c:pt>
                <c:pt idx="3">
                  <c:v>221</c:v>
                </c:pt>
                <c:pt idx="4">
                  <c:v>135</c:v>
                </c:pt>
                <c:pt idx="5">
                  <c:v>236</c:v>
                </c:pt>
                <c:pt idx="6">
                  <c:v>385</c:v>
                </c:pt>
                <c:pt idx="7">
                  <c:v>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89-4E5C-9D64-6376132A0D95}"/>
            </c:ext>
          </c:extLst>
        </c:ser>
        <c:ser>
          <c:idx val="1"/>
          <c:order val="1"/>
          <c:tx>
            <c:strRef>
              <c:f>'Table 8.63'!$S$92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8.63'!$S$83:$S$90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8.63'!$Y$93:$Y$100</c:f>
              <c:numCache>
                <c:formatCode>#,##0</c:formatCode>
                <c:ptCount val="8"/>
                <c:pt idx="0">
                  <c:v>278</c:v>
                </c:pt>
                <c:pt idx="1">
                  <c:v>895</c:v>
                </c:pt>
                <c:pt idx="2">
                  <c:v>155</c:v>
                </c:pt>
                <c:pt idx="3">
                  <c:v>693</c:v>
                </c:pt>
                <c:pt idx="4">
                  <c:v>617</c:v>
                </c:pt>
                <c:pt idx="5">
                  <c:v>422</c:v>
                </c:pt>
                <c:pt idx="6">
                  <c:v>28</c:v>
                </c:pt>
                <c:pt idx="7">
                  <c:v>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89-4E5C-9D64-6376132A0D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8.63'!$S$1</c:f>
              <c:strCache>
                <c:ptCount val="1"/>
                <c:pt idx="0">
                  <c:v>Southern Grampians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8.63'!$U$8:$Y$8</c:f>
              <c:numCache>
                <c:formatCode>#,##0</c:formatCode>
                <c:ptCount val="5"/>
                <c:pt idx="1">
                  <c:v>24795.63</c:v>
                </c:pt>
                <c:pt idx="2">
                  <c:v>28672.78</c:v>
                </c:pt>
                <c:pt idx="3">
                  <c:v>29955.83</c:v>
                </c:pt>
                <c:pt idx="4">
                  <c:v>27926.93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00-4AA1-9926-24625EF9005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00-4AA1-9926-24625EF900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8.63'!$S$4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8.63'!$V$4:$Z$4</c:f>
              <c:numCache>
                <c:formatCode>#,##0</c:formatCode>
                <c:ptCount val="5"/>
                <c:pt idx="0">
                  <c:v>13392</c:v>
                </c:pt>
                <c:pt idx="1">
                  <c:v>14480</c:v>
                </c:pt>
                <c:pt idx="2">
                  <c:v>14290</c:v>
                </c:pt>
                <c:pt idx="3">
                  <c:v>14688</c:v>
                </c:pt>
                <c:pt idx="4">
                  <c:v>14864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8D-461B-8DBE-5BC2C187F6AE}"/>
            </c:ext>
          </c:extLst>
        </c:ser>
        <c:ser>
          <c:idx val="1"/>
          <c:order val="1"/>
          <c:tx>
            <c:strRef>
              <c:f>'Table 8.63'!$S$7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8.63'!$V$7:$Z$7</c:f>
              <c:numCache>
                <c:formatCode>#,##0</c:formatCode>
                <c:ptCount val="5"/>
                <c:pt idx="0">
                  <c:v>8710</c:v>
                </c:pt>
                <c:pt idx="1">
                  <c:v>9139</c:v>
                </c:pt>
                <c:pt idx="2">
                  <c:v>8968</c:v>
                </c:pt>
                <c:pt idx="3">
                  <c:v>9350</c:v>
                </c:pt>
                <c:pt idx="4">
                  <c:v>9354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8D-461B-8DBE-5BC2C187F6AE}"/>
            </c:ext>
          </c:extLst>
        </c:ser>
        <c:ser>
          <c:idx val="2"/>
          <c:order val="2"/>
          <c:tx>
            <c:strRef>
              <c:f>'Table 8.63'!$S$11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8.63'!$V$11:$Z$11</c:f>
              <c:numCache>
                <c:formatCode>#,##0</c:formatCode>
                <c:ptCount val="5"/>
                <c:pt idx="0">
                  <c:v>10904</c:v>
                </c:pt>
                <c:pt idx="1">
                  <c:v>11735</c:v>
                </c:pt>
                <c:pt idx="2">
                  <c:v>11722</c:v>
                </c:pt>
                <c:pt idx="3">
                  <c:v>11989</c:v>
                </c:pt>
                <c:pt idx="4">
                  <c:v>12135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8D-461B-8DBE-5BC2C187F6AE}"/>
            </c:ext>
          </c:extLst>
        </c:ser>
        <c:ser>
          <c:idx val="3"/>
          <c:order val="3"/>
          <c:tx>
            <c:strRef>
              <c:f>'Table 8.63'!$S$12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8.63'!$V$12:$Z$12</c:f>
              <c:numCache>
                <c:formatCode>#,##0</c:formatCode>
                <c:ptCount val="5"/>
                <c:pt idx="0">
                  <c:v>2490</c:v>
                </c:pt>
                <c:pt idx="1">
                  <c:v>2751</c:v>
                </c:pt>
                <c:pt idx="2">
                  <c:v>2567</c:v>
                </c:pt>
                <c:pt idx="3">
                  <c:v>2702</c:v>
                </c:pt>
                <c:pt idx="4">
                  <c:v>2729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8D-461B-8DBE-5BC2C187F6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8.63'!$S$1</c:f>
              <c:strCache>
                <c:ptCount val="1"/>
                <c:pt idx="0">
                  <c:v>Southern Grampians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8.63'!$AB$15:$AB$33</c:f>
              <c:numCache>
                <c:formatCode>0.0%</c:formatCode>
                <c:ptCount val="19"/>
                <c:pt idx="0">
                  <c:v>0.20627018299246502</c:v>
                </c:pt>
                <c:pt idx="1">
                  <c:v>4.5748116254036601E-3</c:v>
                </c:pt>
                <c:pt idx="2">
                  <c:v>2.9198062432723357E-2</c:v>
                </c:pt>
                <c:pt idx="3">
                  <c:v>2.5565123789020451E-3</c:v>
                </c:pt>
                <c:pt idx="4">
                  <c:v>4.8170075349838533E-2</c:v>
                </c:pt>
                <c:pt idx="5">
                  <c:v>2.5430570505920343E-2</c:v>
                </c:pt>
                <c:pt idx="6">
                  <c:v>7.9520990312163614E-2</c:v>
                </c:pt>
                <c:pt idx="7">
                  <c:v>6.8824004305705053E-2</c:v>
                </c:pt>
                <c:pt idx="8">
                  <c:v>2.3614101184068891E-2</c:v>
                </c:pt>
                <c:pt idx="9">
                  <c:v>5.7185145317545745E-3</c:v>
                </c:pt>
                <c:pt idx="10">
                  <c:v>2.1192142088266953E-2</c:v>
                </c:pt>
                <c:pt idx="11">
                  <c:v>1.0966092572658773E-2</c:v>
                </c:pt>
                <c:pt idx="12">
                  <c:v>3.5387513455328312E-2</c:v>
                </c:pt>
                <c:pt idx="13">
                  <c:v>3.8885898815931109E-2</c:v>
                </c:pt>
                <c:pt idx="14">
                  <c:v>5.5368675995694297E-2</c:v>
                </c:pt>
                <c:pt idx="15">
                  <c:v>6.6536598493003224E-2</c:v>
                </c:pt>
                <c:pt idx="16">
                  <c:v>0.12526910656620022</c:v>
                </c:pt>
                <c:pt idx="17">
                  <c:v>1.2378902045209902E-2</c:v>
                </c:pt>
                <c:pt idx="18">
                  <c:v>3.0139935414424113E-2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60-4F10-AD1D-318BF58854A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60-4F10-AD1D-318BF58854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8.63'!$S$63:$S$79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8.63'!$Z$44:$Z$60</c:f>
              <c:numCache>
                <c:formatCode>#,##0</c:formatCode>
                <c:ptCount val="17"/>
                <c:pt idx="0">
                  <c:v>6</c:v>
                </c:pt>
                <c:pt idx="1">
                  <c:v>209</c:v>
                </c:pt>
                <c:pt idx="2">
                  <c:v>502</c:v>
                </c:pt>
                <c:pt idx="3">
                  <c:v>685</c:v>
                </c:pt>
                <c:pt idx="4">
                  <c:v>826</c:v>
                </c:pt>
                <c:pt idx="5">
                  <c:v>715</c:v>
                </c:pt>
                <c:pt idx="6">
                  <c:v>560</c:v>
                </c:pt>
                <c:pt idx="7">
                  <c:v>590</c:v>
                </c:pt>
                <c:pt idx="8">
                  <c:v>681</c:v>
                </c:pt>
                <c:pt idx="9">
                  <c:v>651</c:v>
                </c:pt>
                <c:pt idx="10">
                  <c:v>700</c:v>
                </c:pt>
                <c:pt idx="11">
                  <c:v>670</c:v>
                </c:pt>
                <c:pt idx="12">
                  <c:v>452</c:v>
                </c:pt>
                <c:pt idx="13">
                  <c:v>208</c:v>
                </c:pt>
                <c:pt idx="14">
                  <c:v>117</c:v>
                </c:pt>
                <c:pt idx="15">
                  <c:v>45</c:v>
                </c:pt>
                <c:pt idx="16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4D-49A0-AFE3-3BEC837B3985}"/>
            </c:ext>
          </c:extLst>
        </c:ser>
        <c:ser>
          <c:idx val="1"/>
          <c:order val="1"/>
          <c:tx>
            <c:strRef>
              <c:f>'Table 8.63'!$S$62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8.63'!$S$63:$S$79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8.63'!$Z$63:$Z$79</c:f>
              <c:numCache>
                <c:formatCode>#,##0</c:formatCode>
                <c:ptCount val="17"/>
                <c:pt idx="0">
                  <c:v>4</c:v>
                </c:pt>
                <c:pt idx="1">
                  <c:v>209</c:v>
                </c:pt>
                <c:pt idx="2">
                  <c:v>536</c:v>
                </c:pt>
                <c:pt idx="3">
                  <c:v>639</c:v>
                </c:pt>
                <c:pt idx="4">
                  <c:v>642</c:v>
                </c:pt>
                <c:pt idx="5">
                  <c:v>600</c:v>
                </c:pt>
                <c:pt idx="6">
                  <c:v>659</c:v>
                </c:pt>
                <c:pt idx="7">
                  <c:v>595</c:v>
                </c:pt>
                <c:pt idx="8">
                  <c:v>691</c:v>
                </c:pt>
                <c:pt idx="9">
                  <c:v>709</c:v>
                </c:pt>
                <c:pt idx="10">
                  <c:v>728</c:v>
                </c:pt>
                <c:pt idx="11">
                  <c:v>554</c:v>
                </c:pt>
                <c:pt idx="12">
                  <c:v>370</c:v>
                </c:pt>
                <c:pt idx="13">
                  <c:v>156</c:v>
                </c:pt>
                <c:pt idx="14">
                  <c:v>61</c:v>
                </c:pt>
                <c:pt idx="15">
                  <c:v>38</c:v>
                </c:pt>
                <c:pt idx="1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4D-49A0-AFE3-3BEC837B39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8.63'!$Z$83:$Z$90</c:f>
              <c:numCache>
                <c:formatCode>#,##0</c:formatCode>
                <c:ptCount val="8"/>
                <c:pt idx="0">
                  <c:v>461</c:v>
                </c:pt>
                <c:pt idx="1">
                  <c:v>438</c:v>
                </c:pt>
                <c:pt idx="2">
                  <c:v>847</c:v>
                </c:pt>
                <c:pt idx="3">
                  <c:v>219</c:v>
                </c:pt>
                <c:pt idx="4">
                  <c:v>136</c:v>
                </c:pt>
                <c:pt idx="5">
                  <c:v>238</c:v>
                </c:pt>
                <c:pt idx="6">
                  <c:v>373</c:v>
                </c:pt>
                <c:pt idx="7">
                  <c:v>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94-4E36-BDBE-2A2291B48562}"/>
            </c:ext>
          </c:extLst>
        </c:ser>
        <c:ser>
          <c:idx val="1"/>
          <c:order val="1"/>
          <c:tx>
            <c:strRef>
              <c:f>'Table 8.63'!$S$92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8.63'!$S$83:$S$90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8.63'!$Z$93:$Z$100</c:f>
              <c:numCache>
                <c:formatCode>#,##0</c:formatCode>
                <c:ptCount val="8"/>
                <c:pt idx="0">
                  <c:v>278</c:v>
                </c:pt>
                <c:pt idx="1">
                  <c:v>891</c:v>
                </c:pt>
                <c:pt idx="2">
                  <c:v>154</c:v>
                </c:pt>
                <c:pt idx="3">
                  <c:v>669</c:v>
                </c:pt>
                <c:pt idx="4">
                  <c:v>631</c:v>
                </c:pt>
                <c:pt idx="5">
                  <c:v>423</c:v>
                </c:pt>
                <c:pt idx="6">
                  <c:v>30</c:v>
                </c:pt>
                <c:pt idx="7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94-4E36-BDBE-2A2291B48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8.7'!$Y$44:$Y$60</c:f>
              <c:numCache>
                <c:formatCode>#,##0</c:formatCode>
                <c:ptCount val="17"/>
                <c:pt idx="0">
                  <c:v>23</c:v>
                </c:pt>
                <c:pt idx="1">
                  <c:v>624</c:v>
                </c:pt>
                <c:pt idx="2">
                  <c:v>2549</c:v>
                </c:pt>
                <c:pt idx="3">
                  <c:v>3491</c:v>
                </c:pt>
                <c:pt idx="4">
                  <c:v>3600</c:v>
                </c:pt>
                <c:pt idx="5">
                  <c:v>3074</c:v>
                </c:pt>
                <c:pt idx="6">
                  <c:v>3285</c:v>
                </c:pt>
                <c:pt idx="7">
                  <c:v>3493</c:v>
                </c:pt>
                <c:pt idx="8">
                  <c:v>4262</c:v>
                </c:pt>
                <c:pt idx="9">
                  <c:v>4158</c:v>
                </c:pt>
                <c:pt idx="10">
                  <c:v>3763</c:v>
                </c:pt>
                <c:pt idx="11">
                  <c:v>2824</c:v>
                </c:pt>
                <c:pt idx="12">
                  <c:v>1749</c:v>
                </c:pt>
                <c:pt idx="13">
                  <c:v>1022</c:v>
                </c:pt>
                <c:pt idx="14">
                  <c:v>443</c:v>
                </c:pt>
                <c:pt idx="15">
                  <c:v>170</c:v>
                </c:pt>
                <c:pt idx="16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62-424C-9B2E-988B244B34DB}"/>
            </c:ext>
          </c:extLst>
        </c:ser>
        <c:ser>
          <c:idx val="1"/>
          <c:order val="1"/>
          <c:tx>
            <c:strRef>
              <c:f>'Table 8.7'!$S$62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8.7'!$Y$63:$Y$79</c:f>
              <c:numCache>
                <c:formatCode>#,##0</c:formatCode>
                <c:ptCount val="17"/>
                <c:pt idx="0">
                  <c:v>24</c:v>
                </c:pt>
                <c:pt idx="1">
                  <c:v>782</c:v>
                </c:pt>
                <c:pt idx="2">
                  <c:v>2551</c:v>
                </c:pt>
                <c:pt idx="3">
                  <c:v>3927</c:v>
                </c:pt>
                <c:pt idx="4">
                  <c:v>3691</c:v>
                </c:pt>
                <c:pt idx="5">
                  <c:v>3355</c:v>
                </c:pt>
                <c:pt idx="6">
                  <c:v>3571</c:v>
                </c:pt>
                <c:pt idx="7">
                  <c:v>3770</c:v>
                </c:pt>
                <c:pt idx="8">
                  <c:v>4898</c:v>
                </c:pt>
                <c:pt idx="9">
                  <c:v>4570</c:v>
                </c:pt>
                <c:pt idx="10">
                  <c:v>4069</c:v>
                </c:pt>
                <c:pt idx="11">
                  <c:v>2741</c:v>
                </c:pt>
                <c:pt idx="12">
                  <c:v>1628</c:v>
                </c:pt>
                <c:pt idx="13">
                  <c:v>737</c:v>
                </c:pt>
                <c:pt idx="14">
                  <c:v>265</c:v>
                </c:pt>
                <c:pt idx="15">
                  <c:v>119</c:v>
                </c:pt>
                <c:pt idx="16">
                  <c:v>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62-424C-9B2E-988B244B34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8.63'!$S$1</c:f>
              <c:strCache>
                <c:ptCount val="1"/>
                <c:pt idx="0">
                  <c:v>Southern Grampians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8.63'!$V$8:$Z$8</c:f>
              <c:numCache>
                <c:formatCode>#,##0</c:formatCode>
                <c:ptCount val="5"/>
                <c:pt idx="0">
                  <c:v>24795.63</c:v>
                </c:pt>
                <c:pt idx="1">
                  <c:v>28672.78</c:v>
                </c:pt>
                <c:pt idx="2">
                  <c:v>29955.83</c:v>
                </c:pt>
                <c:pt idx="3">
                  <c:v>27926.93</c:v>
                </c:pt>
                <c:pt idx="4">
                  <c:v>31156.17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CF-4245-BA73-E64732B0C9F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42133.59</c:v>
                </c:pt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CF-4245-BA73-E64732B0C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8.64'!$S$4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8.64'!$U$2:$Y$2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8.64'!$U$4:$Y$4</c:f>
              <c:numCache>
                <c:formatCode>#,##0</c:formatCode>
                <c:ptCount val="5"/>
                <c:pt idx="1">
                  <c:v>103144</c:v>
                </c:pt>
                <c:pt idx="2">
                  <c:v>105586</c:v>
                </c:pt>
                <c:pt idx="3">
                  <c:v>107198</c:v>
                </c:pt>
                <c:pt idx="4">
                  <c:v>104788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6E-4575-B3E2-8CBB80EC79C8}"/>
            </c:ext>
          </c:extLst>
        </c:ser>
        <c:ser>
          <c:idx val="1"/>
          <c:order val="1"/>
          <c:tx>
            <c:strRef>
              <c:f>'Table 8.64'!$S$7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8.64'!$U$2:$Y$2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8.64'!$U$7:$Y$7</c:f>
              <c:numCache>
                <c:formatCode>#,##0</c:formatCode>
                <c:ptCount val="5"/>
                <c:pt idx="1">
                  <c:v>69676</c:v>
                </c:pt>
                <c:pt idx="2">
                  <c:v>71465</c:v>
                </c:pt>
                <c:pt idx="3">
                  <c:v>72303</c:v>
                </c:pt>
                <c:pt idx="4">
                  <c:v>71868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6E-4575-B3E2-8CBB80EC79C8}"/>
            </c:ext>
          </c:extLst>
        </c:ser>
        <c:ser>
          <c:idx val="2"/>
          <c:order val="2"/>
          <c:tx>
            <c:strRef>
              <c:f>'Table 8.64'!$S$11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8.64'!$U$2:$Y$2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8.64'!$U$11:$Y$11</c:f>
              <c:numCache>
                <c:formatCode>#,##0</c:formatCode>
                <c:ptCount val="5"/>
                <c:pt idx="1">
                  <c:v>92714</c:v>
                </c:pt>
                <c:pt idx="2">
                  <c:v>94678</c:v>
                </c:pt>
                <c:pt idx="3">
                  <c:v>96221</c:v>
                </c:pt>
                <c:pt idx="4">
                  <c:v>93790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6E-4575-B3E2-8CBB80EC79C8}"/>
            </c:ext>
          </c:extLst>
        </c:ser>
        <c:ser>
          <c:idx val="3"/>
          <c:order val="3"/>
          <c:tx>
            <c:strRef>
              <c:f>'Table 8.64'!$S$12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8.64'!$U$2:$Y$2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8.64'!$U$12:$Y$12</c:f>
              <c:numCache>
                <c:formatCode>#,##0</c:formatCode>
                <c:ptCount val="5"/>
                <c:pt idx="1">
                  <c:v>10429</c:v>
                </c:pt>
                <c:pt idx="2">
                  <c:v>10906</c:v>
                </c:pt>
                <c:pt idx="3">
                  <c:v>10979</c:v>
                </c:pt>
                <c:pt idx="4">
                  <c:v>10992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6E-4575-B3E2-8CBB80EC7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8.64'!$S$1</c:f>
              <c:strCache>
                <c:ptCount val="1"/>
                <c:pt idx="0">
                  <c:v>Stonnington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8.64'!$AB$15:$AB$33</c:f>
              <c:numCache>
                <c:formatCode>0.0%</c:formatCode>
                <c:ptCount val="19"/>
                <c:pt idx="0">
                  <c:v>6.9003231419338803E-3</c:v>
                </c:pt>
                <c:pt idx="1">
                  <c:v>2.3763360676112353E-3</c:v>
                </c:pt>
                <c:pt idx="2">
                  <c:v>3.0007457121551083E-2</c:v>
                </c:pt>
                <c:pt idx="3">
                  <c:v>5.8662689535172756E-3</c:v>
                </c:pt>
                <c:pt idx="4">
                  <c:v>3.6281382053194131E-2</c:v>
                </c:pt>
                <c:pt idx="5">
                  <c:v>3.6500124285359183E-2</c:v>
                </c:pt>
                <c:pt idx="6">
                  <c:v>8.5299527715635093E-2</c:v>
                </c:pt>
                <c:pt idx="7">
                  <c:v>7.9801143425304505E-2</c:v>
                </c:pt>
                <c:pt idx="8">
                  <c:v>1.9756400695998013E-2</c:v>
                </c:pt>
                <c:pt idx="9">
                  <c:v>2.8138205319413374E-2</c:v>
                </c:pt>
                <c:pt idx="10">
                  <c:v>6.4588615461098689E-2</c:v>
                </c:pt>
                <c:pt idx="11">
                  <c:v>2.5205070842654734E-2</c:v>
                </c:pt>
                <c:pt idx="12">
                  <c:v>0.15921451652995278</c:v>
                </c:pt>
                <c:pt idx="13">
                  <c:v>9.2418593089734033E-2</c:v>
                </c:pt>
                <c:pt idx="14">
                  <c:v>3.7027094208302261E-2</c:v>
                </c:pt>
                <c:pt idx="15">
                  <c:v>7.8528461347253289E-2</c:v>
                </c:pt>
                <c:pt idx="16">
                  <c:v>0.12294307730549341</c:v>
                </c:pt>
                <c:pt idx="17">
                  <c:v>3.3238876460352972E-2</c:v>
                </c:pt>
                <c:pt idx="18">
                  <c:v>2.84862043251305E-2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69-4BDB-83D9-467963A419E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69-4BDB-83D9-467963A41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8.64'!$S$63:$S$79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8.64'!$Y$44:$Y$60</c:f>
              <c:numCache>
                <c:formatCode>#,##0</c:formatCode>
                <c:ptCount val="17"/>
                <c:pt idx="0">
                  <c:v>23</c:v>
                </c:pt>
                <c:pt idx="1">
                  <c:v>310</c:v>
                </c:pt>
                <c:pt idx="2">
                  <c:v>1817</c:v>
                </c:pt>
                <c:pt idx="3">
                  <c:v>4943</c:v>
                </c:pt>
                <c:pt idx="4">
                  <c:v>10043</c:v>
                </c:pt>
                <c:pt idx="5">
                  <c:v>8866</c:v>
                </c:pt>
                <c:pt idx="6">
                  <c:v>6103</c:v>
                </c:pt>
                <c:pt idx="7">
                  <c:v>4023</c:v>
                </c:pt>
                <c:pt idx="8">
                  <c:v>3528</c:v>
                </c:pt>
                <c:pt idx="9">
                  <c:v>3300</c:v>
                </c:pt>
                <c:pt idx="10">
                  <c:v>2800</c:v>
                </c:pt>
                <c:pt idx="11">
                  <c:v>2131</c:v>
                </c:pt>
                <c:pt idx="12">
                  <c:v>1509</c:v>
                </c:pt>
                <c:pt idx="13">
                  <c:v>1067</c:v>
                </c:pt>
                <c:pt idx="14">
                  <c:v>464</c:v>
                </c:pt>
                <c:pt idx="15">
                  <c:v>211</c:v>
                </c:pt>
                <c:pt idx="16">
                  <c:v>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5A-40A4-B9EC-20CA5A73A7AA}"/>
            </c:ext>
          </c:extLst>
        </c:ser>
        <c:ser>
          <c:idx val="1"/>
          <c:order val="1"/>
          <c:tx>
            <c:strRef>
              <c:f>'Table 8.64'!$S$62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8.64'!$S$63:$S$79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8.64'!$Y$63:$Y$79</c:f>
              <c:numCache>
                <c:formatCode>#,##0</c:formatCode>
                <c:ptCount val="17"/>
                <c:pt idx="0">
                  <c:v>38</c:v>
                </c:pt>
                <c:pt idx="1">
                  <c:v>430</c:v>
                </c:pt>
                <c:pt idx="2">
                  <c:v>2102</c:v>
                </c:pt>
                <c:pt idx="3">
                  <c:v>5927</c:v>
                </c:pt>
                <c:pt idx="4">
                  <c:v>11874</c:v>
                </c:pt>
                <c:pt idx="5">
                  <c:v>8944</c:v>
                </c:pt>
                <c:pt idx="6">
                  <c:v>5537</c:v>
                </c:pt>
                <c:pt idx="7">
                  <c:v>3719</c:v>
                </c:pt>
                <c:pt idx="8">
                  <c:v>3717</c:v>
                </c:pt>
                <c:pt idx="9">
                  <c:v>3281</c:v>
                </c:pt>
                <c:pt idx="10">
                  <c:v>2980</c:v>
                </c:pt>
                <c:pt idx="11">
                  <c:v>2198</c:v>
                </c:pt>
                <c:pt idx="12">
                  <c:v>1411</c:v>
                </c:pt>
                <c:pt idx="13">
                  <c:v>809</c:v>
                </c:pt>
                <c:pt idx="14">
                  <c:v>287</c:v>
                </c:pt>
                <c:pt idx="15">
                  <c:v>137</c:v>
                </c:pt>
                <c:pt idx="16">
                  <c:v>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5A-40A4-B9EC-20CA5A73A7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8.64'!$S$83:$S$90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8.64'!$Y$83:$Y$90</c:f>
              <c:numCache>
                <c:formatCode>#,##0</c:formatCode>
                <c:ptCount val="8"/>
                <c:pt idx="0">
                  <c:v>6885</c:v>
                </c:pt>
                <c:pt idx="1">
                  <c:v>10967</c:v>
                </c:pt>
                <c:pt idx="2">
                  <c:v>2388</c:v>
                </c:pt>
                <c:pt idx="3">
                  <c:v>1967</c:v>
                </c:pt>
                <c:pt idx="4">
                  <c:v>2465</c:v>
                </c:pt>
                <c:pt idx="5">
                  <c:v>2252</c:v>
                </c:pt>
                <c:pt idx="6">
                  <c:v>573</c:v>
                </c:pt>
                <c:pt idx="7">
                  <c:v>1344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FA-40E5-93C4-FF417ED3AFD7}"/>
            </c:ext>
          </c:extLst>
        </c:ser>
        <c:ser>
          <c:idx val="1"/>
          <c:order val="1"/>
          <c:tx>
            <c:strRef>
              <c:f>'Table 8.64'!$S$92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8.64'!$S$83:$S$90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8.64'!$Y$93:$Y$100</c:f>
              <c:numCache>
                <c:formatCode>#,##0</c:formatCode>
                <c:ptCount val="8"/>
                <c:pt idx="0">
                  <c:v>5065</c:v>
                </c:pt>
                <c:pt idx="1">
                  <c:v>11656</c:v>
                </c:pt>
                <c:pt idx="2">
                  <c:v>787</c:v>
                </c:pt>
                <c:pt idx="3">
                  <c:v>2979</c:v>
                </c:pt>
                <c:pt idx="4">
                  <c:v>5518</c:v>
                </c:pt>
                <c:pt idx="5">
                  <c:v>2932</c:v>
                </c:pt>
                <c:pt idx="6">
                  <c:v>91</c:v>
                </c:pt>
                <c:pt idx="7">
                  <c:v>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FA-40E5-93C4-FF417ED3AF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8.64'!$S$1</c:f>
              <c:strCache>
                <c:ptCount val="1"/>
                <c:pt idx="0">
                  <c:v>Stonnington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8.64'!$U$8:$Y$8</c:f>
              <c:numCache>
                <c:formatCode>#,##0</c:formatCode>
                <c:ptCount val="5"/>
                <c:pt idx="1">
                  <c:v>50000</c:v>
                </c:pt>
                <c:pt idx="2">
                  <c:v>52331</c:v>
                </c:pt>
                <c:pt idx="3">
                  <c:v>53572.5</c:v>
                </c:pt>
                <c:pt idx="4">
                  <c:v>54251.37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55-4DC7-BD30-F576C8BCB96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55-4DC7-BD30-F576C8BCB9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8.64'!$S$4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8.64'!$V$4:$Z$4</c:f>
              <c:numCache>
                <c:formatCode>#,##0</c:formatCode>
                <c:ptCount val="5"/>
                <c:pt idx="0">
                  <c:v>103144</c:v>
                </c:pt>
                <c:pt idx="1">
                  <c:v>105586</c:v>
                </c:pt>
                <c:pt idx="2">
                  <c:v>107198</c:v>
                </c:pt>
                <c:pt idx="3">
                  <c:v>104788</c:v>
                </c:pt>
                <c:pt idx="4">
                  <c:v>100575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4D-453B-9E41-CF577CC0886A}"/>
            </c:ext>
          </c:extLst>
        </c:ser>
        <c:ser>
          <c:idx val="1"/>
          <c:order val="1"/>
          <c:tx>
            <c:strRef>
              <c:f>'Table 8.64'!$S$7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8.64'!$V$7:$Z$7</c:f>
              <c:numCache>
                <c:formatCode>#,##0</c:formatCode>
                <c:ptCount val="5"/>
                <c:pt idx="0">
                  <c:v>69676</c:v>
                </c:pt>
                <c:pt idx="1">
                  <c:v>71465</c:v>
                </c:pt>
                <c:pt idx="2">
                  <c:v>72303</c:v>
                </c:pt>
                <c:pt idx="3">
                  <c:v>71868</c:v>
                </c:pt>
                <c:pt idx="4">
                  <c:v>68333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4D-453B-9E41-CF577CC0886A}"/>
            </c:ext>
          </c:extLst>
        </c:ser>
        <c:ser>
          <c:idx val="2"/>
          <c:order val="2"/>
          <c:tx>
            <c:strRef>
              <c:f>'Table 8.64'!$S$11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8.64'!$V$11:$Z$11</c:f>
              <c:numCache>
                <c:formatCode>#,##0</c:formatCode>
                <c:ptCount val="5"/>
                <c:pt idx="0">
                  <c:v>92714</c:v>
                </c:pt>
                <c:pt idx="1">
                  <c:v>94678</c:v>
                </c:pt>
                <c:pt idx="2">
                  <c:v>96221</c:v>
                </c:pt>
                <c:pt idx="3">
                  <c:v>93790</c:v>
                </c:pt>
                <c:pt idx="4">
                  <c:v>89708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4D-453B-9E41-CF577CC0886A}"/>
            </c:ext>
          </c:extLst>
        </c:ser>
        <c:ser>
          <c:idx val="3"/>
          <c:order val="3"/>
          <c:tx>
            <c:strRef>
              <c:f>'Table 8.64'!$S$12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8.64'!$V$12:$Z$12</c:f>
              <c:numCache>
                <c:formatCode>#,##0</c:formatCode>
                <c:ptCount val="5"/>
                <c:pt idx="0">
                  <c:v>10429</c:v>
                </c:pt>
                <c:pt idx="1">
                  <c:v>10906</c:v>
                </c:pt>
                <c:pt idx="2">
                  <c:v>10979</c:v>
                </c:pt>
                <c:pt idx="3">
                  <c:v>10992</c:v>
                </c:pt>
                <c:pt idx="4">
                  <c:v>10867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4D-453B-9E41-CF577CC08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8.64'!$S$1</c:f>
              <c:strCache>
                <c:ptCount val="1"/>
                <c:pt idx="0">
                  <c:v>Stonnington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8.64'!$AB$15:$AB$33</c:f>
              <c:numCache>
                <c:formatCode>0.0%</c:formatCode>
                <c:ptCount val="19"/>
                <c:pt idx="0">
                  <c:v>6.9003231419338803E-3</c:v>
                </c:pt>
                <c:pt idx="1">
                  <c:v>2.3763360676112353E-3</c:v>
                </c:pt>
                <c:pt idx="2">
                  <c:v>3.0007457121551083E-2</c:v>
                </c:pt>
                <c:pt idx="3">
                  <c:v>5.8662689535172756E-3</c:v>
                </c:pt>
                <c:pt idx="4">
                  <c:v>3.6281382053194131E-2</c:v>
                </c:pt>
                <c:pt idx="5">
                  <c:v>3.6500124285359183E-2</c:v>
                </c:pt>
                <c:pt idx="6">
                  <c:v>8.5299527715635093E-2</c:v>
                </c:pt>
                <c:pt idx="7">
                  <c:v>7.9801143425304505E-2</c:v>
                </c:pt>
                <c:pt idx="8">
                  <c:v>1.9756400695998013E-2</c:v>
                </c:pt>
                <c:pt idx="9">
                  <c:v>2.8138205319413374E-2</c:v>
                </c:pt>
                <c:pt idx="10">
                  <c:v>6.4588615461098689E-2</c:v>
                </c:pt>
                <c:pt idx="11">
                  <c:v>2.5205070842654734E-2</c:v>
                </c:pt>
                <c:pt idx="12">
                  <c:v>0.15921451652995278</c:v>
                </c:pt>
                <c:pt idx="13">
                  <c:v>9.2418593089734033E-2</c:v>
                </c:pt>
                <c:pt idx="14">
                  <c:v>3.7027094208302261E-2</c:v>
                </c:pt>
                <c:pt idx="15">
                  <c:v>7.8528461347253289E-2</c:v>
                </c:pt>
                <c:pt idx="16">
                  <c:v>0.12294307730549341</c:v>
                </c:pt>
                <c:pt idx="17">
                  <c:v>3.3238876460352972E-2</c:v>
                </c:pt>
                <c:pt idx="18">
                  <c:v>2.84862043251305E-2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BB-40BF-BB6C-3B114227ADD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BB-40BF-BB6C-3B114227A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8.64'!$S$63:$S$79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8.64'!$Z$44:$Z$60</c:f>
              <c:numCache>
                <c:formatCode>#,##0</c:formatCode>
                <c:ptCount val="17"/>
                <c:pt idx="0">
                  <c:v>33</c:v>
                </c:pt>
                <c:pt idx="1">
                  <c:v>311</c:v>
                </c:pt>
                <c:pt idx="2">
                  <c:v>1869</c:v>
                </c:pt>
                <c:pt idx="3">
                  <c:v>4201</c:v>
                </c:pt>
                <c:pt idx="4">
                  <c:v>9193</c:v>
                </c:pt>
                <c:pt idx="5">
                  <c:v>8408</c:v>
                </c:pt>
                <c:pt idx="6">
                  <c:v>5924</c:v>
                </c:pt>
                <c:pt idx="7">
                  <c:v>4079</c:v>
                </c:pt>
                <c:pt idx="8">
                  <c:v>3320</c:v>
                </c:pt>
                <c:pt idx="9">
                  <c:v>3386</c:v>
                </c:pt>
                <c:pt idx="10">
                  <c:v>2745</c:v>
                </c:pt>
                <c:pt idx="11">
                  <c:v>2210</c:v>
                </c:pt>
                <c:pt idx="12">
                  <c:v>1406</c:v>
                </c:pt>
                <c:pt idx="13">
                  <c:v>1028</c:v>
                </c:pt>
                <c:pt idx="14">
                  <c:v>461</c:v>
                </c:pt>
                <c:pt idx="15">
                  <c:v>240</c:v>
                </c:pt>
                <c:pt idx="16">
                  <c:v>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45-475E-BF36-0DE50B81A0CF}"/>
            </c:ext>
          </c:extLst>
        </c:ser>
        <c:ser>
          <c:idx val="1"/>
          <c:order val="1"/>
          <c:tx>
            <c:strRef>
              <c:f>'Table 8.64'!$S$62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8.64'!$S$63:$S$79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8.64'!$Z$63:$Z$79</c:f>
              <c:numCache>
                <c:formatCode>#,##0</c:formatCode>
                <c:ptCount val="17"/>
                <c:pt idx="0">
                  <c:v>38</c:v>
                </c:pt>
                <c:pt idx="1">
                  <c:v>459</c:v>
                </c:pt>
                <c:pt idx="2">
                  <c:v>2271</c:v>
                </c:pt>
                <c:pt idx="3">
                  <c:v>5292</c:v>
                </c:pt>
                <c:pt idx="4">
                  <c:v>10620</c:v>
                </c:pt>
                <c:pt idx="5">
                  <c:v>8603</c:v>
                </c:pt>
                <c:pt idx="6">
                  <c:v>5641</c:v>
                </c:pt>
                <c:pt idx="7">
                  <c:v>3830</c:v>
                </c:pt>
                <c:pt idx="8">
                  <c:v>3516</c:v>
                </c:pt>
                <c:pt idx="9">
                  <c:v>3412</c:v>
                </c:pt>
                <c:pt idx="10">
                  <c:v>2912</c:v>
                </c:pt>
                <c:pt idx="11">
                  <c:v>2274</c:v>
                </c:pt>
                <c:pt idx="12">
                  <c:v>1362</c:v>
                </c:pt>
                <c:pt idx="13">
                  <c:v>840</c:v>
                </c:pt>
                <c:pt idx="14">
                  <c:v>282</c:v>
                </c:pt>
                <c:pt idx="15">
                  <c:v>120</c:v>
                </c:pt>
                <c:pt idx="16">
                  <c:v>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45-475E-BF36-0DE50B81A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8.64'!$Z$83:$Z$90</c:f>
              <c:numCache>
                <c:formatCode>#,##0</c:formatCode>
                <c:ptCount val="8"/>
                <c:pt idx="0">
                  <c:v>6632</c:v>
                </c:pt>
                <c:pt idx="1">
                  <c:v>10357</c:v>
                </c:pt>
                <c:pt idx="2">
                  <c:v>2256</c:v>
                </c:pt>
                <c:pt idx="3">
                  <c:v>1878</c:v>
                </c:pt>
                <c:pt idx="4">
                  <c:v>2444</c:v>
                </c:pt>
                <c:pt idx="5">
                  <c:v>2173</c:v>
                </c:pt>
                <c:pt idx="6">
                  <c:v>560</c:v>
                </c:pt>
                <c:pt idx="7">
                  <c:v>1316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0C-43C0-9495-B9E0247607D5}"/>
            </c:ext>
          </c:extLst>
        </c:ser>
        <c:ser>
          <c:idx val="1"/>
          <c:order val="1"/>
          <c:tx>
            <c:strRef>
              <c:f>'Table 8.64'!$S$92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8.64'!$S$83:$S$90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8.64'!$Z$93:$Z$100</c:f>
              <c:numCache>
                <c:formatCode>#,##0</c:formatCode>
                <c:ptCount val="8"/>
                <c:pt idx="0">
                  <c:v>4990</c:v>
                </c:pt>
                <c:pt idx="1">
                  <c:v>11287</c:v>
                </c:pt>
                <c:pt idx="2">
                  <c:v>773</c:v>
                </c:pt>
                <c:pt idx="3">
                  <c:v>2872</c:v>
                </c:pt>
                <c:pt idx="4">
                  <c:v>5329</c:v>
                </c:pt>
                <c:pt idx="5">
                  <c:v>2821</c:v>
                </c:pt>
                <c:pt idx="6">
                  <c:v>118</c:v>
                </c:pt>
                <c:pt idx="7">
                  <c:v>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0C-43C0-9495-B9E024760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8.7'!$Y$83:$Y$90</c:f>
              <c:numCache>
                <c:formatCode>#,##0</c:formatCode>
                <c:ptCount val="8"/>
                <c:pt idx="0">
                  <c:v>7234</c:v>
                </c:pt>
                <c:pt idx="1">
                  <c:v>7070</c:v>
                </c:pt>
                <c:pt idx="2">
                  <c:v>2253</c:v>
                </c:pt>
                <c:pt idx="3">
                  <c:v>1506</c:v>
                </c:pt>
                <c:pt idx="4">
                  <c:v>1793</c:v>
                </c:pt>
                <c:pt idx="5">
                  <c:v>1773</c:v>
                </c:pt>
                <c:pt idx="6">
                  <c:v>505</c:v>
                </c:pt>
                <c:pt idx="7">
                  <c:v>1030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C4-45F6-B600-EAB8E8D3F9FC}"/>
            </c:ext>
          </c:extLst>
        </c:ser>
        <c:ser>
          <c:idx val="1"/>
          <c:order val="1"/>
          <c:tx>
            <c:strRef>
              <c:f>'Table 8.7'!$S$92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8.7'!$Y$93:$Y$100</c:f>
              <c:numCache>
                <c:formatCode>#,##0</c:formatCode>
                <c:ptCount val="8"/>
                <c:pt idx="0">
                  <c:v>4413</c:v>
                </c:pt>
                <c:pt idx="1">
                  <c:v>8298</c:v>
                </c:pt>
                <c:pt idx="2">
                  <c:v>506</c:v>
                </c:pt>
                <c:pt idx="3">
                  <c:v>2408</c:v>
                </c:pt>
                <c:pt idx="4">
                  <c:v>5126</c:v>
                </c:pt>
                <c:pt idx="5">
                  <c:v>2568</c:v>
                </c:pt>
                <c:pt idx="6">
                  <c:v>69</c:v>
                </c:pt>
                <c:pt idx="7">
                  <c:v>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C4-45F6-B600-EAB8E8D3F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8.64'!$S$1</c:f>
              <c:strCache>
                <c:ptCount val="1"/>
                <c:pt idx="0">
                  <c:v>Stonnington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8.64'!$V$8:$Z$8</c:f>
              <c:numCache>
                <c:formatCode>#,##0</c:formatCode>
                <c:ptCount val="5"/>
                <c:pt idx="0">
                  <c:v>50000</c:v>
                </c:pt>
                <c:pt idx="1">
                  <c:v>52331</c:v>
                </c:pt>
                <c:pt idx="2">
                  <c:v>53572.5</c:v>
                </c:pt>
                <c:pt idx="3">
                  <c:v>54251.37</c:v>
                </c:pt>
                <c:pt idx="4">
                  <c:v>58008.03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65-40AD-B1EA-900D1D45239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42133.59</c:v>
                </c:pt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65-40AD-B1EA-900D1D4523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8.65'!$S$4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8.65'!$U$2:$Y$2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8.65'!$U$4:$Y$4</c:f>
              <c:numCache>
                <c:formatCode>#,##0</c:formatCode>
                <c:ptCount val="5"/>
                <c:pt idx="1">
                  <c:v>8034</c:v>
                </c:pt>
                <c:pt idx="2">
                  <c:v>8494</c:v>
                </c:pt>
                <c:pt idx="3">
                  <c:v>8515</c:v>
                </c:pt>
                <c:pt idx="4">
                  <c:v>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6E-4FDC-B222-C5879A26DC2A}"/>
            </c:ext>
          </c:extLst>
        </c:ser>
        <c:ser>
          <c:idx val="1"/>
          <c:order val="1"/>
          <c:tx>
            <c:strRef>
              <c:f>'Table 8.65'!$S$7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8.65'!$U$2:$Y$2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8.65'!$U$7:$Y$7</c:f>
              <c:numCache>
                <c:formatCode>#,##0</c:formatCode>
                <c:ptCount val="5"/>
                <c:pt idx="1">
                  <c:v>5494</c:v>
                </c:pt>
                <c:pt idx="2">
                  <c:v>5784</c:v>
                </c:pt>
                <c:pt idx="3">
                  <c:v>5774</c:v>
                </c:pt>
                <c:pt idx="4">
                  <c:v>5941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6E-4FDC-B222-C5879A26DC2A}"/>
            </c:ext>
          </c:extLst>
        </c:ser>
        <c:ser>
          <c:idx val="2"/>
          <c:order val="2"/>
          <c:tx>
            <c:strRef>
              <c:f>'Table 8.65'!$S$11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8.65'!$U$2:$Y$2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8.65'!$U$11:$Y$11</c:f>
              <c:numCache>
                <c:formatCode>#,##0</c:formatCode>
                <c:ptCount val="5"/>
                <c:pt idx="1">
                  <c:v>6438</c:v>
                </c:pt>
                <c:pt idx="2">
                  <c:v>6788</c:v>
                </c:pt>
                <c:pt idx="3">
                  <c:v>6906</c:v>
                </c:pt>
                <c:pt idx="4">
                  <c:v>6853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6E-4FDC-B222-C5879A26DC2A}"/>
            </c:ext>
          </c:extLst>
        </c:ser>
        <c:ser>
          <c:idx val="3"/>
          <c:order val="3"/>
          <c:tx>
            <c:strRef>
              <c:f>'Table 8.65'!$S$12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8.65'!$U$2:$Y$2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8.65'!$U$12:$Y$12</c:f>
              <c:numCache>
                <c:formatCode>#,##0</c:formatCode>
                <c:ptCount val="5"/>
                <c:pt idx="1">
                  <c:v>1597</c:v>
                </c:pt>
                <c:pt idx="2">
                  <c:v>1701</c:v>
                </c:pt>
                <c:pt idx="3">
                  <c:v>1609</c:v>
                </c:pt>
                <c:pt idx="4">
                  <c:v>1690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E6E-4FDC-B222-C5879A26DC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8.65'!$S$1</c:f>
              <c:strCache>
                <c:ptCount val="1"/>
                <c:pt idx="0">
                  <c:v>Strathbogie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8.65'!$AB$15:$AB$33</c:f>
              <c:numCache>
                <c:formatCode>0.0%</c:formatCode>
                <c:ptCount val="19"/>
                <c:pt idx="0">
                  <c:v>0.13826547874140069</c:v>
                </c:pt>
                <c:pt idx="1">
                  <c:v>3.8344423141987143E-3</c:v>
                </c:pt>
                <c:pt idx="2">
                  <c:v>6.3155520469155291E-2</c:v>
                </c:pt>
                <c:pt idx="3">
                  <c:v>5.1877748956806139E-3</c:v>
                </c:pt>
                <c:pt idx="4">
                  <c:v>7.2516070824405102E-2</c:v>
                </c:pt>
                <c:pt idx="5">
                  <c:v>2.6502763054020526E-2</c:v>
                </c:pt>
                <c:pt idx="6">
                  <c:v>6.7553851358971462E-2</c:v>
                </c:pt>
                <c:pt idx="7">
                  <c:v>6.3268298184278787E-2</c:v>
                </c:pt>
                <c:pt idx="8">
                  <c:v>3.8569978572234126E-2</c:v>
                </c:pt>
                <c:pt idx="9">
                  <c:v>7.5561069132739373E-3</c:v>
                </c:pt>
                <c:pt idx="10">
                  <c:v>2.5036652757415134E-2</c:v>
                </c:pt>
                <c:pt idx="11">
                  <c:v>1.905943385587008E-2</c:v>
                </c:pt>
                <c:pt idx="12">
                  <c:v>5.0524416375324233E-2</c:v>
                </c:pt>
                <c:pt idx="13">
                  <c:v>5.0524416375324233E-2</c:v>
                </c:pt>
                <c:pt idx="14">
                  <c:v>5.6163302131498817E-2</c:v>
                </c:pt>
                <c:pt idx="15">
                  <c:v>6.1463854742302919E-2</c:v>
                </c:pt>
                <c:pt idx="16">
                  <c:v>0.11198827111762716</c:v>
                </c:pt>
                <c:pt idx="17">
                  <c:v>2.3570542460809744E-2</c:v>
                </c:pt>
                <c:pt idx="18">
                  <c:v>2.402165332130371E-2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EA-4351-8BA0-9D8245999D4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EA-4351-8BA0-9D8245999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8.65'!$S$63:$S$79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8.65'!$Y$44:$Y$60</c:f>
              <c:numCache>
                <c:formatCode>#,##0</c:formatCode>
                <c:ptCount val="17"/>
                <c:pt idx="0">
                  <c:v>0</c:v>
                </c:pt>
                <c:pt idx="1">
                  <c:v>111</c:v>
                </c:pt>
                <c:pt idx="2">
                  <c:v>258</c:v>
                </c:pt>
                <c:pt idx="3">
                  <c:v>298</c:v>
                </c:pt>
                <c:pt idx="4">
                  <c:v>342</c:v>
                </c:pt>
                <c:pt idx="5">
                  <c:v>351</c:v>
                </c:pt>
                <c:pt idx="6">
                  <c:v>354</c:v>
                </c:pt>
                <c:pt idx="7">
                  <c:v>318</c:v>
                </c:pt>
                <c:pt idx="8">
                  <c:v>358</c:v>
                </c:pt>
                <c:pt idx="9">
                  <c:v>407</c:v>
                </c:pt>
                <c:pt idx="10">
                  <c:v>438</c:v>
                </c:pt>
                <c:pt idx="11">
                  <c:v>449</c:v>
                </c:pt>
                <c:pt idx="12">
                  <c:v>307</c:v>
                </c:pt>
                <c:pt idx="13">
                  <c:v>168</c:v>
                </c:pt>
                <c:pt idx="14">
                  <c:v>71</c:v>
                </c:pt>
                <c:pt idx="15">
                  <c:v>44</c:v>
                </c:pt>
                <c:pt idx="1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F2-4486-9920-68AE2D500ED1}"/>
            </c:ext>
          </c:extLst>
        </c:ser>
        <c:ser>
          <c:idx val="1"/>
          <c:order val="1"/>
          <c:tx>
            <c:strRef>
              <c:f>'Table 8.65'!$S$62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8.65'!$S$63:$S$79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8.65'!$Y$63:$Y$79</c:f>
              <c:numCache>
                <c:formatCode>#,##0</c:formatCode>
                <c:ptCount val="17"/>
                <c:pt idx="0">
                  <c:v>4</c:v>
                </c:pt>
                <c:pt idx="1">
                  <c:v>102</c:v>
                </c:pt>
                <c:pt idx="2">
                  <c:v>223</c:v>
                </c:pt>
                <c:pt idx="3">
                  <c:v>325</c:v>
                </c:pt>
                <c:pt idx="4">
                  <c:v>343</c:v>
                </c:pt>
                <c:pt idx="5">
                  <c:v>372</c:v>
                </c:pt>
                <c:pt idx="6">
                  <c:v>352</c:v>
                </c:pt>
                <c:pt idx="7">
                  <c:v>352</c:v>
                </c:pt>
                <c:pt idx="8">
                  <c:v>375</c:v>
                </c:pt>
                <c:pt idx="9">
                  <c:v>395</c:v>
                </c:pt>
                <c:pt idx="10">
                  <c:v>469</c:v>
                </c:pt>
                <c:pt idx="11">
                  <c:v>464</c:v>
                </c:pt>
                <c:pt idx="12">
                  <c:v>248</c:v>
                </c:pt>
                <c:pt idx="13">
                  <c:v>109</c:v>
                </c:pt>
                <c:pt idx="14">
                  <c:v>58</c:v>
                </c:pt>
                <c:pt idx="15">
                  <c:v>28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F2-4486-9920-68AE2D500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8.65'!$S$83:$S$90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8.65'!$Y$83:$Y$90</c:f>
              <c:numCache>
                <c:formatCode>#,##0</c:formatCode>
                <c:ptCount val="8"/>
                <c:pt idx="0">
                  <c:v>360</c:v>
                </c:pt>
                <c:pt idx="1">
                  <c:v>241</c:v>
                </c:pt>
                <c:pt idx="2">
                  <c:v>484</c:v>
                </c:pt>
                <c:pt idx="3">
                  <c:v>146</c:v>
                </c:pt>
                <c:pt idx="4">
                  <c:v>74</c:v>
                </c:pt>
                <c:pt idx="5">
                  <c:v>100</c:v>
                </c:pt>
                <c:pt idx="6">
                  <c:v>284</c:v>
                </c:pt>
                <c:pt idx="7">
                  <c:v>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DC-490A-A739-BDAEB04148EE}"/>
            </c:ext>
          </c:extLst>
        </c:ser>
        <c:ser>
          <c:idx val="1"/>
          <c:order val="1"/>
          <c:tx>
            <c:strRef>
              <c:f>'Table 8.65'!$S$92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8.65'!$S$83:$S$90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8.65'!$Y$93:$Y$100</c:f>
              <c:numCache>
                <c:formatCode>#,##0</c:formatCode>
                <c:ptCount val="8"/>
                <c:pt idx="0">
                  <c:v>205</c:v>
                </c:pt>
                <c:pt idx="1">
                  <c:v>528</c:v>
                </c:pt>
                <c:pt idx="2">
                  <c:v>128</c:v>
                </c:pt>
                <c:pt idx="3">
                  <c:v>436</c:v>
                </c:pt>
                <c:pt idx="4">
                  <c:v>417</c:v>
                </c:pt>
                <c:pt idx="5">
                  <c:v>198</c:v>
                </c:pt>
                <c:pt idx="6">
                  <c:v>26</c:v>
                </c:pt>
                <c:pt idx="7">
                  <c:v>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DC-490A-A739-BDAEB04148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8.65'!$S$1</c:f>
              <c:strCache>
                <c:ptCount val="1"/>
                <c:pt idx="0">
                  <c:v>Strathbogie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8.65'!$U$8:$Y$8</c:f>
              <c:numCache>
                <c:formatCode>#,##0</c:formatCode>
                <c:ptCount val="5"/>
                <c:pt idx="1">
                  <c:v>35692.089999999997</c:v>
                </c:pt>
                <c:pt idx="2">
                  <c:v>37474.17</c:v>
                </c:pt>
                <c:pt idx="3">
                  <c:v>36660</c:v>
                </c:pt>
                <c:pt idx="4">
                  <c:v>38368.449999999997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1F-4E91-9C19-D034140537B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1F-4E91-9C19-D03414053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8.65'!$S$4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8.65'!$V$4:$Z$4</c:f>
              <c:numCache>
                <c:formatCode>#,##0</c:formatCode>
                <c:ptCount val="5"/>
                <c:pt idx="0">
                  <c:v>8034</c:v>
                </c:pt>
                <c:pt idx="1">
                  <c:v>8494</c:v>
                </c:pt>
                <c:pt idx="2">
                  <c:v>8515</c:v>
                </c:pt>
                <c:pt idx="3">
                  <c:v>8550</c:v>
                </c:pt>
                <c:pt idx="4">
                  <c:v>8867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74-4837-9653-0EED1C152FD6}"/>
            </c:ext>
          </c:extLst>
        </c:ser>
        <c:ser>
          <c:idx val="1"/>
          <c:order val="1"/>
          <c:tx>
            <c:strRef>
              <c:f>'Table 8.65'!$S$7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8.65'!$V$7:$Z$7</c:f>
              <c:numCache>
                <c:formatCode>#,##0</c:formatCode>
                <c:ptCount val="5"/>
                <c:pt idx="0">
                  <c:v>5494</c:v>
                </c:pt>
                <c:pt idx="1">
                  <c:v>5784</c:v>
                </c:pt>
                <c:pt idx="2">
                  <c:v>5774</c:v>
                </c:pt>
                <c:pt idx="3">
                  <c:v>5941</c:v>
                </c:pt>
                <c:pt idx="4">
                  <c:v>6025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74-4837-9653-0EED1C152FD6}"/>
            </c:ext>
          </c:extLst>
        </c:ser>
        <c:ser>
          <c:idx val="2"/>
          <c:order val="2"/>
          <c:tx>
            <c:strRef>
              <c:f>'Table 8.65'!$S$11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8.65'!$V$11:$Z$11</c:f>
              <c:numCache>
                <c:formatCode>#,##0</c:formatCode>
                <c:ptCount val="5"/>
                <c:pt idx="0">
                  <c:v>6438</c:v>
                </c:pt>
                <c:pt idx="1">
                  <c:v>6788</c:v>
                </c:pt>
                <c:pt idx="2">
                  <c:v>6906</c:v>
                </c:pt>
                <c:pt idx="3">
                  <c:v>6853</c:v>
                </c:pt>
                <c:pt idx="4">
                  <c:v>7131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74-4837-9653-0EED1C152FD6}"/>
            </c:ext>
          </c:extLst>
        </c:ser>
        <c:ser>
          <c:idx val="3"/>
          <c:order val="3"/>
          <c:tx>
            <c:strRef>
              <c:f>'Table 8.65'!$S$12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8.65'!$V$12:$Z$12</c:f>
              <c:numCache>
                <c:formatCode>#,##0</c:formatCode>
                <c:ptCount val="5"/>
                <c:pt idx="0">
                  <c:v>1597</c:v>
                </c:pt>
                <c:pt idx="1">
                  <c:v>1701</c:v>
                </c:pt>
                <c:pt idx="2">
                  <c:v>1609</c:v>
                </c:pt>
                <c:pt idx="3">
                  <c:v>1690</c:v>
                </c:pt>
                <c:pt idx="4">
                  <c:v>1736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74-4837-9653-0EED1C152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8.65'!$S$1</c:f>
              <c:strCache>
                <c:ptCount val="1"/>
                <c:pt idx="0">
                  <c:v>Strathbogie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8.65'!$AB$15:$AB$33</c:f>
              <c:numCache>
                <c:formatCode>0.0%</c:formatCode>
                <c:ptCount val="19"/>
                <c:pt idx="0">
                  <c:v>0.13826547874140069</c:v>
                </c:pt>
                <c:pt idx="1">
                  <c:v>3.8344423141987143E-3</c:v>
                </c:pt>
                <c:pt idx="2">
                  <c:v>6.3155520469155291E-2</c:v>
                </c:pt>
                <c:pt idx="3">
                  <c:v>5.1877748956806139E-3</c:v>
                </c:pt>
                <c:pt idx="4">
                  <c:v>7.2516070824405102E-2</c:v>
                </c:pt>
                <c:pt idx="5">
                  <c:v>2.6502763054020526E-2</c:v>
                </c:pt>
                <c:pt idx="6">
                  <c:v>6.7553851358971462E-2</c:v>
                </c:pt>
                <c:pt idx="7">
                  <c:v>6.3268298184278787E-2</c:v>
                </c:pt>
                <c:pt idx="8">
                  <c:v>3.8569978572234126E-2</c:v>
                </c:pt>
                <c:pt idx="9">
                  <c:v>7.5561069132739373E-3</c:v>
                </c:pt>
                <c:pt idx="10">
                  <c:v>2.5036652757415134E-2</c:v>
                </c:pt>
                <c:pt idx="11">
                  <c:v>1.905943385587008E-2</c:v>
                </c:pt>
                <c:pt idx="12">
                  <c:v>5.0524416375324233E-2</c:v>
                </c:pt>
                <c:pt idx="13">
                  <c:v>5.0524416375324233E-2</c:v>
                </c:pt>
                <c:pt idx="14">
                  <c:v>5.6163302131498817E-2</c:v>
                </c:pt>
                <c:pt idx="15">
                  <c:v>6.1463854742302919E-2</c:v>
                </c:pt>
                <c:pt idx="16">
                  <c:v>0.11198827111762716</c:v>
                </c:pt>
                <c:pt idx="17">
                  <c:v>2.3570542460809744E-2</c:v>
                </c:pt>
                <c:pt idx="18">
                  <c:v>2.402165332130371E-2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4E-4926-9105-182F292628F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4E-4926-9105-182F29262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8.65'!$S$63:$S$79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8.65'!$Z$44:$Z$60</c:f>
              <c:numCache>
                <c:formatCode>#,##0</c:formatCode>
                <c:ptCount val="17"/>
                <c:pt idx="0">
                  <c:v>2</c:v>
                </c:pt>
                <c:pt idx="1">
                  <c:v>112</c:v>
                </c:pt>
                <c:pt idx="2">
                  <c:v>269</c:v>
                </c:pt>
                <c:pt idx="3">
                  <c:v>313</c:v>
                </c:pt>
                <c:pt idx="4">
                  <c:v>308</c:v>
                </c:pt>
                <c:pt idx="5">
                  <c:v>382</c:v>
                </c:pt>
                <c:pt idx="6">
                  <c:v>351</c:v>
                </c:pt>
                <c:pt idx="7">
                  <c:v>327</c:v>
                </c:pt>
                <c:pt idx="8">
                  <c:v>375</c:v>
                </c:pt>
                <c:pt idx="9">
                  <c:v>383</c:v>
                </c:pt>
                <c:pt idx="10">
                  <c:v>446</c:v>
                </c:pt>
                <c:pt idx="11">
                  <c:v>461</c:v>
                </c:pt>
                <c:pt idx="12">
                  <c:v>333</c:v>
                </c:pt>
                <c:pt idx="13">
                  <c:v>179</c:v>
                </c:pt>
                <c:pt idx="14">
                  <c:v>71</c:v>
                </c:pt>
                <c:pt idx="15">
                  <c:v>48</c:v>
                </c:pt>
                <c:pt idx="1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17-45F9-8B82-6A9256042E20}"/>
            </c:ext>
          </c:extLst>
        </c:ser>
        <c:ser>
          <c:idx val="1"/>
          <c:order val="1"/>
          <c:tx>
            <c:strRef>
              <c:f>'Table 8.65'!$S$62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8.65'!$S$63:$S$79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8.65'!$Z$63:$Z$79</c:f>
              <c:numCache>
                <c:formatCode>#,##0</c:formatCode>
                <c:ptCount val="17"/>
                <c:pt idx="0">
                  <c:v>4</c:v>
                </c:pt>
                <c:pt idx="1">
                  <c:v>132</c:v>
                </c:pt>
                <c:pt idx="2">
                  <c:v>230</c:v>
                </c:pt>
                <c:pt idx="3">
                  <c:v>330</c:v>
                </c:pt>
                <c:pt idx="4">
                  <c:v>364</c:v>
                </c:pt>
                <c:pt idx="5">
                  <c:v>385</c:v>
                </c:pt>
                <c:pt idx="6">
                  <c:v>387</c:v>
                </c:pt>
                <c:pt idx="7">
                  <c:v>384</c:v>
                </c:pt>
                <c:pt idx="8">
                  <c:v>379</c:v>
                </c:pt>
                <c:pt idx="9">
                  <c:v>444</c:v>
                </c:pt>
                <c:pt idx="10">
                  <c:v>444</c:v>
                </c:pt>
                <c:pt idx="11">
                  <c:v>500</c:v>
                </c:pt>
                <c:pt idx="12">
                  <c:v>265</c:v>
                </c:pt>
                <c:pt idx="13">
                  <c:v>127</c:v>
                </c:pt>
                <c:pt idx="14">
                  <c:v>58</c:v>
                </c:pt>
                <c:pt idx="15">
                  <c:v>29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17-45F9-8B82-6A9256042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8.65'!$Z$83:$Z$90</c:f>
              <c:numCache>
                <c:formatCode>#,##0</c:formatCode>
                <c:ptCount val="8"/>
                <c:pt idx="0">
                  <c:v>374</c:v>
                </c:pt>
                <c:pt idx="1">
                  <c:v>224</c:v>
                </c:pt>
                <c:pt idx="2">
                  <c:v>494</c:v>
                </c:pt>
                <c:pt idx="3">
                  <c:v>147</c:v>
                </c:pt>
                <c:pt idx="4">
                  <c:v>84</c:v>
                </c:pt>
                <c:pt idx="5">
                  <c:v>105</c:v>
                </c:pt>
                <c:pt idx="6">
                  <c:v>294</c:v>
                </c:pt>
                <c:pt idx="7">
                  <c:v>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FC-4F52-AC4A-9FE07493BA73}"/>
            </c:ext>
          </c:extLst>
        </c:ser>
        <c:ser>
          <c:idx val="1"/>
          <c:order val="1"/>
          <c:tx>
            <c:strRef>
              <c:f>'Table 8.65'!$S$92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8.65'!$S$83:$S$90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8.65'!$Z$93:$Z$100</c:f>
              <c:numCache>
                <c:formatCode>#,##0</c:formatCode>
                <c:ptCount val="8"/>
                <c:pt idx="0">
                  <c:v>220</c:v>
                </c:pt>
                <c:pt idx="1">
                  <c:v>526</c:v>
                </c:pt>
                <c:pt idx="2">
                  <c:v>122</c:v>
                </c:pt>
                <c:pt idx="3">
                  <c:v>443</c:v>
                </c:pt>
                <c:pt idx="4">
                  <c:v>427</c:v>
                </c:pt>
                <c:pt idx="5">
                  <c:v>203</c:v>
                </c:pt>
                <c:pt idx="6">
                  <c:v>28</c:v>
                </c:pt>
                <c:pt idx="7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FC-4F52-AC4A-9FE07493BA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8.7'!$S$1</c:f>
              <c:strCache>
                <c:ptCount val="1"/>
                <c:pt idx="0">
                  <c:v>Bayside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8.7'!$U$8:$Y$8</c:f>
              <c:numCache>
                <c:formatCode>#,##0</c:formatCode>
                <c:ptCount val="5"/>
                <c:pt idx="1">
                  <c:v>49400.14</c:v>
                </c:pt>
                <c:pt idx="2">
                  <c:v>50480</c:v>
                </c:pt>
                <c:pt idx="3">
                  <c:v>51100</c:v>
                </c:pt>
                <c:pt idx="4">
                  <c:v>52611.86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B0-486D-8E6F-1B51F763546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B0-486D-8E6F-1B51F76354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8.65'!$S$1</c:f>
              <c:strCache>
                <c:ptCount val="1"/>
                <c:pt idx="0">
                  <c:v>Strathbogie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8.65'!$V$8:$Z$8</c:f>
              <c:numCache>
                <c:formatCode>#,##0</c:formatCode>
                <c:ptCount val="5"/>
                <c:pt idx="0">
                  <c:v>35692.089999999997</c:v>
                </c:pt>
                <c:pt idx="1">
                  <c:v>37474.17</c:v>
                </c:pt>
                <c:pt idx="2">
                  <c:v>36660</c:v>
                </c:pt>
                <c:pt idx="3">
                  <c:v>38368.449999999997</c:v>
                </c:pt>
                <c:pt idx="4">
                  <c:v>39875.99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DF-4031-B1E1-0D857CE5367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42133.59</c:v>
                </c:pt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DF-4031-B1E1-0D857CE53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8.66'!$S$4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8.66'!$U$2:$Y$2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8.66'!$U$4:$Y$4</c:f>
              <c:numCache>
                <c:formatCode>#,##0</c:formatCode>
                <c:ptCount val="5"/>
                <c:pt idx="1">
                  <c:v>25582</c:v>
                </c:pt>
                <c:pt idx="2">
                  <c:v>26834</c:v>
                </c:pt>
                <c:pt idx="3">
                  <c:v>27811</c:v>
                </c:pt>
                <c:pt idx="4">
                  <c:v>28917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88-460C-AAF8-DCC924DEBDAD}"/>
            </c:ext>
          </c:extLst>
        </c:ser>
        <c:ser>
          <c:idx val="1"/>
          <c:order val="1"/>
          <c:tx>
            <c:strRef>
              <c:f>'Table 8.66'!$S$7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8.66'!$U$2:$Y$2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8.66'!$U$7:$Y$7</c:f>
              <c:numCache>
                <c:formatCode>#,##0</c:formatCode>
                <c:ptCount val="5"/>
                <c:pt idx="1">
                  <c:v>17541</c:v>
                </c:pt>
                <c:pt idx="2">
                  <c:v>18342</c:v>
                </c:pt>
                <c:pt idx="3">
                  <c:v>19040</c:v>
                </c:pt>
                <c:pt idx="4">
                  <c:v>20193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88-460C-AAF8-DCC924DEBDAD}"/>
            </c:ext>
          </c:extLst>
        </c:ser>
        <c:ser>
          <c:idx val="2"/>
          <c:order val="2"/>
          <c:tx>
            <c:strRef>
              <c:f>'Table 8.66'!$S$11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8.66'!$U$2:$Y$2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8.66'!$U$11:$Y$11</c:f>
              <c:numCache>
                <c:formatCode>#,##0</c:formatCode>
                <c:ptCount val="5"/>
                <c:pt idx="1">
                  <c:v>21762</c:v>
                </c:pt>
                <c:pt idx="2">
                  <c:v>22882</c:v>
                </c:pt>
                <c:pt idx="3">
                  <c:v>23709</c:v>
                </c:pt>
                <c:pt idx="4">
                  <c:v>24591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88-460C-AAF8-DCC924DEBDAD}"/>
            </c:ext>
          </c:extLst>
        </c:ser>
        <c:ser>
          <c:idx val="3"/>
          <c:order val="3"/>
          <c:tx>
            <c:strRef>
              <c:f>'Table 8.66'!$S$12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8.66'!$U$2:$Y$2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8.66'!$U$12:$Y$12</c:f>
              <c:numCache>
                <c:formatCode>#,##0</c:formatCode>
                <c:ptCount val="5"/>
                <c:pt idx="1">
                  <c:v>3817</c:v>
                </c:pt>
                <c:pt idx="2">
                  <c:v>3955</c:v>
                </c:pt>
                <c:pt idx="3">
                  <c:v>4104</c:v>
                </c:pt>
                <c:pt idx="4">
                  <c:v>4323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988-460C-AAF8-DCC924DEB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8.66'!$S$1</c:f>
              <c:strCache>
                <c:ptCount val="1"/>
                <c:pt idx="0">
                  <c:v>Surf Coast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8.66'!$AB$15:$AB$33</c:f>
              <c:numCache>
                <c:formatCode>0.0%</c:formatCode>
                <c:ptCount val="19"/>
                <c:pt idx="0">
                  <c:v>2.2090832304593595E-2</c:v>
                </c:pt>
                <c:pt idx="1">
                  <c:v>2.2090832304593592E-3</c:v>
                </c:pt>
                <c:pt idx="2">
                  <c:v>3.6222467675914492E-2</c:v>
                </c:pt>
                <c:pt idx="3">
                  <c:v>6.9521148723279838E-3</c:v>
                </c:pt>
                <c:pt idx="4">
                  <c:v>9.2619063088818135E-2</c:v>
                </c:pt>
                <c:pt idx="5">
                  <c:v>3.3363654083555322E-2</c:v>
                </c:pt>
                <c:pt idx="6">
                  <c:v>9.5185498018322393E-2</c:v>
                </c:pt>
                <c:pt idx="7">
                  <c:v>9.8434149827821449E-2</c:v>
                </c:pt>
                <c:pt idx="8">
                  <c:v>2.0206614255084139E-2</c:v>
                </c:pt>
                <c:pt idx="9">
                  <c:v>1.7152881554155026E-2</c:v>
                </c:pt>
                <c:pt idx="10">
                  <c:v>3.7456955363524135E-2</c:v>
                </c:pt>
                <c:pt idx="11">
                  <c:v>1.9524397375089337E-2</c:v>
                </c:pt>
                <c:pt idx="12">
                  <c:v>7.6148398414657911E-2</c:v>
                </c:pt>
                <c:pt idx="13">
                  <c:v>5.8898057306217923E-2</c:v>
                </c:pt>
                <c:pt idx="14">
                  <c:v>5.7013839256708464E-2</c:v>
                </c:pt>
                <c:pt idx="15">
                  <c:v>9.8791501526866346E-2</c:v>
                </c:pt>
                <c:pt idx="16">
                  <c:v>0.12705477226950815</c:v>
                </c:pt>
                <c:pt idx="17">
                  <c:v>2.9205379767396532E-2</c:v>
                </c:pt>
                <c:pt idx="18">
                  <c:v>3.3331167565460333E-2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19-4954-B021-F18C0851DB6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19-4954-B021-F18C0851D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8.66'!$S$63:$S$79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8.66'!$Y$44:$Y$60</c:f>
              <c:numCache>
                <c:formatCode>#,##0</c:formatCode>
                <c:ptCount val="17"/>
                <c:pt idx="0">
                  <c:v>8</c:v>
                </c:pt>
                <c:pt idx="1">
                  <c:v>329</c:v>
                </c:pt>
                <c:pt idx="2">
                  <c:v>838</c:v>
                </c:pt>
                <c:pt idx="3">
                  <c:v>1151</c:v>
                </c:pt>
                <c:pt idx="4">
                  <c:v>1319</c:v>
                </c:pt>
                <c:pt idx="5">
                  <c:v>1394</c:v>
                </c:pt>
                <c:pt idx="6">
                  <c:v>1469</c:v>
                </c:pt>
                <c:pt idx="7">
                  <c:v>1516</c:v>
                </c:pt>
                <c:pt idx="8">
                  <c:v>1429</c:v>
                </c:pt>
                <c:pt idx="9">
                  <c:v>1198</c:v>
                </c:pt>
                <c:pt idx="10">
                  <c:v>1217</c:v>
                </c:pt>
                <c:pt idx="11">
                  <c:v>1017</c:v>
                </c:pt>
                <c:pt idx="12">
                  <c:v>623</c:v>
                </c:pt>
                <c:pt idx="13">
                  <c:v>299</c:v>
                </c:pt>
                <c:pt idx="14">
                  <c:v>124</c:v>
                </c:pt>
                <c:pt idx="15">
                  <c:v>40</c:v>
                </c:pt>
                <c:pt idx="1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5A-4ADA-B962-E9B95274E0E3}"/>
            </c:ext>
          </c:extLst>
        </c:ser>
        <c:ser>
          <c:idx val="1"/>
          <c:order val="1"/>
          <c:tx>
            <c:strRef>
              <c:f>'Table 8.66'!$S$62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8.66'!$S$63:$S$79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8.66'!$Y$63:$Y$79</c:f>
              <c:numCache>
                <c:formatCode>#,##0</c:formatCode>
                <c:ptCount val="17"/>
                <c:pt idx="0">
                  <c:v>7</c:v>
                </c:pt>
                <c:pt idx="1">
                  <c:v>415</c:v>
                </c:pt>
                <c:pt idx="2">
                  <c:v>863</c:v>
                </c:pt>
                <c:pt idx="3">
                  <c:v>1203</c:v>
                </c:pt>
                <c:pt idx="4">
                  <c:v>1433</c:v>
                </c:pt>
                <c:pt idx="5">
                  <c:v>1531</c:v>
                </c:pt>
                <c:pt idx="6">
                  <c:v>1706</c:v>
                </c:pt>
                <c:pt idx="7">
                  <c:v>1650</c:v>
                </c:pt>
                <c:pt idx="8">
                  <c:v>1674</c:v>
                </c:pt>
                <c:pt idx="9">
                  <c:v>1409</c:v>
                </c:pt>
                <c:pt idx="10">
                  <c:v>1278</c:v>
                </c:pt>
                <c:pt idx="11">
                  <c:v>983</c:v>
                </c:pt>
                <c:pt idx="12">
                  <c:v>488</c:v>
                </c:pt>
                <c:pt idx="13">
                  <c:v>190</c:v>
                </c:pt>
                <c:pt idx="14">
                  <c:v>62</c:v>
                </c:pt>
                <c:pt idx="15">
                  <c:v>35</c:v>
                </c:pt>
                <c:pt idx="16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5A-4ADA-B962-E9B95274E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8.66'!$S$83:$S$90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8.66'!$Y$83:$Y$90</c:f>
              <c:numCache>
                <c:formatCode>#,##0</c:formatCode>
                <c:ptCount val="8"/>
                <c:pt idx="0">
                  <c:v>1645</c:v>
                </c:pt>
                <c:pt idx="1">
                  <c:v>1671</c:v>
                </c:pt>
                <c:pt idx="2">
                  <c:v>1682</c:v>
                </c:pt>
                <c:pt idx="3">
                  <c:v>751</c:v>
                </c:pt>
                <c:pt idx="4">
                  <c:v>374</c:v>
                </c:pt>
                <c:pt idx="5">
                  <c:v>542</c:v>
                </c:pt>
                <c:pt idx="6">
                  <c:v>402</c:v>
                </c:pt>
                <c:pt idx="7">
                  <c:v>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DB-44B8-A8B5-F6EF6BB0C421}"/>
            </c:ext>
          </c:extLst>
        </c:ser>
        <c:ser>
          <c:idx val="1"/>
          <c:order val="1"/>
          <c:tx>
            <c:strRef>
              <c:f>'Table 8.66'!$S$92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8.66'!$S$83:$S$90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8.66'!$Y$93:$Y$100</c:f>
              <c:numCache>
                <c:formatCode>#,##0</c:formatCode>
                <c:ptCount val="8"/>
                <c:pt idx="0">
                  <c:v>1035</c:v>
                </c:pt>
                <c:pt idx="1">
                  <c:v>2672</c:v>
                </c:pt>
                <c:pt idx="2">
                  <c:v>264</c:v>
                </c:pt>
                <c:pt idx="3">
                  <c:v>1369</c:v>
                </c:pt>
                <c:pt idx="4">
                  <c:v>1549</c:v>
                </c:pt>
                <c:pt idx="5">
                  <c:v>953</c:v>
                </c:pt>
                <c:pt idx="6">
                  <c:v>57</c:v>
                </c:pt>
                <c:pt idx="7">
                  <c:v>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DB-44B8-A8B5-F6EF6BB0C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8.66'!$S$1</c:f>
              <c:strCache>
                <c:ptCount val="1"/>
                <c:pt idx="0">
                  <c:v>Surf Coast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8.66'!$U$8:$Y$8</c:f>
              <c:numCache>
                <c:formatCode>#,##0</c:formatCode>
                <c:ptCount val="5"/>
                <c:pt idx="1">
                  <c:v>36410</c:v>
                </c:pt>
                <c:pt idx="2">
                  <c:v>37779</c:v>
                </c:pt>
                <c:pt idx="3">
                  <c:v>40378.44</c:v>
                </c:pt>
                <c:pt idx="4">
                  <c:v>40820.160000000003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BB-43DE-B59A-60CBCEF4743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BB-43DE-B59A-60CBCEF474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8.66'!$S$4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8.66'!$V$4:$Z$4</c:f>
              <c:numCache>
                <c:formatCode>#,##0</c:formatCode>
                <c:ptCount val="5"/>
                <c:pt idx="0">
                  <c:v>25582</c:v>
                </c:pt>
                <c:pt idx="1">
                  <c:v>26834</c:v>
                </c:pt>
                <c:pt idx="2">
                  <c:v>27811</c:v>
                </c:pt>
                <c:pt idx="3">
                  <c:v>28917</c:v>
                </c:pt>
                <c:pt idx="4">
                  <c:v>30782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02-4CEC-804A-30D7974853CD}"/>
            </c:ext>
          </c:extLst>
        </c:ser>
        <c:ser>
          <c:idx val="1"/>
          <c:order val="1"/>
          <c:tx>
            <c:strRef>
              <c:f>'Table 8.66'!$S$7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8.66'!$V$7:$Z$7</c:f>
              <c:numCache>
                <c:formatCode>#,##0</c:formatCode>
                <c:ptCount val="5"/>
                <c:pt idx="0">
                  <c:v>17541</c:v>
                </c:pt>
                <c:pt idx="1">
                  <c:v>18342</c:v>
                </c:pt>
                <c:pt idx="2">
                  <c:v>19040</c:v>
                </c:pt>
                <c:pt idx="3">
                  <c:v>20193</c:v>
                </c:pt>
                <c:pt idx="4">
                  <c:v>20979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02-4CEC-804A-30D7974853CD}"/>
            </c:ext>
          </c:extLst>
        </c:ser>
        <c:ser>
          <c:idx val="2"/>
          <c:order val="2"/>
          <c:tx>
            <c:strRef>
              <c:f>'Table 8.66'!$S$11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8.66'!$V$11:$Z$11</c:f>
              <c:numCache>
                <c:formatCode>#,##0</c:formatCode>
                <c:ptCount val="5"/>
                <c:pt idx="0">
                  <c:v>21762</c:v>
                </c:pt>
                <c:pt idx="1">
                  <c:v>22882</c:v>
                </c:pt>
                <c:pt idx="2">
                  <c:v>23709</c:v>
                </c:pt>
                <c:pt idx="3">
                  <c:v>24591</c:v>
                </c:pt>
                <c:pt idx="4">
                  <c:v>26354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02-4CEC-804A-30D7974853CD}"/>
            </c:ext>
          </c:extLst>
        </c:ser>
        <c:ser>
          <c:idx val="3"/>
          <c:order val="3"/>
          <c:tx>
            <c:strRef>
              <c:f>'Table 8.66'!$S$12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8.66'!$V$12:$Z$12</c:f>
              <c:numCache>
                <c:formatCode>#,##0</c:formatCode>
                <c:ptCount val="5"/>
                <c:pt idx="0">
                  <c:v>3817</c:v>
                </c:pt>
                <c:pt idx="1">
                  <c:v>3955</c:v>
                </c:pt>
                <c:pt idx="2">
                  <c:v>4104</c:v>
                </c:pt>
                <c:pt idx="3">
                  <c:v>4323</c:v>
                </c:pt>
                <c:pt idx="4">
                  <c:v>4428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B02-4CEC-804A-30D797485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8.66'!$S$1</c:f>
              <c:strCache>
                <c:ptCount val="1"/>
                <c:pt idx="0">
                  <c:v>Surf Coast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8.66'!$AB$15:$AB$33</c:f>
              <c:numCache>
                <c:formatCode>0.0%</c:formatCode>
                <c:ptCount val="19"/>
                <c:pt idx="0">
                  <c:v>2.2090832304593595E-2</c:v>
                </c:pt>
                <c:pt idx="1">
                  <c:v>2.2090832304593592E-3</c:v>
                </c:pt>
                <c:pt idx="2">
                  <c:v>3.6222467675914492E-2</c:v>
                </c:pt>
                <c:pt idx="3">
                  <c:v>6.9521148723279838E-3</c:v>
                </c:pt>
                <c:pt idx="4">
                  <c:v>9.2619063088818135E-2</c:v>
                </c:pt>
                <c:pt idx="5">
                  <c:v>3.3363654083555322E-2</c:v>
                </c:pt>
                <c:pt idx="6">
                  <c:v>9.5185498018322393E-2</c:v>
                </c:pt>
                <c:pt idx="7">
                  <c:v>9.8434149827821449E-2</c:v>
                </c:pt>
                <c:pt idx="8">
                  <c:v>2.0206614255084139E-2</c:v>
                </c:pt>
                <c:pt idx="9">
                  <c:v>1.7152881554155026E-2</c:v>
                </c:pt>
                <c:pt idx="10">
                  <c:v>3.7456955363524135E-2</c:v>
                </c:pt>
                <c:pt idx="11">
                  <c:v>1.9524397375089337E-2</c:v>
                </c:pt>
                <c:pt idx="12">
                  <c:v>7.6148398414657911E-2</c:v>
                </c:pt>
                <c:pt idx="13">
                  <c:v>5.8898057306217923E-2</c:v>
                </c:pt>
                <c:pt idx="14">
                  <c:v>5.7013839256708464E-2</c:v>
                </c:pt>
                <c:pt idx="15">
                  <c:v>9.8791501526866346E-2</c:v>
                </c:pt>
                <c:pt idx="16">
                  <c:v>0.12705477226950815</c:v>
                </c:pt>
                <c:pt idx="17">
                  <c:v>2.9205379767396532E-2</c:v>
                </c:pt>
                <c:pt idx="18">
                  <c:v>3.3331167565460333E-2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9F-4504-9DF7-D9CAD4EFA7B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9F-4504-9DF7-D9CAD4EFA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8.66'!$S$63:$S$79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8.66'!$Z$44:$Z$60</c:f>
              <c:numCache>
                <c:formatCode>#,##0</c:formatCode>
                <c:ptCount val="17"/>
                <c:pt idx="0">
                  <c:v>12</c:v>
                </c:pt>
                <c:pt idx="1">
                  <c:v>432</c:v>
                </c:pt>
                <c:pt idx="2">
                  <c:v>901</c:v>
                </c:pt>
                <c:pt idx="3">
                  <c:v>1132</c:v>
                </c:pt>
                <c:pt idx="4">
                  <c:v>1477</c:v>
                </c:pt>
                <c:pt idx="5">
                  <c:v>1428</c:v>
                </c:pt>
                <c:pt idx="6">
                  <c:v>1571</c:v>
                </c:pt>
                <c:pt idx="7">
                  <c:v>1595</c:v>
                </c:pt>
                <c:pt idx="8">
                  <c:v>1460</c:v>
                </c:pt>
                <c:pt idx="9">
                  <c:v>1311</c:v>
                </c:pt>
                <c:pt idx="10">
                  <c:v>1216</c:v>
                </c:pt>
                <c:pt idx="11">
                  <c:v>1074</c:v>
                </c:pt>
                <c:pt idx="12">
                  <c:v>669</c:v>
                </c:pt>
                <c:pt idx="13">
                  <c:v>325</c:v>
                </c:pt>
                <c:pt idx="14">
                  <c:v>127</c:v>
                </c:pt>
                <c:pt idx="15">
                  <c:v>38</c:v>
                </c:pt>
                <c:pt idx="16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42-4B2C-8D57-CFDEB88111B9}"/>
            </c:ext>
          </c:extLst>
        </c:ser>
        <c:ser>
          <c:idx val="1"/>
          <c:order val="1"/>
          <c:tx>
            <c:strRef>
              <c:f>'Table 8.66'!$S$62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8.66'!$S$63:$S$79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8.66'!$Z$63:$Z$79</c:f>
              <c:numCache>
                <c:formatCode>#,##0</c:formatCode>
                <c:ptCount val="17"/>
                <c:pt idx="0">
                  <c:v>15</c:v>
                </c:pt>
                <c:pt idx="1">
                  <c:v>505</c:v>
                </c:pt>
                <c:pt idx="2">
                  <c:v>1005</c:v>
                </c:pt>
                <c:pt idx="3">
                  <c:v>1266</c:v>
                </c:pt>
                <c:pt idx="4">
                  <c:v>1486</c:v>
                </c:pt>
                <c:pt idx="5">
                  <c:v>1655</c:v>
                </c:pt>
                <c:pt idx="6">
                  <c:v>1825</c:v>
                </c:pt>
                <c:pt idx="7">
                  <c:v>1764</c:v>
                </c:pt>
                <c:pt idx="8">
                  <c:v>1750</c:v>
                </c:pt>
                <c:pt idx="9">
                  <c:v>1480</c:v>
                </c:pt>
                <c:pt idx="10">
                  <c:v>1323</c:v>
                </c:pt>
                <c:pt idx="11">
                  <c:v>1036</c:v>
                </c:pt>
                <c:pt idx="12">
                  <c:v>499</c:v>
                </c:pt>
                <c:pt idx="13">
                  <c:v>227</c:v>
                </c:pt>
                <c:pt idx="14">
                  <c:v>63</c:v>
                </c:pt>
                <c:pt idx="15">
                  <c:v>28</c:v>
                </c:pt>
                <c:pt idx="16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42-4B2C-8D57-CFDEB8811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8.66'!$Z$83:$Z$90</c:f>
              <c:numCache>
                <c:formatCode>#,##0</c:formatCode>
                <c:ptCount val="8"/>
                <c:pt idx="0">
                  <c:v>1713</c:v>
                </c:pt>
                <c:pt idx="1">
                  <c:v>1812</c:v>
                </c:pt>
                <c:pt idx="2">
                  <c:v>1742</c:v>
                </c:pt>
                <c:pt idx="3">
                  <c:v>791</c:v>
                </c:pt>
                <c:pt idx="4">
                  <c:v>395</c:v>
                </c:pt>
                <c:pt idx="5">
                  <c:v>558</c:v>
                </c:pt>
                <c:pt idx="6">
                  <c:v>396</c:v>
                </c:pt>
                <c:pt idx="7">
                  <c:v>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DD-4E8C-8634-99E94B17B279}"/>
            </c:ext>
          </c:extLst>
        </c:ser>
        <c:ser>
          <c:idx val="1"/>
          <c:order val="1"/>
          <c:tx>
            <c:strRef>
              <c:f>'Table 8.66'!$S$92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8.66'!$S$83:$S$90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8.66'!$Z$93:$Z$100</c:f>
              <c:numCache>
                <c:formatCode>#,##0</c:formatCode>
                <c:ptCount val="8"/>
                <c:pt idx="0">
                  <c:v>1099</c:v>
                </c:pt>
                <c:pt idx="1">
                  <c:v>2916</c:v>
                </c:pt>
                <c:pt idx="2">
                  <c:v>251</c:v>
                </c:pt>
                <c:pt idx="3">
                  <c:v>1389</c:v>
                </c:pt>
                <c:pt idx="4">
                  <c:v>1598</c:v>
                </c:pt>
                <c:pt idx="5">
                  <c:v>965</c:v>
                </c:pt>
                <c:pt idx="6">
                  <c:v>67</c:v>
                </c:pt>
                <c:pt idx="7">
                  <c:v>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DD-4E8C-8634-99E94B17B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8.7'!$V$4:$Z$4</c:f>
              <c:numCache>
                <c:formatCode>#,##0</c:formatCode>
                <c:ptCount val="5"/>
                <c:pt idx="0">
                  <c:v>77998</c:v>
                </c:pt>
                <c:pt idx="1">
                  <c:v>79025</c:v>
                </c:pt>
                <c:pt idx="2">
                  <c:v>81155</c:v>
                </c:pt>
                <c:pt idx="3">
                  <c:v>79530</c:v>
                </c:pt>
                <c:pt idx="4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FE-4DB5-95F4-00166DE4A536}"/>
            </c:ext>
          </c:extLst>
        </c:ser>
        <c:ser>
          <c:idx val="1"/>
          <c:order val="1"/>
          <c:tx>
            <c:strRef>
              <c:f>'Table 8.7'!$S$7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8.7'!$V$7:$Z$7</c:f>
              <c:numCache>
                <c:formatCode>#,##0</c:formatCode>
                <c:ptCount val="5"/>
                <c:pt idx="0">
                  <c:v>56086</c:v>
                </c:pt>
                <c:pt idx="1">
                  <c:v>56883</c:v>
                </c:pt>
                <c:pt idx="2">
                  <c:v>57641</c:v>
                </c:pt>
                <c:pt idx="3">
                  <c:v>57939</c:v>
                </c:pt>
                <c:pt idx="4">
                  <c:v>57494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FE-4DB5-95F4-00166DE4A536}"/>
            </c:ext>
          </c:extLst>
        </c:ser>
        <c:ser>
          <c:idx val="2"/>
          <c:order val="2"/>
          <c:tx>
            <c:strRef>
              <c:f>'Table 8.7'!$S$11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8.7'!$V$11:$Z$11</c:f>
              <c:numCache>
                <c:formatCode>#,##0</c:formatCode>
                <c:ptCount val="5"/>
                <c:pt idx="0">
                  <c:v>68962</c:v>
                </c:pt>
                <c:pt idx="1">
                  <c:v>69919</c:v>
                </c:pt>
                <c:pt idx="2">
                  <c:v>71875</c:v>
                </c:pt>
                <c:pt idx="3">
                  <c:v>70297</c:v>
                </c:pt>
                <c:pt idx="4">
                  <c:v>70335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FE-4DB5-95F4-00166DE4A536}"/>
            </c:ext>
          </c:extLst>
        </c:ser>
        <c:ser>
          <c:idx val="3"/>
          <c:order val="3"/>
          <c:tx>
            <c:strRef>
              <c:f>'Table 8.7'!$S$12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8.7'!$V$12:$Z$12</c:f>
              <c:numCache>
                <c:formatCode>#,##0</c:formatCode>
                <c:ptCount val="5"/>
                <c:pt idx="0">
                  <c:v>9041</c:v>
                </c:pt>
                <c:pt idx="1">
                  <c:v>9109</c:v>
                </c:pt>
                <c:pt idx="2">
                  <c:v>9278</c:v>
                </c:pt>
                <c:pt idx="3">
                  <c:v>9232</c:v>
                </c:pt>
                <c:pt idx="4">
                  <c:v>9188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FE-4DB5-95F4-00166DE4A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8.66'!$S$1</c:f>
              <c:strCache>
                <c:ptCount val="1"/>
                <c:pt idx="0">
                  <c:v>Surf Coast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8.66'!$V$8:$Z$8</c:f>
              <c:numCache>
                <c:formatCode>#,##0</c:formatCode>
                <c:ptCount val="5"/>
                <c:pt idx="0">
                  <c:v>36410</c:v>
                </c:pt>
                <c:pt idx="1">
                  <c:v>37779</c:v>
                </c:pt>
                <c:pt idx="2">
                  <c:v>40378.44</c:v>
                </c:pt>
                <c:pt idx="3">
                  <c:v>40820.160000000003</c:v>
                </c:pt>
                <c:pt idx="4">
                  <c:v>43523.78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DD-4728-8121-BA3876591FC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42133.59</c:v>
                </c:pt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DD-4728-8121-BA3876591F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8.67'!$S$4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8.67'!$U$2:$Y$2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8.67'!$U$4:$Y$4</c:f>
              <c:numCache>
                <c:formatCode>#,##0</c:formatCode>
                <c:ptCount val="5"/>
                <c:pt idx="1">
                  <c:v>16394</c:v>
                </c:pt>
                <c:pt idx="2">
                  <c:v>17489</c:v>
                </c:pt>
                <c:pt idx="3">
                  <c:v>17570</c:v>
                </c:pt>
                <c:pt idx="4">
                  <c:v>19045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99-4E05-B9E9-E8A1054B8D2E}"/>
            </c:ext>
          </c:extLst>
        </c:ser>
        <c:ser>
          <c:idx val="1"/>
          <c:order val="1"/>
          <c:tx>
            <c:strRef>
              <c:f>'Table 8.67'!$S$7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8.67'!$U$2:$Y$2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8.67'!$U$7:$Y$7</c:f>
              <c:numCache>
                <c:formatCode>#,##0</c:formatCode>
                <c:ptCount val="5"/>
                <c:pt idx="1">
                  <c:v>11429</c:v>
                </c:pt>
                <c:pt idx="2">
                  <c:v>12246</c:v>
                </c:pt>
                <c:pt idx="3">
                  <c:v>12223</c:v>
                </c:pt>
                <c:pt idx="4">
                  <c:v>13336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99-4E05-B9E9-E8A1054B8D2E}"/>
            </c:ext>
          </c:extLst>
        </c:ser>
        <c:ser>
          <c:idx val="2"/>
          <c:order val="2"/>
          <c:tx>
            <c:strRef>
              <c:f>'Table 8.67'!$S$11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8.67'!$U$2:$Y$2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8.67'!$U$11:$Y$11</c:f>
              <c:numCache>
                <c:formatCode>#,##0</c:formatCode>
                <c:ptCount val="5"/>
                <c:pt idx="1">
                  <c:v>14048</c:v>
                </c:pt>
                <c:pt idx="2">
                  <c:v>14819</c:v>
                </c:pt>
                <c:pt idx="3">
                  <c:v>15209</c:v>
                </c:pt>
                <c:pt idx="4">
                  <c:v>16535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99-4E05-B9E9-E8A1054B8D2E}"/>
            </c:ext>
          </c:extLst>
        </c:ser>
        <c:ser>
          <c:idx val="3"/>
          <c:order val="3"/>
          <c:tx>
            <c:strRef>
              <c:f>'Table 8.67'!$S$12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8.67'!$U$2:$Y$2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8.67'!$U$12:$Y$12</c:f>
              <c:numCache>
                <c:formatCode>#,##0</c:formatCode>
                <c:ptCount val="5"/>
                <c:pt idx="1">
                  <c:v>2347</c:v>
                </c:pt>
                <c:pt idx="2">
                  <c:v>2673</c:v>
                </c:pt>
                <c:pt idx="3">
                  <c:v>2357</c:v>
                </c:pt>
                <c:pt idx="4">
                  <c:v>2508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99-4E05-B9E9-E8A1054B8D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8.67'!$S$1</c:f>
              <c:strCache>
                <c:ptCount val="1"/>
                <c:pt idx="0">
                  <c:v>Swan Hill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8.67'!$AB$15:$AB$33</c:f>
              <c:numCache>
                <c:formatCode>0.0%</c:formatCode>
                <c:ptCount val="19"/>
                <c:pt idx="0">
                  <c:v>0.15419824785904124</c:v>
                </c:pt>
                <c:pt idx="1">
                  <c:v>1.2304360665419825E-3</c:v>
                </c:pt>
                <c:pt idx="2">
                  <c:v>4.8626833349739149E-2</c:v>
                </c:pt>
                <c:pt idx="3">
                  <c:v>5.4631361354464019E-3</c:v>
                </c:pt>
                <c:pt idx="4">
                  <c:v>4.7593267053843882E-2</c:v>
                </c:pt>
                <c:pt idx="5">
                  <c:v>5.2268924106703418E-2</c:v>
                </c:pt>
                <c:pt idx="6">
                  <c:v>8.6425829313908853E-2</c:v>
                </c:pt>
                <c:pt idx="7">
                  <c:v>6.9691898808937891E-2</c:v>
                </c:pt>
                <c:pt idx="8">
                  <c:v>2.9087508613052464E-2</c:v>
                </c:pt>
                <c:pt idx="9">
                  <c:v>3.3960035436558715E-3</c:v>
                </c:pt>
                <c:pt idx="10">
                  <c:v>2.0868195688552024E-2</c:v>
                </c:pt>
                <c:pt idx="11">
                  <c:v>8.8099222364405941E-3</c:v>
                </c:pt>
                <c:pt idx="12">
                  <c:v>4.2671522787675956E-2</c:v>
                </c:pt>
                <c:pt idx="13">
                  <c:v>0.11561177281228467</c:v>
                </c:pt>
                <c:pt idx="14">
                  <c:v>3.6224037798995967E-2</c:v>
                </c:pt>
                <c:pt idx="15">
                  <c:v>5.2613446205335174E-2</c:v>
                </c:pt>
                <c:pt idx="16">
                  <c:v>0.1029628900482331</c:v>
                </c:pt>
                <c:pt idx="17">
                  <c:v>1.4273058371886997E-2</c:v>
                </c:pt>
                <c:pt idx="18">
                  <c:v>3.0957771434196278E-2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4E-4B4A-A949-6061697F19D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4E-4B4A-A949-6061697F19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8.67'!$S$63:$S$79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8.67'!$Y$44:$Y$60</c:f>
              <c:numCache>
                <c:formatCode>#,##0</c:formatCode>
                <c:ptCount val="17"/>
                <c:pt idx="0">
                  <c:v>7</c:v>
                </c:pt>
                <c:pt idx="1">
                  <c:v>244</c:v>
                </c:pt>
                <c:pt idx="2">
                  <c:v>597</c:v>
                </c:pt>
                <c:pt idx="3">
                  <c:v>1012</c:v>
                </c:pt>
                <c:pt idx="4">
                  <c:v>1488</c:v>
                </c:pt>
                <c:pt idx="5">
                  <c:v>1240</c:v>
                </c:pt>
                <c:pt idx="6">
                  <c:v>1017</c:v>
                </c:pt>
                <c:pt idx="7">
                  <c:v>757</c:v>
                </c:pt>
                <c:pt idx="8">
                  <c:v>793</c:v>
                </c:pt>
                <c:pt idx="9">
                  <c:v>742</c:v>
                </c:pt>
                <c:pt idx="10">
                  <c:v>773</c:v>
                </c:pt>
                <c:pt idx="11">
                  <c:v>706</c:v>
                </c:pt>
                <c:pt idx="12">
                  <c:v>392</c:v>
                </c:pt>
                <c:pt idx="13">
                  <c:v>176</c:v>
                </c:pt>
                <c:pt idx="14">
                  <c:v>88</c:v>
                </c:pt>
                <c:pt idx="15">
                  <c:v>40</c:v>
                </c:pt>
                <c:pt idx="1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7D-4087-BA28-90F95ACAD1A1}"/>
            </c:ext>
          </c:extLst>
        </c:ser>
        <c:ser>
          <c:idx val="1"/>
          <c:order val="1"/>
          <c:tx>
            <c:strRef>
              <c:f>'Table 8.67'!$S$62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8.67'!$S$63:$S$79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8.67'!$Y$63:$Y$79</c:f>
              <c:numCache>
                <c:formatCode>#,##0</c:formatCode>
                <c:ptCount val="17"/>
                <c:pt idx="0">
                  <c:v>12</c:v>
                </c:pt>
                <c:pt idx="1">
                  <c:v>230</c:v>
                </c:pt>
                <c:pt idx="2">
                  <c:v>515</c:v>
                </c:pt>
                <c:pt idx="3">
                  <c:v>985</c:v>
                </c:pt>
                <c:pt idx="4">
                  <c:v>1274</c:v>
                </c:pt>
                <c:pt idx="5">
                  <c:v>972</c:v>
                </c:pt>
                <c:pt idx="6">
                  <c:v>776</c:v>
                </c:pt>
                <c:pt idx="7">
                  <c:v>751</c:v>
                </c:pt>
                <c:pt idx="8">
                  <c:v>764</c:v>
                </c:pt>
                <c:pt idx="9">
                  <c:v>763</c:v>
                </c:pt>
                <c:pt idx="10">
                  <c:v>733</c:v>
                </c:pt>
                <c:pt idx="11">
                  <c:v>595</c:v>
                </c:pt>
                <c:pt idx="12">
                  <c:v>325</c:v>
                </c:pt>
                <c:pt idx="13">
                  <c:v>137</c:v>
                </c:pt>
                <c:pt idx="14">
                  <c:v>55</c:v>
                </c:pt>
                <c:pt idx="15">
                  <c:v>28</c:v>
                </c:pt>
                <c:pt idx="1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7D-4087-BA28-90F95ACAD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8.67'!$S$83:$S$90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8.67'!$Y$83:$Y$90</c:f>
              <c:numCache>
                <c:formatCode>#,##0</c:formatCode>
                <c:ptCount val="8"/>
                <c:pt idx="0">
                  <c:v>692</c:v>
                </c:pt>
                <c:pt idx="1">
                  <c:v>406</c:v>
                </c:pt>
                <c:pt idx="2">
                  <c:v>984</c:v>
                </c:pt>
                <c:pt idx="3">
                  <c:v>288</c:v>
                </c:pt>
                <c:pt idx="4">
                  <c:v>184</c:v>
                </c:pt>
                <c:pt idx="5">
                  <c:v>333</c:v>
                </c:pt>
                <c:pt idx="6">
                  <c:v>732</c:v>
                </c:pt>
                <c:pt idx="7">
                  <c:v>1638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58-4742-B0B9-A8A589CEDB7B}"/>
            </c:ext>
          </c:extLst>
        </c:ser>
        <c:ser>
          <c:idx val="1"/>
          <c:order val="1"/>
          <c:tx>
            <c:strRef>
              <c:f>'Table 8.67'!$S$92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8.67'!$S$83:$S$90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8.67'!$Y$93:$Y$100</c:f>
              <c:numCache>
                <c:formatCode>#,##0</c:formatCode>
                <c:ptCount val="8"/>
                <c:pt idx="0">
                  <c:v>392</c:v>
                </c:pt>
                <c:pt idx="1">
                  <c:v>989</c:v>
                </c:pt>
                <c:pt idx="2">
                  <c:v>139</c:v>
                </c:pt>
                <c:pt idx="3">
                  <c:v>804</c:v>
                </c:pt>
                <c:pt idx="4">
                  <c:v>841</c:v>
                </c:pt>
                <c:pt idx="5">
                  <c:v>551</c:v>
                </c:pt>
                <c:pt idx="6">
                  <c:v>78</c:v>
                </c:pt>
                <c:pt idx="7">
                  <c:v>1010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58-4742-B0B9-A8A589CED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8.67'!$S$1</c:f>
              <c:strCache>
                <c:ptCount val="1"/>
                <c:pt idx="0">
                  <c:v>Swan Hill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8.67'!$U$8:$Y$8</c:f>
              <c:numCache>
                <c:formatCode>#,##0</c:formatCode>
                <c:ptCount val="5"/>
                <c:pt idx="1">
                  <c:v>33094</c:v>
                </c:pt>
                <c:pt idx="2">
                  <c:v>35755.81</c:v>
                </c:pt>
                <c:pt idx="3">
                  <c:v>35959.08</c:v>
                </c:pt>
                <c:pt idx="4">
                  <c:v>34963.29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79-4302-9600-1BEF604B4E8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79-4302-9600-1BEF604B4E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8.67'!$S$4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8.67'!$V$4:$Z$4</c:f>
              <c:numCache>
                <c:formatCode>#,##0</c:formatCode>
                <c:ptCount val="5"/>
                <c:pt idx="0">
                  <c:v>16394</c:v>
                </c:pt>
                <c:pt idx="1">
                  <c:v>17489</c:v>
                </c:pt>
                <c:pt idx="2">
                  <c:v>17570</c:v>
                </c:pt>
                <c:pt idx="3">
                  <c:v>19045</c:v>
                </c:pt>
                <c:pt idx="4">
                  <c:v>20318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26-4349-A625-5772690318AD}"/>
            </c:ext>
          </c:extLst>
        </c:ser>
        <c:ser>
          <c:idx val="1"/>
          <c:order val="1"/>
          <c:tx>
            <c:strRef>
              <c:f>'Table 8.67'!$S$7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8.67'!$V$7:$Z$7</c:f>
              <c:numCache>
                <c:formatCode>#,##0</c:formatCode>
                <c:ptCount val="5"/>
                <c:pt idx="0">
                  <c:v>11429</c:v>
                </c:pt>
                <c:pt idx="1">
                  <c:v>12246</c:v>
                </c:pt>
                <c:pt idx="2">
                  <c:v>12223</c:v>
                </c:pt>
                <c:pt idx="3">
                  <c:v>13336</c:v>
                </c:pt>
                <c:pt idx="4">
                  <c:v>13629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26-4349-A625-5772690318AD}"/>
            </c:ext>
          </c:extLst>
        </c:ser>
        <c:ser>
          <c:idx val="2"/>
          <c:order val="2"/>
          <c:tx>
            <c:strRef>
              <c:f>'Table 8.67'!$S$11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8.67'!$V$11:$Z$11</c:f>
              <c:numCache>
                <c:formatCode>#,##0</c:formatCode>
                <c:ptCount val="5"/>
                <c:pt idx="0">
                  <c:v>14048</c:v>
                </c:pt>
                <c:pt idx="1">
                  <c:v>14819</c:v>
                </c:pt>
                <c:pt idx="2">
                  <c:v>15209</c:v>
                </c:pt>
                <c:pt idx="3">
                  <c:v>16535</c:v>
                </c:pt>
                <c:pt idx="4">
                  <c:v>17765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26-4349-A625-5772690318AD}"/>
            </c:ext>
          </c:extLst>
        </c:ser>
        <c:ser>
          <c:idx val="3"/>
          <c:order val="3"/>
          <c:tx>
            <c:strRef>
              <c:f>'Table 8.67'!$S$12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8.67'!$V$12:$Z$12</c:f>
              <c:numCache>
                <c:formatCode>#,##0</c:formatCode>
                <c:ptCount val="5"/>
                <c:pt idx="0">
                  <c:v>2347</c:v>
                </c:pt>
                <c:pt idx="1">
                  <c:v>2673</c:v>
                </c:pt>
                <c:pt idx="2">
                  <c:v>2357</c:v>
                </c:pt>
                <c:pt idx="3">
                  <c:v>2508</c:v>
                </c:pt>
                <c:pt idx="4">
                  <c:v>2553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26-4349-A625-577269031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8.67'!$S$1</c:f>
              <c:strCache>
                <c:ptCount val="1"/>
                <c:pt idx="0">
                  <c:v>Swan Hill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8.67'!$AB$15:$AB$33</c:f>
              <c:numCache>
                <c:formatCode>0.0%</c:formatCode>
                <c:ptCount val="19"/>
                <c:pt idx="0">
                  <c:v>0.15419824785904124</c:v>
                </c:pt>
                <c:pt idx="1">
                  <c:v>1.2304360665419825E-3</c:v>
                </c:pt>
                <c:pt idx="2">
                  <c:v>4.8626833349739149E-2</c:v>
                </c:pt>
                <c:pt idx="3">
                  <c:v>5.4631361354464019E-3</c:v>
                </c:pt>
                <c:pt idx="4">
                  <c:v>4.7593267053843882E-2</c:v>
                </c:pt>
                <c:pt idx="5">
                  <c:v>5.2268924106703418E-2</c:v>
                </c:pt>
                <c:pt idx="6">
                  <c:v>8.6425829313908853E-2</c:v>
                </c:pt>
                <c:pt idx="7">
                  <c:v>6.9691898808937891E-2</c:v>
                </c:pt>
                <c:pt idx="8">
                  <c:v>2.9087508613052464E-2</c:v>
                </c:pt>
                <c:pt idx="9">
                  <c:v>3.3960035436558715E-3</c:v>
                </c:pt>
                <c:pt idx="10">
                  <c:v>2.0868195688552024E-2</c:v>
                </c:pt>
                <c:pt idx="11">
                  <c:v>8.8099222364405941E-3</c:v>
                </c:pt>
                <c:pt idx="12">
                  <c:v>4.2671522787675956E-2</c:v>
                </c:pt>
                <c:pt idx="13">
                  <c:v>0.11561177281228467</c:v>
                </c:pt>
                <c:pt idx="14">
                  <c:v>3.6224037798995967E-2</c:v>
                </c:pt>
                <c:pt idx="15">
                  <c:v>5.2613446205335174E-2</c:v>
                </c:pt>
                <c:pt idx="16">
                  <c:v>0.1029628900482331</c:v>
                </c:pt>
                <c:pt idx="17">
                  <c:v>1.4273058371886997E-2</c:v>
                </c:pt>
                <c:pt idx="18">
                  <c:v>3.0957771434196278E-2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BC-4094-A98F-7D317FD8C63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BC-4094-A98F-7D317FD8C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8.67'!$S$63:$S$79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8.67'!$Z$44:$Z$60</c:f>
              <c:numCache>
                <c:formatCode>#,##0</c:formatCode>
                <c:ptCount val="17"/>
                <c:pt idx="0">
                  <c:v>7</c:v>
                </c:pt>
                <c:pt idx="1">
                  <c:v>265</c:v>
                </c:pt>
                <c:pt idx="2">
                  <c:v>594</c:v>
                </c:pt>
                <c:pt idx="3">
                  <c:v>1000</c:v>
                </c:pt>
                <c:pt idx="4">
                  <c:v>1504</c:v>
                </c:pt>
                <c:pt idx="5">
                  <c:v>1354</c:v>
                </c:pt>
                <c:pt idx="6">
                  <c:v>1181</c:v>
                </c:pt>
                <c:pt idx="7">
                  <c:v>901</c:v>
                </c:pt>
                <c:pt idx="8">
                  <c:v>761</c:v>
                </c:pt>
                <c:pt idx="9">
                  <c:v>781</c:v>
                </c:pt>
                <c:pt idx="10">
                  <c:v>810</c:v>
                </c:pt>
                <c:pt idx="11">
                  <c:v>727</c:v>
                </c:pt>
                <c:pt idx="12">
                  <c:v>440</c:v>
                </c:pt>
                <c:pt idx="13">
                  <c:v>185</c:v>
                </c:pt>
                <c:pt idx="14">
                  <c:v>88</c:v>
                </c:pt>
                <c:pt idx="15">
                  <c:v>44</c:v>
                </c:pt>
                <c:pt idx="16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1F-4D5C-AB56-67E8BBE54357}"/>
            </c:ext>
          </c:extLst>
        </c:ser>
        <c:ser>
          <c:idx val="1"/>
          <c:order val="1"/>
          <c:tx>
            <c:strRef>
              <c:f>'Table 8.67'!$S$62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8.67'!$S$63:$S$79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8.67'!$Z$63:$Z$79</c:f>
              <c:numCache>
                <c:formatCode>#,##0</c:formatCode>
                <c:ptCount val="17"/>
                <c:pt idx="0">
                  <c:v>14</c:v>
                </c:pt>
                <c:pt idx="1">
                  <c:v>224</c:v>
                </c:pt>
                <c:pt idx="2">
                  <c:v>599</c:v>
                </c:pt>
                <c:pt idx="3">
                  <c:v>957</c:v>
                </c:pt>
                <c:pt idx="4">
                  <c:v>1312</c:v>
                </c:pt>
                <c:pt idx="5">
                  <c:v>1192</c:v>
                </c:pt>
                <c:pt idx="6">
                  <c:v>861</c:v>
                </c:pt>
                <c:pt idx="7">
                  <c:v>885</c:v>
                </c:pt>
                <c:pt idx="8">
                  <c:v>744</c:v>
                </c:pt>
                <c:pt idx="9">
                  <c:v>834</c:v>
                </c:pt>
                <c:pt idx="10">
                  <c:v>803</c:v>
                </c:pt>
                <c:pt idx="11">
                  <c:v>603</c:v>
                </c:pt>
                <c:pt idx="12">
                  <c:v>349</c:v>
                </c:pt>
                <c:pt idx="13">
                  <c:v>135</c:v>
                </c:pt>
                <c:pt idx="14">
                  <c:v>59</c:v>
                </c:pt>
                <c:pt idx="15">
                  <c:v>32</c:v>
                </c:pt>
                <c:pt idx="16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1F-4D5C-AB56-67E8BBE54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8.67'!$Z$83:$Z$90</c:f>
              <c:numCache>
                <c:formatCode>#,##0</c:formatCode>
                <c:ptCount val="8"/>
                <c:pt idx="0">
                  <c:v>722</c:v>
                </c:pt>
                <c:pt idx="1">
                  <c:v>412</c:v>
                </c:pt>
                <c:pt idx="2">
                  <c:v>1011</c:v>
                </c:pt>
                <c:pt idx="3">
                  <c:v>296</c:v>
                </c:pt>
                <c:pt idx="4">
                  <c:v>181</c:v>
                </c:pt>
                <c:pt idx="5">
                  <c:v>336</c:v>
                </c:pt>
                <c:pt idx="6">
                  <c:v>752</c:v>
                </c:pt>
                <c:pt idx="7">
                  <c:v>1774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44-416F-B698-7E150CC84D16}"/>
            </c:ext>
          </c:extLst>
        </c:ser>
        <c:ser>
          <c:idx val="1"/>
          <c:order val="1"/>
          <c:tx>
            <c:strRef>
              <c:f>'Table 8.67'!$S$92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8.67'!$S$83:$S$90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8.67'!$Z$93:$Z$100</c:f>
              <c:numCache>
                <c:formatCode>#,##0</c:formatCode>
                <c:ptCount val="8"/>
                <c:pt idx="0">
                  <c:v>409</c:v>
                </c:pt>
                <c:pt idx="1">
                  <c:v>1012</c:v>
                </c:pt>
                <c:pt idx="2">
                  <c:v>148</c:v>
                </c:pt>
                <c:pt idx="3">
                  <c:v>864</c:v>
                </c:pt>
                <c:pt idx="4">
                  <c:v>846</c:v>
                </c:pt>
                <c:pt idx="5">
                  <c:v>553</c:v>
                </c:pt>
                <c:pt idx="6">
                  <c:v>93</c:v>
                </c:pt>
                <c:pt idx="7">
                  <c:v>1175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44-416F-B698-7E150CC84D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8.7'!$S$1</c:f>
              <c:strCache>
                <c:ptCount val="1"/>
                <c:pt idx="0">
                  <c:v>Bayside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8.7'!$AB$15:$AB$33</c:f>
              <c:numCache>
                <c:formatCode>0.0%</c:formatCode>
                <c:ptCount val="19"/>
                <c:pt idx="0">
                  <c:v>4.4263923644731716E-3</c:v>
                </c:pt>
                <c:pt idx="1">
                  <c:v>2.4521207700916718E-3</c:v>
                </c:pt>
                <c:pt idx="2">
                  <c:v>3.8844107993913711E-2</c:v>
                </c:pt>
                <c:pt idx="3">
                  <c:v>6.2749141757730467E-3</c:v>
                </c:pt>
                <c:pt idx="4">
                  <c:v>5.1507111150233265E-2</c:v>
                </c:pt>
                <c:pt idx="5">
                  <c:v>4.4251348666423551E-2</c:v>
                </c:pt>
                <c:pt idx="6">
                  <c:v>9.055241879707758E-2</c:v>
                </c:pt>
                <c:pt idx="7">
                  <c:v>6.7100084252354669E-2</c:v>
                </c:pt>
                <c:pt idx="8">
                  <c:v>1.9516366334268072E-2</c:v>
                </c:pt>
                <c:pt idx="9">
                  <c:v>2.4055933503514707E-2</c:v>
                </c:pt>
                <c:pt idx="10">
                  <c:v>6.4421613872716069E-2</c:v>
                </c:pt>
                <c:pt idx="11">
                  <c:v>2.5803855488349282E-2</c:v>
                </c:pt>
                <c:pt idx="12">
                  <c:v>0.14910151779988179</c:v>
                </c:pt>
                <c:pt idx="13">
                  <c:v>7.1790551161299246E-2</c:v>
                </c:pt>
                <c:pt idx="14">
                  <c:v>3.935968210454837E-2</c:v>
                </c:pt>
                <c:pt idx="15">
                  <c:v>9.0300919230914323E-2</c:v>
                </c:pt>
                <c:pt idx="16">
                  <c:v>0.11370295386240459</c:v>
                </c:pt>
                <c:pt idx="17">
                  <c:v>3.10853463777775E-2</c:v>
                </c:pt>
                <c:pt idx="18">
                  <c:v>2.9111074783395998E-2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85-4EB2-91A1-63BB14680B4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85-4EB2-91A1-63BB14680B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8.67'!$S$1</c:f>
              <c:strCache>
                <c:ptCount val="1"/>
                <c:pt idx="0">
                  <c:v>Swan Hill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8.67'!$V$8:$Z$8</c:f>
              <c:numCache>
                <c:formatCode>#,##0</c:formatCode>
                <c:ptCount val="5"/>
                <c:pt idx="0">
                  <c:v>33094</c:v>
                </c:pt>
                <c:pt idx="1">
                  <c:v>35755.81</c:v>
                </c:pt>
                <c:pt idx="2">
                  <c:v>35959.08</c:v>
                </c:pt>
                <c:pt idx="3">
                  <c:v>34963.29</c:v>
                </c:pt>
                <c:pt idx="4">
                  <c:v>36409.72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88-4FCF-B03C-5019C127B65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42133.59</c:v>
                </c:pt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88-4FCF-B03C-5019C127B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8.68'!$S$4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8.68'!$U$2:$Y$2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8.68'!$U$4:$Y$4</c:f>
              <c:numCache>
                <c:formatCode>#,##0</c:formatCode>
                <c:ptCount val="5"/>
                <c:pt idx="1">
                  <c:v>4825</c:v>
                </c:pt>
                <c:pt idx="2">
                  <c:v>5319</c:v>
                </c:pt>
                <c:pt idx="3">
                  <c:v>5054</c:v>
                </c:pt>
                <c:pt idx="4">
                  <c:v>5035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E1-4070-9F81-A292343C7065}"/>
            </c:ext>
          </c:extLst>
        </c:ser>
        <c:ser>
          <c:idx val="1"/>
          <c:order val="1"/>
          <c:tx>
            <c:strRef>
              <c:f>'Table 8.68'!$S$7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8.68'!$U$2:$Y$2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8.68'!$U$7:$Y$7</c:f>
              <c:numCache>
                <c:formatCode>#,##0</c:formatCode>
                <c:ptCount val="5"/>
                <c:pt idx="1">
                  <c:v>3325</c:v>
                </c:pt>
                <c:pt idx="2">
                  <c:v>3587</c:v>
                </c:pt>
                <c:pt idx="3">
                  <c:v>3424</c:v>
                </c:pt>
                <c:pt idx="4">
                  <c:v>3488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E1-4070-9F81-A292343C7065}"/>
            </c:ext>
          </c:extLst>
        </c:ser>
        <c:ser>
          <c:idx val="2"/>
          <c:order val="2"/>
          <c:tx>
            <c:strRef>
              <c:f>'Table 8.68'!$S$11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8.68'!$U$2:$Y$2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8.68'!$U$11:$Y$11</c:f>
              <c:numCache>
                <c:formatCode>#,##0</c:formatCode>
                <c:ptCount val="5"/>
                <c:pt idx="1">
                  <c:v>3642</c:v>
                </c:pt>
                <c:pt idx="2">
                  <c:v>4008</c:v>
                </c:pt>
                <c:pt idx="3">
                  <c:v>3867</c:v>
                </c:pt>
                <c:pt idx="4">
                  <c:v>3796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E1-4070-9F81-A292343C7065}"/>
            </c:ext>
          </c:extLst>
        </c:ser>
        <c:ser>
          <c:idx val="3"/>
          <c:order val="3"/>
          <c:tx>
            <c:strRef>
              <c:f>'Table 8.68'!$S$12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8.68'!$U$2:$Y$2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8.68'!$U$12:$Y$12</c:f>
              <c:numCache>
                <c:formatCode>#,##0</c:formatCode>
                <c:ptCount val="5"/>
                <c:pt idx="1">
                  <c:v>1182</c:v>
                </c:pt>
                <c:pt idx="2">
                  <c:v>1312</c:v>
                </c:pt>
                <c:pt idx="3">
                  <c:v>1189</c:v>
                </c:pt>
                <c:pt idx="4">
                  <c:v>1241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4E1-4070-9F81-A292343C7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8.68'!$S$1</c:f>
              <c:strCache>
                <c:ptCount val="1"/>
                <c:pt idx="0">
                  <c:v>Towong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8.68'!$AB$15:$AB$33</c:f>
              <c:numCache>
                <c:formatCode>0.0%</c:formatCode>
                <c:ptCount val="19"/>
                <c:pt idx="0">
                  <c:v>0.11318163985876814</c:v>
                </c:pt>
                <c:pt idx="1">
                  <c:v>2.7461749705766968E-3</c:v>
                </c:pt>
                <c:pt idx="2">
                  <c:v>4.433111023930953E-2</c:v>
                </c:pt>
                <c:pt idx="3">
                  <c:v>1.3338564142801098E-2</c:v>
                </c:pt>
                <c:pt idx="4">
                  <c:v>7.6304433111023931E-2</c:v>
                </c:pt>
                <c:pt idx="5">
                  <c:v>2.608866222047862E-2</c:v>
                </c:pt>
                <c:pt idx="6">
                  <c:v>5.217732444095724E-2</c:v>
                </c:pt>
                <c:pt idx="7">
                  <c:v>6.0023538642604943E-2</c:v>
                </c:pt>
                <c:pt idx="8">
                  <c:v>4.1584935268732838E-2</c:v>
                </c:pt>
                <c:pt idx="9">
                  <c:v>3.5307963907414671E-3</c:v>
                </c:pt>
                <c:pt idx="10">
                  <c:v>2.020400156924284E-2</c:v>
                </c:pt>
                <c:pt idx="11">
                  <c:v>1.4319340918007061E-2</c:v>
                </c:pt>
                <c:pt idx="12">
                  <c:v>4.3154178109062379E-2</c:v>
                </c:pt>
                <c:pt idx="13">
                  <c:v>5.0411926245586505E-2</c:v>
                </c:pt>
                <c:pt idx="14">
                  <c:v>6.8262063554335034E-2</c:v>
                </c:pt>
                <c:pt idx="15">
                  <c:v>7.4931345625735585E-2</c:v>
                </c:pt>
                <c:pt idx="16">
                  <c:v>0.12965868968222832</c:v>
                </c:pt>
                <c:pt idx="17">
                  <c:v>1.3730874852883483E-2</c:v>
                </c:pt>
                <c:pt idx="18">
                  <c:v>2.9619458611220086E-2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71-4486-B1B3-D193827106B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71-4486-B1B3-D19382710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8.68'!$S$63:$S$79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8.68'!$Y$44:$Y$60</c:f>
              <c:numCache>
                <c:formatCode>#,##0</c:formatCode>
                <c:ptCount val="17"/>
                <c:pt idx="0">
                  <c:v>5</c:v>
                </c:pt>
                <c:pt idx="1">
                  <c:v>56</c:v>
                </c:pt>
                <c:pt idx="2">
                  <c:v>156</c:v>
                </c:pt>
                <c:pt idx="3">
                  <c:v>166</c:v>
                </c:pt>
                <c:pt idx="4">
                  <c:v>200</c:v>
                </c:pt>
                <c:pt idx="5">
                  <c:v>208</c:v>
                </c:pt>
                <c:pt idx="6">
                  <c:v>167</c:v>
                </c:pt>
                <c:pt idx="7">
                  <c:v>191</c:v>
                </c:pt>
                <c:pt idx="8">
                  <c:v>209</c:v>
                </c:pt>
                <c:pt idx="9">
                  <c:v>268</c:v>
                </c:pt>
                <c:pt idx="10">
                  <c:v>298</c:v>
                </c:pt>
                <c:pt idx="11">
                  <c:v>284</c:v>
                </c:pt>
                <c:pt idx="12">
                  <c:v>194</c:v>
                </c:pt>
                <c:pt idx="13">
                  <c:v>109</c:v>
                </c:pt>
                <c:pt idx="14">
                  <c:v>58</c:v>
                </c:pt>
                <c:pt idx="15">
                  <c:v>18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F3-48E6-A105-9F55F39E3783}"/>
            </c:ext>
          </c:extLst>
        </c:ser>
        <c:ser>
          <c:idx val="1"/>
          <c:order val="1"/>
          <c:tx>
            <c:strRef>
              <c:f>'Table 8.68'!$S$62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8.68'!$S$63:$S$79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8.68'!$Y$63:$Y$79</c:f>
              <c:numCache>
                <c:formatCode>#,##0</c:formatCode>
                <c:ptCount val="17"/>
                <c:pt idx="0">
                  <c:v>6</c:v>
                </c:pt>
                <c:pt idx="1">
                  <c:v>52</c:v>
                </c:pt>
                <c:pt idx="2">
                  <c:v>140</c:v>
                </c:pt>
                <c:pt idx="3">
                  <c:v>174</c:v>
                </c:pt>
                <c:pt idx="4">
                  <c:v>200</c:v>
                </c:pt>
                <c:pt idx="5">
                  <c:v>197</c:v>
                </c:pt>
                <c:pt idx="6">
                  <c:v>202</c:v>
                </c:pt>
                <c:pt idx="7">
                  <c:v>179</c:v>
                </c:pt>
                <c:pt idx="8">
                  <c:v>230</c:v>
                </c:pt>
                <c:pt idx="9">
                  <c:v>235</c:v>
                </c:pt>
                <c:pt idx="10">
                  <c:v>331</c:v>
                </c:pt>
                <c:pt idx="11">
                  <c:v>210</c:v>
                </c:pt>
                <c:pt idx="12">
                  <c:v>154</c:v>
                </c:pt>
                <c:pt idx="13">
                  <c:v>63</c:v>
                </c:pt>
                <c:pt idx="14">
                  <c:v>44</c:v>
                </c:pt>
                <c:pt idx="15">
                  <c:v>9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F3-48E6-A105-9F55F39E37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8.68'!$S$83:$S$90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8.68'!$Y$83:$Y$90</c:f>
              <c:numCache>
                <c:formatCode>#,##0</c:formatCode>
                <c:ptCount val="8"/>
                <c:pt idx="0">
                  <c:v>181</c:v>
                </c:pt>
                <c:pt idx="1">
                  <c:v>143</c:v>
                </c:pt>
                <c:pt idx="2">
                  <c:v>292</c:v>
                </c:pt>
                <c:pt idx="3">
                  <c:v>88</c:v>
                </c:pt>
                <c:pt idx="4">
                  <c:v>35</c:v>
                </c:pt>
                <c:pt idx="5">
                  <c:v>58</c:v>
                </c:pt>
                <c:pt idx="6">
                  <c:v>190</c:v>
                </c:pt>
                <c:pt idx="7">
                  <c:v>260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7-4F34-B590-869E740B2C3A}"/>
            </c:ext>
          </c:extLst>
        </c:ser>
        <c:ser>
          <c:idx val="1"/>
          <c:order val="1"/>
          <c:tx>
            <c:strRef>
              <c:f>'Table 8.68'!$S$92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8.68'!$S$83:$S$90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8.68'!$Y$93:$Y$100</c:f>
              <c:numCache>
                <c:formatCode>#,##0</c:formatCode>
                <c:ptCount val="8"/>
                <c:pt idx="0">
                  <c:v>113</c:v>
                </c:pt>
                <c:pt idx="1">
                  <c:v>329</c:v>
                </c:pt>
                <c:pt idx="2">
                  <c:v>54</c:v>
                </c:pt>
                <c:pt idx="3">
                  <c:v>214</c:v>
                </c:pt>
                <c:pt idx="4">
                  <c:v>245</c:v>
                </c:pt>
                <c:pt idx="5">
                  <c:v>120</c:v>
                </c:pt>
                <c:pt idx="6">
                  <c:v>10</c:v>
                </c:pt>
                <c:pt idx="7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7-4F34-B590-869E740B2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8.68'!$S$1</c:f>
              <c:strCache>
                <c:ptCount val="1"/>
                <c:pt idx="0">
                  <c:v>Towong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8.68'!$U$8:$Y$8</c:f>
              <c:numCache>
                <c:formatCode>#,##0</c:formatCode>
                <c:ptCount val="5"/>
                <c:pt idx="1">
                  <c:v>33108</c:v>
                </c:pt>
                <c:pt idx="2">
                  <c:v>34072</c:v>
                </c:pt>
                <c:pt idx="3">
                  <c:v>35587.5</c:v>
                </c:pt>
                <c:pt idx="4">
                  <c:v>36411.21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A0-46B1-A5C2-CD7D58ED511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A0-46B1-A5C2-CD7D58ED5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8.68'!$S$4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8.68'!$V$4:$Z$4</c:f>
              <c:numCache>
                <c:formatCode>#,##0</c:formatCode>
                <c:ptCount val="5"/>
                <c:pt idx="0">
                  <c:v>4825</c:v>
                </c:pt>
                <c:pt idx="1">
                  <c:v>5319</c:v>
                </c:pt>
                <c:pt idx="2">
                  <c:v>5054</c:v>
                </c:pt>
                <c:pt idx="3">
                  <c:v>5035</c:v>
                </c:pt>
                <c:pt idx="4">
                  <c:v>5098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30-49A9-80D8-900E0DA69C62}"/>
            </c:ext>
          </c:extLst>
        </c:ser>
        <c:ser>
          <c:idx val="1"/>
          <c:order val="1"/>
          <c:tx>
            <c:strRef>
              <c:f>'Table 8.68'!$S$7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8.68'!$V$7:$Z$7</c:f>
              <c:numCache>
                <c:formatCode>#,##0</c:formatCode>
                <c:ptCount val="5"/>
                <c:pt idx="0">
                  <c:v>3325</c:v>
                </c:pt>
                <c:pt idx="1">
                  <c:v>3587</c:v>
                </c:pt>
                <c:pt idx="2">
                  <c:v>3424</c:v>
                </c:pt>
                <c:pt idx="3">
                  <c:v>3488</c:v>
                </c:pt>
                <c:pt idx="4">
                  <c:v>3484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30-49A9-80D8-900E0DA69C62}"/>
            </c:ext>
          </c:extLst>
        </c:ser>
        <c:ser>
          <c:idx val="2"/>
          <c:order val="2"/>
          <c:tx>
            <c:strRef>
              <c:f>'Table 8.68'!$S$11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8.68'!$V$11:$Z$11</c:f>
              <c:numCache>
                <c:formatCode>#,##0</c:formatCode>
                <c:ptCount val="5"/>
                <c:pt idx="0">
                  <c:v>3642</c:v>
                </c:pt>
                <c:pt idx="1">
                  <c:v>4008</c:v>
                </c:pt>
                <c:pt idx="2">
                  <c:v>3867</c:v>
                </c:pt>
                <c:pt idx="3">
                  <c:v>3796</c:v>
                </c:pt>
                <c:pt idx="4">
                  <c:v>3913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30-49A9-80D8-900E0DA69C62}"/>
            </c:ext>
          </c:extLst>
        </c:ser>
        <c:ser>
          <c:idx val="3"/>
          <c:order val="3"/>
          <c:tx>
            <c:strRef>
              <c:f>'Table 8.68'!$S$12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8.68'!$V$12:$Z$12</c:f>
              <c:numCache>
                <c:formatCode>#,##0</c:formatCode>
                <c:ptCount val="5"/>
                <c:pt idx="0">
                  <c:v>1182</c:v>
                </c:pt>
                <c:pt idx="1">
                  <c:v>1312</c:v>
                </c:pt>
                <c:pt idx="2">
                  <c:v>1189</c:v>
                </c:pt>
                <c:pt idx="3">
                  <c:v>1241</c:v>
                </c:pt>
                <c:pt idx="4">
                  <c:v>1185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30-49A9-80D8-900E0DA69C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8.68'!$S$1</c:f>
              <c:strCache>
                <c:ptCount val="1"/>
                <c:pt idx="0">
                  <c:v>Towong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8.68'!$AB$15:$AB$33</c:f>
              <c:numCache>
                <c:formatCode>0.0%</c:formatCode>
                <c:ptCount val="19"/>
                <c:pt idx="0">
                  <c:v>0.11318163985876814</c:v>
                </c:pt>
                <c:pt idx="1">
                  <c:v>2.7461749705766968E-3</c:v>
                </c:pt>
                <c:pt idx="2">
                  <c:v>4.433111023930953E-2</c:v>
                </c:pt>
                <c:pt idx="3">
                  <c:v>1.3338564142801098E-2</c:v>
                </c:pt>
                <c:pt idx="4">
                  <c:v>7.6304433111023931E-2</c:v>
                </c:pt>
                <c:pt idx="5">
                  <c:v>2.608866222047862E-2</c:v>
                </c:pt>
                <c:pt idx="6">
                  <c:v>5.217732444095724E-2</c:v>
                </c:pt>
                <c:pt idx="7">
                  <c:v>6.0023538642604943E-2</c:v>
                </c:pt>
                <c:pt idx="8">
                  <c:v>4.1584935268732838E-2</c:v>
                </c:pt>
                <c:pt idx="9">
                  <c:v>3.5307963907414671E-3</c:v>
                </c:pt>
                <c:pt idx="10">
                  <c:v>2.020400156924284E-2</c:v>
                </c:pt>
                <c:pt idx="11">
                  <c:v>1.4319340918007061E-2</c:v>
                </c:pt>
                <c:pt idx="12">
                  <c:v>4.3154178109062379E-2</c:v>
                </c:pt>
                <c:pt idx="13">
                  <c:v>5.0411926245586505E-2</c:v>
                </c:pt>
                <c:pt idx="14">
                  <c:v>6.8262063554335034E-2</c:v>
                </c:pt>
                <c:pt idx="15">
                  <c:v>7.4931345625735585E-2</c:v>
                </c:pt>
                <c:pt idx="16">
                  <c:v>0.12965868968222832</c:v>
                </c:pt>
                <c:pt idx="17">
                  <c:v>1.3730874852883483E-2</c:v>
                </c:pt>
                <c:pt idx="18">
                  <c:v>2.9619458611220086E-2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7A-4982-BE20-2E897ECA9E4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7A-4982-BE20-2E897ECA9E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8.68'!$S$63:$S$79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8.68'!$Z$44:$Z$60</c:f>
              <c:numCache>
                <c:formatCode>#,##0</c:formatCode>
                <c:ptCount val="17"/>
                <c:pt idx="0">
                  <c:v>8</c:v>
                </c:pt>
                <c:pt idx="1">
                  <c:v>65</c:v>
                </c:pt>
                <c:pt idx="2">
                  <c:v>130</c:v>
                </c:pt>
                <c:pt idx="3">
                  <c:v>181</c:v>
                </c:pt>
                <c:pt idx="4">
                  <c:v>253</c:v>
                </c:pt>
                <c:pt idx="5">
                  <c:v>198</c:v>
                </c:pt>
                <c:pt idx="6">
                  <c:v>198</c:v>
                </c:pt>
                <c:pt idx="7">
                  <c:v>181</c:v>
                </c:pt>
                <c:pt idx="8">
                  <c:v>205</c:v>
                </c:pt>
                <c:pt idx="9">
                  <c:v>267</c:v>
                </c:pt>
                <c:pt idx="10">
                  <c:v>287</c:v>
                </c:pt>
                <c:pt idx="11">
                  <c:v>268</c:v>
                </c:pt>
                <c:pt idx="12">
                  <c:v>210</c:v>
                </c:pt>
                <c:pt idx="13">
                  <c:v>119</c:v>
                </c:pt>
                <c:pt idx="14">
                  <c:v>52</c:v>
                </c:pt>
                <c:pt idx="15">
                  <c:v>22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90-4B14-942F-BE7BEFA10CAF}"/>
            </c:ext>
          </c:extLst>
        </c:ser>
        <c:ser>
          <c:idx val="1"/>
          <c:order val="1"/>
          <c:tx>
            <c:strRef>
              <c:f>'Table 8.68'!$S$62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8.68'!$S$63:$S$79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8.68'!$Z$63:$Z$79</c:f>
              <c:numCache>
                <c:formatCode>#,##0</c:formatCode>
                <c:ptCount val="17"/>
                <c:pt idx="0">
                  <c:v>8</c:v>
                </c:pt>
                <c:pt idx="1">
                  <c:v>60</c:v>
                </c:pt>
                <c:pt idx="2">
                  <c:v>150</c:v>
                </c:pt>
                <c:pt idx="3">
                  <c:v>178</c:v>
                </c:pt>
                <c:pt idx="4">
                  <c:v>167</c:v>
                </c:pt>
                <c:pt idx="5">
                  <c:v>186</c:v>
                </c:pt>
                <c:pt idx="6">
                  <c:v>199</c:v>
                </c:pt>
                <c:pt idx="7">
                  <c:v>197</c:v>
                </c:pt>
                <c:pt idx="8">
                  <c:v>216</c:v>
                </c:pt>
                <c:pt idx="9">
                  <c:v>242</c:v>
                </c:pt>
                <c:pt idx="10">
                  <c:v>305</c:v>
                </c:pt>
                <c:pt idx="11">
                  <c:v>248</c:v>
                </c:pt>
                <c:pt idx="12">
                  <c:v>142</c:v>
                </c:pt>
                <c:pt idx="13">
                  <c:v>74</c:v>
                </c:pt>
                <c:pt idx="14">
                  <c:v>40</c:v>
                </c:pt>
                <c:pt idx="15">
                  <c:v>13</c:v>
                </c:pt>
                <c:pt idx="1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90-4B14-942F-BE7BEFA10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8.68'!$Z$83:$Z$90</c:f>
              <c:numCache>
                <c:formatCode>#,##0</c:formatCode>
                <c:ptCount val="8"/>
                <c:pt idx="0">
                  <c:v>180</c:v>
                </c:pt>
                <c:pt idx="1">
                  <c:v>143</c:v>
                </c:pt>
                <c:pt idx="2">
                  <c:v>302</c:v>
                </c:pt>
                <c:pt idx="3">
                  <c:v>95</c:v>
                </c:pt>
                <c:pt idx="4">
                  <c:v>34</c:v>
                </c:pt>
                <c:pt idx="5">
                  <c:v>55</c:v>
                </c:pt>
                <c:pt idx="6">
                  <c:v>190</c:v>
                </c:pt>
                <c:pt idx="7">
                  <c:v>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8C-4E3E-ABAC-B299F8F908D2}"/>
            </c:ext>
          </c:extLst>
        </c:ser>
        <c:ser>
          <c:idx val="1"/>
          <c:order val="1"/>
          <c:tx>
            <c:strRef>
              <c:f>'Table 8.68'!$S$92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8.68'!$S$83:$S$90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8.68'!$Z$93:$Z$100</c:f>
              <c:numCache>
                <c:formatCode>#,##0</c:formatCode>
                <c:ptCount val="8"/>
                <c:pt idx="0">
                  <c:v>97</c:v>
                </c:pt>
                <c:pt idx="1">
                  <c:v>329</c:v>
                </c:pt>
                <c:pt idx="2">
                  <c:v>62</c:v>
                </c:pt>
                <c:pt idx="3">
                  <c:v>209</c:v>
                </c:pt>
                <c:pt idx="4">
                  <c:v>254</c:v>
                </c:pt>
                <c:pt idx="5">
                  <c:v>123</c:v>
                </c:pt>
                <c:pt idx="6">
                  <c:v>10</c:v>
                </c:pt>
                <c:pt idx="7">
                  <c:v>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8C-4E3E-ABAC-B299F8F908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8.7'!$Z$44:$Z$60</c:f>
              <c:numCache>
                <c:formatCode>#,##0</c:formatCode>
                <c:ptCount val="17"/>
                <c:pt idx="0">
                  <c:v>13</c:v>
                </c:pt>
                <c:pt idx="1">
                  <c:v>612</c:v>
                </c:pt>
                <c:pt idx="2">
                  <c:v>2764</c:v>
                </c:pt>
                <c:pt idx="3">
                  <c:v>3617</c:v>
                </c:pt>
                <c:pt idx="4">
                  <c:v>3432</c:v>
                </c:pt>
                <c:pt idx="5">
                  <c:v>2930</c:v>
                </c:pt>
                <c:pt idx="6">
                  <c:v>3161</c:v>
                </c:pt>
                <c:pt idx="7">
                  <c:v>3357</c:v>
                </c:pt>
                <c:pt idx="8">
                  <c:v>4075</c:v>
                </c:pt>
                <c:pt idx="9">
                  <c:v>4346</c:v>
                </c:pt>
                <c:pt idx="10">
                  <c:v>3636</c:v>
                </c:pt>
                <c:pt idx="11">
                  <c:v>2922</c:v>
                </c:pt>
                <c:pt idx="12">
                  <c:v>1692</c:v>
                </c:pt>
                <c:pt idx="13">
                  <c:v>1053</c:v>
                </c:pt>
                <c:pt idx="14">
                  <c:v>445</c:v>
                </c:pt>
                <c:pt idx="15">
                  <c:v>167</c:v>
                </c:pt>
                <c:pt idx="16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38-487A-ACEB-803D03C93AE2}"/>
            </c:ext>
          </c:extLst>
        </c:ser>
        <c:ser>
          <c:idx val="1"/>
          <c:order val="1"/>
          <c:tx>
            <c:strRef>
              <c:f>'Table 8.7'!$S$62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8.7'!$Z$63:$Z$79</c:f>
              <c:numCache>
                <c:formatCode>#,##0</c:formatCode>
                <c:ptCount val="17"/>
                <c:pt idx="0">
                  <c:v>28</c:v>
                </c:pt>
                <c:pt idx="1">
                  <c:v>915</c:v>
                </c:pt>
                <c:pt idx="2">
                  <c:v>2847</c:v>
                </c:pt>
                <c:pt idx="3">
                  <c:v>3908</c:v>
                </c:pt>
                <c:pt idx="4">
                  <c:v>3637</c:v>
                </c:pt>
                <c:pt idx="5">
                  <c:v>3437</c:v>
                </c:pt>
                <c:pt idx="6">
                  <c:v>3436</c:v>
                </c:pt>
                <c:pt idx="7">
                  <c:v>3722</c:v>
                </c:pt>
                <c:pt idx="8">
                  <c:v>4572</c:v>
                </c:pt>
                <c:pt idx="9">
                  <c:v>4908</c:v>
                </c:pt>
                <c:pt idx="10">
                  <c:v>4014</c:v>
                </c:pt>
                <c:pt idx="11">
                  <c:v>2820</c:v>
                </c:pt>
                <c:pt idx="12">
                  <c:v>1505</c:v>
                </c:pt>
                <c:pt idx="13">
                  <c:v>810</c:v>
                </c:pt>
                <c:pt idx="14">
                  <c:v>270</c:v>
                </c:pt>
                <c:pt idx="15">
                  <c:v>127</c:v>
                </c:pt>
                <c:pt idx="16">
                  <c:v>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38-487A-ACEB-803D03C93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8.68'!$S$1</c:f>
              <c:strCache>
                <c:ptCount val="1"/>
                <c:pt idx="0">
                  <c:v>Towong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8.68'!$V$8:$Z$8</c:f>
              <c:numCache>
                <c:formatCode>#,##0</c:formatCode>
                <c:ptCount val="5"/>
                <c:pt idx="0">
                  <c:v>33108</c:v>
                </c:pt>
                <c:pt idx="1">
                  <c:v>34072</c:v>
                </c:pt>
                <c:pt idx="2">
                  <c:v>35587.5</c:v>
                </c:pt>
                <c:pt idx="3">
                  <c:v>36411.21</c:v>
                </c:pt>
                <c:pt idx="4">
                  <c:v>38884.67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A0-4E12-B5B8-8EC18587857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42133.59</c:v>
                </c:pt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A0-4E12-B5B8-8EC1858785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8.69'!$S$4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8.69'!$U$2:$Y$2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8.69'!$U$4:$Y$4</c:f>
              <c:numCache>
                <c:formatCode>#,##0</c:formatCode>
                <c:ptCount val="5"/>
                <c:pt idx="1">
                  <c:v>22450</c:v>
                </c:pt>
                <c:pt idx="2">
                  <c:v>23098</c:v>
                </c:pt>
                <c:pt idx="3">
                  <c:v>23340</c:v>
                </c:pt>
                <c:pt idx="4">
                  <c:v>23491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3D-48B9-993F-8BEAB208D072}"/>
            </c:ext>
          </c:extLst>
        </c:ser>
        <c:ser>
          <c:idx val="1"/>
          <c:order val="1"/>
          <c:tx>
            <c:strRef>
              <c:f>'Table 8.69'!$S$7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8.69'!$U$2:$Y$2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8.69'!$U$7:$Y$7</c:f>
              <c:numCache>
                <c:formatCode>#,##0</c:formatCode>
                <c:ptCount val="5"/>
                <c:pt idx="1">
                  <c:v>15561</c:v>
                </c:pt>
                <c:pt idx="2">
                  <c:v>16037</c:v>
                </c:pt>
                <c:pt idx="3">
                  <c:v>16060</c:v>
                </c:pt>
                <c:pt idx="4">
                  <c:v>16433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3D-48B9-993F-8BEAB208D072}"/>
            </c:ext>
          </c:extLst>
        </c:ser>
        <c:ser>
          <c:idx val="2"/>
          <c:order val="2"/>
          <c:tx>
            <c:strRef>
              <c:f>'Table 8.69'!$S$11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8.69'!$U$2:$Y$2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8.69'!$U$11:$Y$11</c:f>
              <c:numCache>
                <c:formatCode>#,##0</c:formatCode>
                <c:ptCount val="5"/>
                <c:pt idx="1">
                  <c:v>19094</c:v>
                </c:pt>
                <c:pt idx="2">
                  <c:v>19641</c:v>
                </c:pt>
                <c:pt idx="3">
                  <c:v>20071</c:v>
                </c:pt>
                <c:pt idx="4">
                  <c:v>20102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3D-48B9-993F-8BEAB208D072}"/>
            </c:ext>
          </c:extLst>
        </c:ser>
        <c:ser>
          <c:idx val="3"/>
          <c:order val="3"/>
          <c:tx>
            <c:strRef>
              <c:f>'Table 8.69'!$S$12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8.69'!$U$2:$Y$2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8.69'!$U$12:$Y$12</c:f>
              <c:numCache>
                <c:formatCode>#,##0</c:formatCode>
                <c:ptCount val="5"/>
                <c:pt idx="1">
                  <c:v>3357</c:v>
                </c:pt>
                <c:pt idx="2">
                  <c:v>3459</c:v>
                </c:pt>
                <c:pt idx="3">
                  <c:v>3269</c:v>
                </c:pt>
                <c:pt idx="4">
                  <c:v>3388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23D-48B9-993F-8BEAB208D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8.69'!$S$1</c:f>
              <c:strCache>
                <c:ptCount val="1"/>
                <c:pt idx="0">
                  <c:v>Wangaratta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8.69'!$AB$15:$AB$33</c:f>
              <c:numCache>
                <c:formatCode>0.0%</c:formatCode>
                <c:ptCount val="19"/>
                <c:pt idx="0">
                  <c:v>5.7348520803670304E-2</c:v>
                </c:pt>
                <c:pt idx="1">
                  <c:v>3.9550704002531247E-3</c:v>
                </c:pt>
                <c:pt idx="2">
                  <c:v>8.1316247429204236E-2</c:v>
                </c:pt>
                <c:pt idx="3">
                  <c:v>6.0512577123872802E-3</c:v>
                </c:pt>
                <c:pt idx="4">
                  <c:v>7.095396298054106E-2</c:v>
                </c:pt>
                <c:pt idx="5">
                  <c:v>2.8041449137794654E-2</c:v>
                </c:pt>
                <c:pt idx="6">
                  <c:v>9.195538680588515E-2</c:v>
                </c:pt>
                <c:pt idx="7">
                  <c:v>8.0327479829140958E-2</c:v>
                </c:pt>
                <c:pt idx="8">
                  <c:v>3.4725518114222434E-2</c:v>
                </c:pt>
                <c:pt idx="9">
                  <c:v>5.5370985603543747E-3</c:v>
                </c:pt>
                <c:pt idx="10">
                  <c:v>2.2543901281442808E-2</c:v>
                </c:pt>
                <c:pt idx="11">
                  <c:v>1.2972630912830248E-2</c:v>
                </c:pt>
                <c:pt idx="12">
                  <c:v>4.0143964562569211E-2</c:v>
                </c:pt>
                <c:pt idx="13">
                  <c:v>7.6451510836892903E-2</c:v>
                </c:pt>
                <c:pt idx="14">
                  <c:v>5.2562885619364022E-2</c:v>
                </c:pt>
                <c:pt idx="15">
                  <c:v>7.2417339028634703E-2</c:v>
                </c:pt>
                <c:pt idx="16">
                  <c:v>0.15321942730580604</c:v>
                </c:pt>
                <c:pt idx="17">
                  <c:v>1.7679164689131468E-2</c:v>
                </c:pt>
                <c:pt idx="18">
                  <c:v>3.1561461794019932E-2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36-4FC1-B9EC-6C93E36D152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36-4FC1-B9EC-6C93E36D1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8.69'!$S$63:$S$79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8.69'!$Y$44:$Y$60</c:f>
              <c:numCache>
                <c:formatCode>#,##0</c:formatCode>
                <c:ptCount val="17"/>
                <c:pt idx="0">
                  <c:v>6</c:v>
                </c:pt>
                <c:pt idx="1">
                  <c:v>346</c:v>
                </c:pt>
                <c:pt idx="2">
                  <c:v>694</c:v>
                </c:pt>
                <c:pt idx="3">
                  <c:v>971</c:v>
                </c:pt>
                <c:pt idx="4">
                  <c:v>1102</c:v>
                </c:pt>
                <c:pt idx="5">
                  <c:v>1063</c:v>
                </c:pt>
                <c:pt idx="6">
                  <c:v>1045</c:v>
                </c:pt>
                <c:pt idx="7">
                  <c:v>929</c:v>
                </c:pt>
                <c:pt idx="8">
                  <c:v>1161</c:v>
                </c:pt>
                <c:pt idx="9">
                  <c:v>1125</c:v>
                </c:pt>
                <c:pt idx="10">
                  <c:v>1067</c:v>
                </c:pt>
                <c:pt idx="11">
                  <c:v>952</c:v>
                </c:pt>
                <c:pt idx="12">
                  <c:v>614</c:v>
                </c:pt>
                <c:pt idx="13">
                  <c:v>298</c:v>
                </c:pt>
                <c:pt idx="14">
                  <c:v>138</c:v>
                </c:pt>
                <c:pt idx="15">
                  <c:v>84</c:v>
                </c:pt>
                <c:pt idx="16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99-4F2F-861F-1933B8E101EE}"/>
            </c:ext>
          </c:extLst>
        </c:ser>
        <c:ser>
          <c:idx val="1"/>
          <c:order val="1"/>
          <c:tx>
            <c:strRef>
              <c:f>'Table 8.69'!$S$62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8.69'!$S$63:$S$79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8.69'!$Y$63:$Y$79</c:f>
              <c:numCache>
                <c:formatCode>#,##0</c:formatCode>
                <c:ptCount val="17"/>
                <c:pt idx="0">
                  <c:v>11</c:v>
                </c:pt>
                <c:pt idx="1">
                  <c:v>387</c:v>
                </c:pt>
                <c:pt idx="2">
                  <c:v>810</c:v>
                </c:pt>
                <c:pt idx="3">
                  <c:v>990</c:v>
                </c:pt>
                <c:pt idx="4">
                  <c:v>1141</c:v>
                </c:pt>
                <c:pt idx="5">
                  <c:v>933</c:v>
                </c:pt>
                <c:pt idx="6">
                  <c:v>1006</c:v>
                </c:pt>
                <c:pt idx="7">
                  <c:v>1099</c:v>
                </c:pt>
                <c:pt idx="8">
                  <c:v>1254</c:v>
                </c:pt>
                <c:pt idx="9">
                  <c:v>1261</c:v>
                </c:pt>
                <c:pt idx="10">
                  <c:v>1140</c:v>
                </c:pt>
                <c:pt idx="11">
                  <c:v>1002</c:v>
                </c:pt>
                <c:pt idx="12">
                  <c:v>458</c:v>
                </c:pt>
                <c:pt idx="13">
                  <c:v>184</c:v>
                </c:pt>
                <c:pt idx="14">
                  <c:v>104</c:v>
                </c:pt>
                <c:pt idx="15">
                  <c:v>52</c:v>
                </c:pt>
                <c:pt idx="16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99-4F2F-861F-1933B8E101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8.69'!$S$83:$S$90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8.69'!$Y$83:$Y$90</c:f>
              <c:numCache>
                <c:formatCode>#,##0</c:formatCode>
                <c:ptCount val="8"/>
                <c:pt idx="0">
                  <c:v>804</c:v>
                </c:pt>
                <c:pt idx="1">
                  <c:v>905</c:v>
                </c:pt>
                <c:pt idx="2">
                  <c:v>1430</c:v>
                </c:pt>
                <c:pt idx="3">
                  <c:v>498</c:v>
                </c:pt>
                <c:pt idx="4">
                  <c:v>286</c:v>
                </c:pt>
                <c:pt idx="5">
                  <c:v>468</c:v>
                </c:pt>
                <c:pt idx="6">
                  <c:v>861</c:v>
                </c:pt>
                <c:pt idx="7">
                  <c:v>1241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F4-4F03-9A5F-91988B0D51FB}"/>
            </c:ext>
          </c:extLst>
        </c:ser>
        <c:ser>
          <c:idx val="1"/>
          <c:order val="1"/>
          <c:tx>
            <c:strRef>
              <c:f>'Table 8.69'!$S$92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8.69'!$S$83:$S$90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8.69'!$Y$93:$Y$100</c:f>
              <c:numCache>
                <c:formatCode>#,##0</c:formatCode>
                <c:ptCount val="8"/>
                <c:pt idx="0">
                  <c:v>595</c:v>
                </c:pt>
                <c:pt idx="1">
                  <c:v>1742</c:v>
                </c:pt>
                <c:pt idx="2">
                  <c:v>276</c:v>
                </c:pt>
                <c:pt idx="3">
                  <c:v>1311</c:v>
                </c:pt>
                <c:pt idx="4">
                  <c:v>1194</c:v>
                </c:pt>
                <c:pt idx="5">
                  <c:v>794</c:v>
                </c:pt>
                <c:pt idx="6">
                  <c:v>76</c:v>
                </c:pt>
                <c:pt idx="7">
                  <c:v>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F4-4F03-9A5F-91988B0D5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8.69'!$S$1</c:f>
              <c:strCache>
                <c:ptCount val="1"/>
                <c:pt idx="0">
                  <c:v>Wangaratta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8.69'!$U$8:$Y$8</c:f>
              <c:numCache>
                <c:formatCode>#,##0</c:formatCode>
                <c:ptCount val="5"/>
                <c:pt idx="1">
                  <c:v>36039.269999999997</c:v>
                </c:pt>
                <c:pt idx="2">
                  <c:v>37298.769999999997</c:v>
                </c:pt>
                <c:pt idx="3">
                  <c:v>38245.11</c:v>
                </c:pt>
                <c:pt idx="4">
                  <c:v>39676.300000000003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D1-489C-8E40-45A87B5970F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D1-489C-8E40-45A87B5970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8.69'!$S$4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8.69'!$V$4:$Z$4</c:f>
              <c:numCache>
                <c:formatCode>#,##0</c:formatCode>
                <c:ptCount val="5"/>
                <c:pt idx="0">
                  <c:v>22450</c:v>
                </c:pt>
                <c:pt idx="1">
                  <c:v>23098</c:v>
                </c:pt>
                <c:pt idx="2">
                  <c:v>23340</c:v>
                </c:pt>
                <c:pt idx="3">
                  <c:v>23491</c:v>
                </c:pt>
                <c:pt idx="4">
                  <c:v>25284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DD-43A6-97EF-E7280A5FD491}"/>
            </c:ext>
          </c:extLst>
        </c:ser>
        <c:ser>
          <c:idx val="1"/>
          <c:order val="1"/>
          <c:tx>
            <c:strRef>
              <c:f>'Table 8.69'!$S$7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8.69'!$V$7:$Z$7</c:f>
              <c:numCache>
                <c:formatCode>#,##0</c:formatCode>
                <c:ptCount val="5"/>
                <c:pt idx="0">
                  <c:v>15561</c:v>
                </c:pt>
                <c:pt idx="1">
                  <c:v>16037</c:v>
                </c:pt>
                <c:pt idx="2">
                  <c:v>16060</c:v>
                </c:pt>
                <c:pt idx="3">
                  <c:v>16433</c:v>
                </c:pt>
                <c:pt idx="4">
                  <c:v>16983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DD-43A6-97EF-E7280A5FD491}"/>
            </c:ext>
          </c:extLst>
        </c:ser>
        <c:ser>
          <c:idx val="2"/>
          <c:order val="2"/>
          <c:tx>
            <c:strRef>
              <c:f>'Table 8.69'!$S$11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8.69'!$V$11:$Z$11</c:f>
              <c:numCache>
                <c:formatCode>#,##0</c:formatCode>
                <c:ptCount val="5"/>
                <c:pt idx="0">
                  <c:v>19094</c:v>
                </c:pt>
                <c:pt idx="1">
                  <c:v>19641</c:v>
                </c:pt>
                <c:pt idx="2">
                  <c:v>20071</c:v>
                </c:pt>
                <c:pt idx="3">
                  <c:v>20102</c:v>
                </c:pt>
                <c:pt idx="4">
                  <c:v>21753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DD-43A6-97EF-E7280A5FD491}"/>
            </c:ext>
          </c:extLst>
        </c:ser>
        <c:ser>
          <c:idx val="3"/>
          <c:order val="3"/>
          <c:tx>
            <c:strRef>
              <c:f>'Table 8.69'!$S$12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8.69'!$V$12:$Z$12</c:f>
              <c:numCache>
                <c:formatCode>#,##0</c:formatCode>
                <c:ptCount val="5"/>
                <c:pt idx="0">
                  <c:v>3357</c:v>
                </c:pt>
                <c:pt idx="1">
                  <c:v>3459</c:v>
                </c:pt>
                <c:pt idx="2">
                  <c:v>3269</c:v>
                </c:pt>
                <c:pt idx="3">
                  <c:v>3388</c:v>
                </c:pt>
                <c:pt idx="4">
                  <c:v>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ADD-43A6-97EF-E7280A5FD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8.69'!$S$1</c:f>
              <c:strCache>
                <c:ptCount val="1"/>
                <c:pt idx="0">
                  <c:v>Wangaratta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8.69'!$AB$15:$AB$33</c:f>
              <c:numCache>
                <c:formatCode>0.0%</c:formatCode>
                <c:ptCount val="19"/>
                <c:pt idx="0">
                  <c:v>5.7348520803670304E-2</c:v>
                </c:pt>
                <c:pt idx="1">
                  <c:v>3.9550704002531247E-3</c:v>
                </c:pt>
                <c:pt idx="2">
                  <c:v>8.1316247429204236E-2</c:v>
                </c:pt>
                <c:pt idx="3">
                  <c:v>6.0512577123872802E-3</c:v>
                </c:pt>
                <c:pt idx="4">
                  <c:v>7.095396298054106E-2</c:v>
                </c:pt>
                <c:pt idx="5">
                  <c:v>2.8041449137794654E-2</c:v>
                </c:pt>
                <c:pt idx="6">
                  <c:v>9.195538680588515E-2</c:v>
                </c:pt>
                <c:pt idx="7">
                  <c:v>8.0327479829140958E-2</c:v>
                </c:pt>
                <c:pt idx="8">
                  <c:v>3.4725518114222434E-2</c:v>
                </c:pt>
                <c:pt idx="9">
                  <c:v>5.5370985603543747E-3</c:v>
                </c:pt>
                <c:pt idx="10">
                  <c:v>2.2543901281442808E-2</c:v>
                </c:pt>
                <c:pt idx="11">
                  <c:v>1.2972630912830248E-2</c:v>
                </c:pt>
                <c:pt idx="12">
                  <c:v>4.0143964562569211E-2</c:v>
                </c:pt>
                <c:pt idx="13">
                  <c:v>7.6451510836892903E-2</c:v>
                </c:pt>
                <c:pt idx="14">
                  <c:v>5.2562885619364022E-2</c:v>
                </c:pt>
                <c:pt idx="15">
                  <c:v>7.2417339028634703E-2</c:v>
                </c:pt>
                <c:pt idx="16">
                  <c:v>0.15321942730580604</c:v>
                </c:pt>
                <c:pt idx="17">
                  <c:v>1.7679164689131468E-2</c:v>
                </c:pt>
                <c:pt idx="18">
                  <c:v>3.1561461794019932E-2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2-4122-B84C-85BCCD2E39F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2-4122-B84C-85BCCD2E39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8.69'!$S$63:$S$79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8.69'!$Z$44:$Z$60</c:f>
              <c:numCache>
                <c:formatCode>#,##0</c:formatCode>
                <c:ptCount val="17"/>
                <c:pt idx="0">
                  <c:v>8</c:v>
                </c:pt>
                <c:pt idx="1">
                  <c:v>428</c:v>
                </c:pt>
                <c:pt idx="2">
                  <c:v>844</c:v>
                </c:pt>
                <c:pt idx="3">
                  <c:v>957</c:v>
                </c:pt>
                <c:pt idx="4">
                  <c:v>1295</c:v>
                </c:pt>
                <c:pt idx="5">
                  <c:v>1186</c:v>
                </c:pt>
                <c:pt idx="6">
                  <c:v>1127</c:v>
                </c:pt>
                <c:pt idx="7">
                  <c:v>1051</c:v>
                </c:pt>
                <c:pt idx="8">
                  <c:v>1106</c:v>
                </c:pt>
                <c:pt idx="9">
                  <c:v>1163</c:v>
                </c:pt>
                <c:pt idx="10">
                  <c:v>1127</c:v>
                </c:pt>
                <c:pt idx="11">
                  <c:v>944</c:v>
                </c:pt>
                <c:pt idx="12">
                  <c:v>646</c:v>
                </c:pt>
                <c:pt idx="13">
                  <c:v>334</c:v>
                </c:pt>
                <c:pt idx="14">
                  <c:v>137</c:v>
                </c:pt>
                <c:pt idx="15">
                  <c:v>89</c:v>
                </c:pt>
                <c:pt idx="1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99-4DC7-89EE-0F633A788AC2}"/>
            </c:ext>
          </c:extLst>
        </c:ser>
        <c:ser>
          <c:idx val="1"/>
          <c:order val="1"/>
          <c:tx>
            <c:strRef>
              <c:f>'Table 8.69'!$S$62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8.69'!$S$63:$S$79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8.69'!$Z$63:$Z$79</c:f>
              <c:numCache>
                <c:formatCode>#,##0</c:formatCode>
                <c:ptCount val="17"/>
                <c:pt idx="0">
                  <c:v>13</c:v>
                </c:pt>
                <c:pt idx="1">
                  <c:v>458</c:v>
                </c:pt>
                <c:pt idx="2">
                  <c:v>998</c:v>
                </c:pt>
                <c:pt idx="3">
                  <c:v>1085</c:v>
                </c:pt>
                <c:pt idx="4">
                  <c:v>1216</c:v>
                </c:pt>
                <c:pt idx="5">
                  <c:v>1122</c:v>
                </c:pt>
                <c:pt idx="6">
                  <c:v>1012</c:v>
                </c:pt>
                <c:pt idx="7">
                  <c:v>1105</c:v>
                </c:pt>
                <c:pt idx="8">
                  <c:v>1287</c:v>
                </c:pt>
                <c:pt idx="9">
                  <c:v>1364</c:v>
                </c:pt>
                <c:pt idx="10">
                  <c:v>1163</c:v>
                </c:pt>
                <c:pt idx="11">
                  <c:v>1074</c:v>
                </c:pt>
                <c:pt idx="12">
                  <c:v>502</c:v>
                </c:pt>
                <c:pt idx="13">
                  <c:v>190</c:v>
                </c:pt>
                <c:pt idx="14">
                  <c:v>90</c:v>
                </c:pt>
                <c:pt idx="15">
                  <c:v>56</c:v>
                </c:pt>
                <c:pt idx="16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99-4DC7-89EE-0F633A788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8.69'!$Z$83:$Z$90</c:f>
              <c:numCache>
                <c:formatCode>#,##0</c:formatCode>
                <c:ptCount val="8"/>
                <c:pt idx="0">
                  <c:v>837</c:v>
                </c:pt>
                <c:pt idx="1">
                  <c:v>916</c:v>
                </c:pt>
                <c:pt idx="2">
                  <c:v>1515</c:v>
                </c:pt>
                <c:pt idx="3">
                  <c:v>539</c:v>
                </c:pt>
                <c:pt idx="4">
                  <c:v>270</c:v>
                </c:pt>
                <c:pt idx="5">
                  <c:v>459</c:v>
                </c:pt>
                <c:pt idx="6">
                  <c:v>883</c:v>
                </c:pt>
                <c:pt idx="7">
                  <c:v>1298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B5-41BA-8E6A-667D32461E02}"/>
            </c:ext>
          </c:extLst>
        </c:ser>
        <c:ser>
          <c:idx val="1"/>
          <c:order val="1"/>
          <c:tx>
            <c:strRef>
              <c:f>'Table 8.69'!$S$92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8.69'!$S$83:$S$90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8.69'!$Z$93:$Z$100</c:f>
              <c:numCache>
                <c:formatCode>#,##0</c:formatCode>
                <c:ptCount val="8"/>
                <c:pt idx="0">
                  <c:v>615</c:v>
                </c:pt>
                <c:pt idx="1">
                  <c:v>1796</c:v>
                </c:pt>
                <c:pt idx="2">
                  <c:v>280</c:v>
                </c:pt>
                <c:pt idx="3">
                  <c:v>1395</c:v>
                </c:pt>
                <c:pt idx="4">
                  <c:v>1224</c:v>
                </c:pt>
                <c:pt idx="5">
                  <c:v>840</c:v>
                </c:pt>
                <c:pt idx="6">
                  <c:v>90</c:v>
                </c:pt>
                <c:pt idx="7">
                  <c:v>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B5-41BA-8E6A-667D32461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8.7'!$Z$83:$Z$90</c:f>
              <c:numCache>
                <c:formatCode>#,##0</c:formatCode>
                <c:ptCount val="8"/>
                <c:pt idx="0">
                  <c:v>7164</c:v>
                </c:pt>
                <c:pt idx="1">
                  <c:v>6883</c:v>
                </c:pt>
                <c:pt idx="2">
                  <c:v>2241</c:v>
                </c:pt>
                <c:pt idx="3">
                  <c:v>1525</c:v>
                </c:pt>
                <c:pt idx="4">
                  <c:v>1758</c:v>
                </c:pt>
                <c:pt idx="5">
                  <c:v>1824</c:v>
                </c:pt>
                <c:pt idx="6">
                  <c:v>528</c:v>
                </c:pt>
                <c:pt idx="7">
                  <c:v>1005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91-4572-8C78-FDB61A44CCCB}"/>
            </c:ext>
          </c:extLst>
        </c:ser>
        <c:ser>
          <c:idx val="1"/>
          <c:order val="1"/>
          <c:tx>
            <c:strRef>
              <c:f>'Table 8.7'!$S$92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8.7'!$Z$93:$Z$100</c:f>
              <c:numCache>
                <c:formatCode>#,##0</c:formatCode>
                <c:ptCount val="8"/>
                <c:pt idx="0">
                  <c:v>4476</c:v>
                </c:pt>
                <c:pt idx="1">
                  <c:v>8329</c:v>
                </c:pt>
                <c:pt idx="2">
                  <c:v>529</c:v>
                </c:pt>
                <c:pt idx="3">
                  <c:v>2397</c:v>
                </c:pt>
                <c:pt idx="4">
                  <c:v>4972</c:v>
                </c:pt>
                <c:pt idx="5">
                  <c:v>2528</c:v>
                </c:pt>
                <c:pt idx="6">
                  <c:v>71</c:v>
                </c:pt>
                <c:pt idx="7">
                  <c:v>390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91-4572-8C78-FDB61A44C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8.69'!$S$1</c:f>
              <c:strCache>
                <c:ptCount val="1"/>
                <c:pt idx="0">
                  <c:v>Wangaratta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8.69'!$V$8:$Z$8</c:f>
              <c:numCache>
                <c:formatCode>#,##0</c:formatCode>
                <c:ptCount val="5"/>
                <c:pt idx="0">
                  <c:v>36039.269999999997</c:v>
                </c:pt>
                <c:pt idx="1">
                  <c:v>37298.769999999997</c:v>
                </c:pt>
                <c:pt idx="2">
                  <c:v>38245.11</c:v>
                </c:pt>
                <c:pt idx="3">
                  <c:v>39676.300000000003</c:v>
                </c:pt>
                <c:pt idx="4">
                  <c:v>41518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5B-4E79-BC1F-B160615BA00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42133.59</c:v>
                </c:pt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5B-4E79-BC1F-B160615BA0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8.70'!$S$4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8.70'!$U$2:$Y$2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8.70'!$U$4:$Y$4</c:f>
              <c:numCache>
                <c:formatCode>#,##0</c:formatCode>
                <c:ptCount val="5"/>
                <c:pt idx="1">
                  <c:v>27902</c:v>
                </c:pt>
                <c:pt idx="2">
                  <c:v>28102</c:v>
                </c:pt>
                <c:pt idx="3">
                  <c:v>30176</c:v>
                </c:pt>
                <c:pt idx="4">
                  <c:v>29283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F5-47C7-81B1-58CBE3C0BCF9}"/>
            </c:ext>
          </c:extLst>
        </c:ser>
        <c:ser>
          <c:idx val="1"/>
          <c:order val="1"/>
          <c:tx>
            <c:strRef>
              <c:f>'Table 8.70'!$S$7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8.70'!$U$2:$Y$2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8.70'!$U$7:$Y$7</c:f>
              <c:numCache>
                <c:formatCode>#,##0</c:formatCode>
                <c:ptCount val="5"/>
                <c:pt idx="1">
                  <c:v>19441</c:v>
                </c:pt>
                <c:pt idx="2">
                  <c:v>19965</c:v>
                </c:pt>
                <c:pt idx="3">
                  <c:v>20422</c:v>
                </c:pt>
                <c:pt idx="4">
                  <c:v>20714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F5-47C7-81B1-58CBE3C0BCF9}"/>
            </c:ext>
          </c:extLst>
        </c:ser>
        <c:ser>
          <c:idx val="2"/>
          <c:order val="2"/>
          <c:tx>
            <c:strRef>
              <c:f>'Table 8.70'!$S$11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8.70'!$U$2:$Y$2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8.70'!$U$11:$Y$11</c:f>
              <c:numCache>
                <c:formatCode>#,##0</c:formatCode>
                <c:ptCount val="5"/>
                <c:pt idx="1">
                  <c:v>25179</c:v>
                </c:pt>
                <c:pt idx="2">
                  <c:v>25385</c:v>
                </c:pt>
                <c:pt idx="3">
                  <c:v>27425</c:v>
                </c:pt>
                <c:pt idx="4">
                  <c:v>26454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F5-47C7-81B1-58CBE3C0BCF9}"/>
            </c:ext>
          </c:extLst>
        </c:ser>
        <c:ser>
          <c:idx val="3"/>
          <c:order val="3"/>
          <c:tx>
            <c:strRef>
              <c:f>'Table 8.70'!$S$12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8.70'!$U$2:$Y$2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8.70'!$U$12:$Y$12</c:f>
              <c:numCache>
                <c:formatCode>#,##0</c:formatCode>
                <c:ptCount val="5"/>
                <c:pt idx="1">
                  <c:v>2724</c:v>
                </c:pt>
                <c:pt idx="2">
                  <c:v>2715</c:v>
                </c:pt>
                <c:pt idx="3">
                  <c:v>2755</c:v>
                </c:pt>
                <c:pt idx="4">
                  <c:v>2828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9F5-47C7-81B1-58CBE3C0BC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8.70'!$S$1</c:f>
              <c:strCache>
                <c:ptCount val="1"/>
                <c:pt idx="0">
                  <c:v>Warrnambool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8.70'!$AB$15:$AB$33</c:f>
              <c:numCache>
                <c:formatCode>0.0%</c:formatCode>
                <c:ptCount val="19"/>
                <c:pt idx="0">
                  <c:v>2.7453806840518936E-2</c:v>
                </c:pt>
                <c:pt idx="1">
                  <c:v>3.9313327217926873E-3</c:v>
                </c:pt>
                <c:pt idx="2">
                  <c:v>8.5408203380946138E-2</c:v>
                </c:pt>
                <c:pt idx="3">
                  <c:v>9.6317651683920855E-3</c:v>
                </c:pt>
                <c:pt idx="4">
                  <c:v>5.9756257371248851E-2</c:v>
                </c:pt>
                <c:pt idx="5">
                  <c:v>2.5357096055562835E-2</c:v>
                </c:pt>
                <c:pt idx="6">
                  <c:v>0.11384484340191325</c:v>
                </c:pt>
                <c:pt idx="7">
                  <c:v>0.10188703970646049</c:v>
                </c:pt>
                <c:pt idx="8">
                  <c:v>2.6372690342025946E-2</c:v>
                </c:pt>
                <c:pt idx="9">
                  <c:v>4.8158825841960427E-3</c:v>
                </c:pt>
                <c:pt idx="10">
                  <c:v>2.421045734503997E-2</c:v>
                </c:pt>
                <c:pt idx="11">
                  <c:v>1.3268247936050321E-2</c:v>
                </c:pt>
                <c:pt idx="12">
                  <c:v>4.3998165378063163E-2</c:v>
                </c:pt>
                <c:pt idx="13">
                  <c:v>7.2631372035119907E-2</c:v>
                </c:pt>
                <c:pt idx="14">
                  <c:v>5.2745380684051893E-2</c:v>
                </c:pt>
                <c:pt idx="15">
                  <c:v>8.1116498492989117E-2</c:v>
                </c:pt>
                <c:pt idx="16">
                  <c:v>0.16770410169047306</c:v>
                </c:pt>
                <c:pt idx="17">
                  <c:v>2.2474118726248198E-2</c:v>
                </c:pt>
                <c:pt idx="18">
                  <c:v>3.2728344908924123E-2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0-4404-992F-83C95B00839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0-4404-992F-83C95B0083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8.70'!$S$63:$S$79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8.70'!$Y$44:$Y$60</c:f>
              <c:numCache>
                <c:formatCode>#,##0</c:formatCode>
                <c:ptCount val="17"/>
                <c:pt idx="0">
                  <c:v>7</c:v>
                </c:pt>
                <c:pt idx="1">
                  <c:v>525</c:v>
                </c:pt>
                <c:pt idx="2">
                  <c:v>1000</c:v>
                </c:pt>
                <c:pt idx="3">
                  <c:v>1501</c:v>
                </c:pt>
                <c:pt idx="4">
                  <c:v>2043</c:v>
                </c:pt>
                <c:pt idx="5">
                  <c:v>1582</c:v>
                </c:pt>
                <c:pt idx="6">
                  <c:v>1235</c:v>
                </c:pt>
                <c:pt idx="7">
                  <c:v>1194</c:v>
                </c:pt>
                <c:pt idx="8">
                  <c:v>1232</c:v>
                </c:pt>
                <c:pt idx="9">
                  <c:v>1202</c:v>
                </c:pt>
                <c:pt idx="10">
                  <c:v>1145</c:v>
                </c:pt>
                <c:pt idx="11">
                  <c:v>987</c:v>
                </c:pt>
                <c:pt idx="12">
                  <c:v>537</c:v>
                </c:pt>
                <c:pt idx="13">
                  <c:v>238</c:v>
                </c:pt>
                <c:pt idx="14">
                  <c:v>76</c:v>
                </c:pt>
                <c:pt idx="15">
                  <c:v>61</c:v>
                </c:pt>
                <c:pt idx="16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0C-4B74-AE67-A91237F35796}"/>
            </c:ext>
          </c:extLst>
        </c:ser>
        <c:ser>
          <c:idx val="1"/>
          <c:order val="1"/>
          <c:tx>
            <c:strRef>
              <c:f>'Table 8.70'!$S$62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8.70'!$S$63:$S$79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8.70'!$Y$63:$Y$79</c:f>
              <c:numCache>
                <c:formatCode>#,##0</c:formatCode>
                <c:ptCount val="17"/>
                <c:pt idx="0">
                  <c:v>5</c:v>
                </c:pt>
                <c:pt idx="1">
                  <c:v>544</c:v>
                </c:pt>
                <c:pt idx="2">
                  <c:v>1067</c:v>
                </c:pt>
                <c:pt idx="3">
                  <c:v>1401</c:v>
                </c:pt>
                <c:pt idx="4">
                  <c:v>1702</c:v>
                </c:pt>
                <c:pt idx="5">
                  <c:v>1404</c:v>
                </c:pt>
                <c:pt idx="6">
                  <c:v>1328</c:v>
                </c:pt>
                <c:pt idx="7">
                  <c:v>1286</c:v>
                </c:pt>
                <c:pt idx="8">
                  <c:v>1466</c:v>
                </c:pt>
                <c:pt idx="9">
                  <c:v>1374</c:v>
                </c:pt>
                <c:pt idx="10">
                  <c:v>1338</c:v>
                </c:pt>
                <c:pt idx="11">
                  <c:v>1046</c:v>
                </c:pt>
                <c:pt idx="12">
                  <c:v>427</c:v>
                </c:pt>
                <c:pt idx="13">
                  <c:v>163</c:v>
                </c:pt>
                <c:pt idx="14">
                  <c:v>59</c:v>
                </c:pt>
                <c:pt idx="15">
                  <c:v>46</c:v>
                </c:pt>
                <c:pt idx="16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0C-4B74-AE67-A91237F35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8.70'!$S$83:$S$90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8.70'!$Y$83:$Y$90</c:f>
              <c:numCache>
                <c:formatCode>#,##0</c:formatCode>
                <c:ptCount val="8"/>
                <c:pt idx="0">
                  <c:v>1001</c:v>
                </c:pt>
                <c:pt idx="1">
                  <c:v>1286</c:v>
                </c:pt>
                <c:pt idx="2">
                  <c:v>1801</c:v>
                </c:pt>
                <c:pt idx="3">
                  <c:v>686</c:v>
                </c:pt>
                <c:pt idx="4">
                  <c:v>367</c:v>
                </c:pt>
                <c:pt idx="5">
                  <c:v>689</c:v>
                </c:pt>
                <c:pt idx="6">
                  <c:v>884</c:v>
                </c:pt>
                <c:pt idx="7">
                  <c:v>1740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CA-430D-B41B-608BCA7F452C}"/>
            </c:ext>
          </c:extLst>
        </c:ser>
        <c:ser>
          <c:idx val="1"/>
          <c:order val="1"/>
          <c:tx>
            <c:strRef>
              <c:f>'Table 8.70'!$S$92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8.70'!$S$83:$S$90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8.70'!$Y$93:$Y$100</c:f>
              <c:numCache>
                <c:formatCode>#,##0</c:formatCode>
                <c:ptCount val="8"/>
                <c:pt idx="0">
                  <c:v>770</c:v>
                </c:pt>
                <c:pt idx="1">
                  <c:v>2307</c:v>
                </c:pt>
                <c:pt idx="2">
                  <c:v>379</c:v>
                </c:pt>
                <c:pt idx="3">
                  <c:v>1554</c:v>
                </c:pt>
                <c:pt idx="4">
                  <c:v>1489</c:v>
                </c:pt>
                <c:pt idx="5">
                  <c:v>1181</c:v>
                </c:pt>
                <c:pt idx="6">
                  <c:v>50</c:v>
                </c:pt>
                <c:pt idx="7">
                  <c:v>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CA-430D-B41B-608BCA7F45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8.70'!$S$1</c:f>
              <c:strCache>
                <c:ptCount val="1"/>
                <c:pt idx="0">
                  <c:v>Warrnambool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8.70'!$U$8:$Y$8</c:f>
              <c:numCache>
                <c:formatCode>#,##0</c:formatCode>
                <c:ptCount val="5"/>
                <c:pt idx="1">
                  <c:v>35272</c:v>
                </c:pt>
                <c:pt idx="2">
                  <c:v>35460</c:v>
                </c:pt>
                <c:pt idx="3">
                  <c:v>37802</c:v>
                </c:pt>
                <c:pt idx="4">
                  <c:v>38414.75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9F-4904-81E1-00B93B59F6C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9F-4904-81E1-00B93B59F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8.70'!$S$4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8.70'!$V$4:$Z$4</c:f>
              <c:numCache>
                <c:formatCode>#,##0</c:formatCode>
                <c:ptCount val="5"/>
                <c:pt idx="0">
                  <c:v>27902</c:v>
                </c:pt>
                <c:pt idx="1">
                  <c:v>28102</c:v>
                </c:pt>
                <c:pt idx="2">
                  <c:v>30176</c:v>
                </c:pt>
                <c:pt idx="3">
                  <c:v>29283</c:v>
                </c:pt>
                <c:pt idx="4">
                  <c:v>30524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7C-482F-94E7-667CF458ADB8}"/>
            </c:ext>
          </c:extLst>
        </c:ser>
        <c:ser>
          <c:idx val="1"/>
          <c:order val="1"/>
          <c:tx>
            <c:strRef>
              <c:f>'Table 8.70'!$S$7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8.70'!$V$7:$Z$7</c:f>
              <c:numCache>
                <c:formatCode>#,##0</c:formatCode>
                <c:ptCount val="5"/>
                <c:pt idx="0">
                  <c:v>19441</c:v>
                </c:pt>
                <c:pt idx="1">
                  <c:v>19965</c:v>
                </c:pt>
                <c:pt idx="2">
                  <c:v>20422</c:v>
                </c:pt>
                <c:pt idx="3">
                  <c:v>20714</c:v>
                </c:pt>
                <c:pt idx="4">
                  <c:v>20880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7C-482F-94E7-667CF458ADB8}"/>
            </c:ext>
          </c:extLst>
        </c:ser>
        <c:ser>
          <c:idx val="2"/>
          <c:order val="2"/>
          <c:tx>
            <c:strRef>
              <c:f>'Table 8.70'!$S$11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8.70'!$V$11:$Z$11</c:f>
              <c:numCache>
                <c:formatCode>#,##0</c:formatCode>
                <c:ptCount val="5"/>
                <c:pt idx="0">
                  <c:v>25179</c:v>
                </c:pt>
                <c:pt idx="1">
                  <c:v>25385</c:v>
                </c:pt>
                <c:pt idx="2">
                  <c:v>27425</c:v>
                </c:pt>
                <c:pt idx="3">
                  <c:v>26454</c:v>
                </c:pt>
                <c:pt idx="4">
                  <c:v>27571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7C-482F-94E7-667CF458ADB8}"/>
            </c:ext>
          </c:extLst>
        </c:ser>
        <c:ser>
          <c:idx val="3"/>
          <c:order val="3"/>
          <c:tx>
            <c:strRef>
              <c:f>'Table 8.70'!$S$12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8.70'!$V$12:$Z$12</c:f>
              <c:numCache>
                <c:formatCode>#,##0</c:formatCode>
                <c:ptCount val="5"/>
                <c:pt idx="0">
                  <c:v>2724</c:v>
                </c:pt>
                <c:pt idx="1">
                  <c:v>2715</c:v>
                </c:pt>
                <c:pt idx="2">
                  <c:v>2755</c:v>
                </c:pt>
                <c:pt idx="3">
                  <c:v>2828</c:v>
                </c:pt>
                <c:pt idx="4">
                  <c:v>2953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27C-482F-94E7-667CF458AD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8.70'!$S$1</c:f>
              <c:strCache>
                <c:ptCount val="1"/>
                <c:pt idx="0">
                  <c:v>Warrnambool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8.70'!$AB$15:$AB$33</c:f>
              <c:numCache>
                <c:formatCode>0.0%</c:formatCode>
                <c:ptCount val="19"/>
                <c:pt idx="0">
                  <c:v>2.7453806840518936E-2</c:v>
                </c:pt>
                <c:pt idx="1">
                  <c:v>3.9313327217926873E-3</c:v>
                </c:pt>
                <c:pt idx="2">
                  <c:v>8.5408203380946138E-2</c:v>
                </c:pt>
                <c:pt idx="3">
                  <c:v>9.6317651683920855E-3</c:v>
                </c:pt>
                <c:pt idx="4">
                  <c:v>5.9756257371248851E-2</c:v>
                </c:pt>
                <c:pt idx="5">
                  <c:v>2.5357096055562835E-2</c:v>
                </c:pt>
                <c:pt idx="6">
                  <c:v>0.11384484340191325</c:v>
                </c:pt>
                <c:pt idx="7">
                  <c:v>0.10188703970646049</c:v>
                </c:pt>
                <c:pt idx="8">
                  <c:v>2.6372690342025946E-2</c:v>
                </c:pt>
                <c:pt idx="9">
                  <c:v>4.8158825841960427E-3</c:v>
                </c:pt>
                <c:pt idx="10">
                  <c:v>2.421045734503997E-2</c:v>
                </c:pt>
                <c:pt idx="11">
                  <c:v>1.3268247936050321E-2</c:v>
                </c:pt>
                <c:pt idx="12">
                  <c:v>4.3998165378063163E-2</c:v>
                </c:pt>
                <c:pt idx="13">
                  <c:v>7.2631372035119907E-2</c:v>
                </c:pt>
                <c:pt idx="14">
                  <c:v>5.2745380684051893E-2</c:v>
                </c:pt>
                <c:pt idx="15">
                  <c:v>8.1116498492989117E-2</c:v>
                </c:pt>
                <c:pt idx="16">
                  <c:v>0.16770410169047306</c:v>
                </c:pt>
                <c:pt idx="17">
                  <c:v>2.2474118726248198E-2</c:v>
                </c:pt>
                <c:pt idx="18">
                  <c:v>3.2728344908924123E-2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2C-42D0-A8AD-3C87E0F6B26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2C-42D0-A8AD-3C87E0F6B2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8.70'!$S$63:$S$79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8.70'!$Z$44:$Z$60</c:f>
              <c:numCache>
                <c:formatCode>#,##0</c:formatCode>
                <c:ptCount val="17"/>
                <c:pt idx="0">
                  <c:v>4</c:v>
                </c:pt>
                <c:pt idx="1">
                  <c:v>517</c:v>
                </c:pt>
                <c:pt idx="2">
                  <c:v>1028</c:v>
                </c:pt>
                <c:pt idx="3">
                  <c:v>1379</c:v>
                </c:pt>
                <c:pt idx="4">
                  <c:v>2031</c:v>
                </c:pt>
                <c:pt idx="5">
                  <c:v>1761</c:v>
                </c:pt>
                <c:pt idx="6">
                  <c:v>1325</c:v>
                </c:pt>
                <c:pt idx="7">
                  <c:v>1213</c:v>
                </c:pt>
                <c:pt idx="8">
                  <c:v>1284</c:v>
                </c:pt>
                <c:pt idx="9">
                  <c:v>1180</c:v>
                </c:pt>
                <c:pt idx="10">
                  <c:v>1148</c:v>
                </c:pt>
                <c:pt idx="11">
                  <c:v>954</c:v>
                </c:pt>
                <c:pt idx="12">
                  <c:v>557</c:v>
                </c:pt>
                <c:pt idx="13">
                  <c:v>272</c:v>
                </c:pt>
                <c:pt idx="14">
                  <c:v>99</c:v>
                </c:pt>
                <c:pt idx="15">
                  <c:v>52</c:v>
                </c:pt>
                <c:pt idx="16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54-4E7E-8B6F-F98049DA7132}"/>
            </c:ext>
          </c:extLst>
        </c:ser>
        <c:ser>
          <c:idx val="1"/>
          <c:order val="1"/>
          <c:tx>
            <c:strRef>
              <c:f>'Table 8.70'!$S$62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8.70'!$S$63:$S$79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8.70'!$Z$63:$Z$79</c:f>
              <c:numCache>
                <c:formatCode>#,##0</c:formatCode>
                <c:ptCount val="17"/>
                <c:pt idx="0">
                  <c:v>12</c:v>
                </c:pt>
                <c:pt idx="1">
                  <c:v>581</c:v>
                </c:pt>
                <c:pt idx="2">
                  <c:v>1152</c:v>
                </c:pt>
                <c:pt idx="3">
                  <c:v>1506</c:v>
                </c:pt>
                <c:pt idx="4">
                  <c:v>1858</c:v>
                </c:pt>
                <c:pt idx="5">
                  <c:v>1584</c:v>
                </c:pt>
                <c:pt idx="6">
                  <c:v>1363</c:v>
                </c:pt>
                <c:pt idx="7">
                  <c:v>1434</c:v>
                </c:pt>
                <c:pt idx="8">
                  <c:v>1441</c:v>
                </c:pt>
                <c:pt idx="9">
                  <c:v>1519</c:v>
                </c:pt>
                <c:pt idx="10">
                  <c:v>1374</c:v>
                </c:pt>
                <c:pt idx="11">
                  <c:v>1066</c:v>
                </c:pt>
                <c:pt idx="12">
                  <c:v>471</c:v>
                </c:pt>
                <c:pt idx="13">
                  <c:v>156</c:v>
                </c:pt>
                <c:pt idx="14">
                  <c:v>67</c:v>
                </c:pt>
                <c:pt idx="15">
                  <c:v>40</c:v>
                </c:pt>
                <c:pt idx="16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54-4E7E-8B6F-F98049DA7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8.70'!$Z$83:$Z$90</c:f>
              <c:numCache>
                <c:formatCode>#,##0</c:formatCode>
                <c:ptCount val="8"/>
                <c:pt idx="0">
                  <c:v>1001</c:v>
                </c:pt>
                <c:pt idx="1">
                  <c:v>1312</c:v>
                </c:pt>
                <c:pt idx="2">
                  <c:v>1787</c:v>
                </c:pt>
                <c:pt idx="3">
                  <c:v>693</c:v>
                </c:pt>
                <c:pt idx="4">
                  <c:v>379</c:v>
                </c:pt>
                <c:pt idx="5">
                  <c:v>710</c:v>
                </c:pt>
                <c:pt idx="6">
                  <c:v>883</c:v>
                </c:pt>
                <c:pt idx="7">
                  <c:v>1749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87-4EBE-97FB-FBD0BC52464D}"/>
            </c:ext>
          </c:extLst>
        </c:ser>
        <c:ser>
          <c:idx val="1"/>
          <c:order val="1"/>
          <c:tx>
            <c:strRef>
              <c:f>'Table 8.70'!$S$92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8.70'!$S$83:$S$90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8.70'!$Z$93:$Z$100</c:f>
              <c:numCache>
                <c:formatCode>#,##0</c:formatCode>
                <c:ptCount val="8"/>
                <c:pt idx="0">
                  <c:v>803</c:v>
                </c:pt>
                <c:pt idx="1">
                  <c:v>2374</c:v>
                </c:pt>
                <c:pt idx="2">
                  <c:v>398</c:v>
                </c:pt>
                <c:pt idx="3">
                  <c:v>1667</c:v>
                </c:pt>
                <c:pt idx="4">
                  <c:v>1481</c:v>
                </c:pt>
                <c:pt idx="5">
                  <c:v>1187</c:v>
                </c:pt>
                <c:pt idx="6">
                  <c:v>53</c:v>
                </c:pt>
                <c:pt idx="7">
                  <c:v>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87-4EBE-97FB-FBD0BC5246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8.1'!$S$1</c:f>
              <c:strCache>
                <c:ptCount val="1"/>
                <c:pt idx="0">
                  <c:v>Alpine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8.1'!$AB$15:$AB$33</c:f>
              <c:numCache>
                <c:formatCode>0.0%</c:formatCode>
                <c:ptCount val="19"/>
                <c:pt idx="0">
                  <c:v>6.9910608871647836E-2</c:v>
                </c:pt>
                <c:pt idx="1">
                  <c:v>3.5419126328217238E-3</c:v>
                </c:pt>
                <c:pt idx="2">
                  <c:v>6.215213358070501E-2</c:v>
                </c:pt>
                <c:pt idx="3">
                  <c:v>7.7584752909428236E-3</c:v>
                </c:pt>
                <c:pt idx="4">
                  <c:v>7.2693540226007755E-2</c:v>
                </c:pt>
                <c:pt idx="5">
                  <c:v>1.4504975543936583E-2</c:v>
                </c:pt>
                <c:pt idx="6">
                  <c:v>7.9018384213189408E-2</c:v>
                </c:pt>
                <c:pt idx="7">
                  <c:v>0.12759318603474448</c:v>
                </c:pt>
                <c:pt idx="8">
                  <c:v>4.0479001517962555E-2</c:v>
                </c:pt>
                <c:pt idx="9">
                  <c:v>6.1561814808568059E-3</c:v>
                </c:pt>
                <c:pt idx="10">
                  <c:v>2.8756957328385901E-2</c:v>
                </c:pt>
                <c:pt idx="11">
                  <c:v>2.0914150784280654E-2</c:v>
                </c:pt>
                <c:pt idx="12">
                  <c:v>5.6248945859335472E-2</c:v>
                </c:pt>
                <c:pt idx="13">
                  <c:v>5.0767414403778043E-2</c:v>
                </c:pt>
                <c:pt idx="14">
                  <c:v>4.7731489289930845E-2</c:v>
                </c:pt>
                <c:pt idx="15">
                  <c:v>6.8139652555236976E-2</c:v>
                </c:pt>
                <c:pt idx="16">
                  <c:v>0.10785967279473772</c:v>
                </c:pt>
                <c:pt idx="17">
                  <c:v>3.7105751391465679E-2</c:v>
                </c:pt>
                <c:pt idx="18">
                  <c:v>2.7829313543599257E-2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DF-4723-9E2E-04214634D8B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DF-4723-9E2E-04214634D8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8.7'!$S$1</c:f>
              <c:strCache>
                <c:ptCount val="1"/>
                <c:pt idx="0">
                  <c:v>Bayside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8.7'!$V$8:$Z$8</c:f>
              <c:numCache>
                <c:formatCode>#,##0</c:formatCode>
                <c:ptCount val="5"/>
                <c:pt idx="0">
                  <c:v>49400.14</c:v>
                </c:pt>
                <c:pt idx="1">
                  <c:v>50480</c:v>
                </c:pt>
                <c:pt idx="2">
                  <c:v>51100</c:v>
                </c:pt>
                <c:pt idx="3">
                  <c:v>52611.86</c:v>
                </c:pt>
                <c:pt idx="4">
                  <c:v>54978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A3-493B-9D58-96F6523B16B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42133.59</c:v>
                </c:pt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A3-493B-9D58-96F6523B1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8.70'!$S$1</c:f>
              <c:strCache>
                <c:ptCount val="1"/>
                <c:pt idx="0">
                  <c:v>Warrnambool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8.70'!$V$8:$Z$8</c:f>
              <c:numCache>
                <c:formatCode>#,##0</c:formatCode>
                <c:ptCount val="5"/>
                <c:pt idx="0">
                  <c:v>35272</c:v>
                </c:pt>
                <c:pt idx="1">
                  <c:v>35460</c:v>
                </c:pt>
                <c:pt idx="2">
                  <c:v>37802</c:v>
                </c:pt>
                <c:pt idx="3">
                  <c:v>38414.75</c:v>
                </c:pt>
                <c:pt idx="4">
                  <c:v>41094.29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19-4102-8097-B80DBA4A95C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42133.59</c:v>
                </c:pt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19-4102-8097-B80DBA4A9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8.71'!$S$4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8.71'!$U$2:$Y$2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8.71'!$U$4:$Y$4</c:f>
              <c:numCache>
                <c:formatCode>#,##0</c:formatCode>
                <c:ptCount val="5"/>
                <c:pt idx="1">
                  <c:v>30687</c:v>
                </c:pt>
                <c:pt idx="2">
                  <c:v>32389</c:v>
                </c:pt>
                <c:pt idx="3">
                  <c:v>32143</c:v>
                </c:pt>
                <c:pt idx="4">
                  <c:v>32811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B8-427E-A851-20B886047E2B}"/>
            </c:ext>
          </c:extLst>
        </c:ser>
        <c:ser>
          <c:idx val="1"/>
          <c:order val="1"/>
          <c:tx>
            <c:strRef>
              <c:f>'Table 8.71'!$S$7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8.71'!$U$2:$Y$2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8.71'!$U$7:$Y$7</c:f>
              <c:numCache>
                <c:formatCode>#,##0</c:formatCode>
                <c:ptCount val="5"/>
                <c:pt idx="1">
                  <c:v>21777</c:v>
                </c:pt>
                <c:pt idx="2">
                  <c:v>22795</c:v>
                </c:pt>
                <c:pt idx="3">
                  <c:v>22669</c:v>
                </c:pt>
                <c:pt idx="4">
                  <c:v>23437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B8-427E-A851-20B886047E2B}"/>
            </c:ext>
          </c:extLst>
        </c:ser>
        <c:ser>
          <c:idx val="2"/>
          <c:order val="2"/>
          <c:tx>
            <c:strRef>
              <c:f>'Table 8.71'!$S$11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8.71'!$U$2:$Y$2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8.71'!$U$11:$Y$11</c:f>
              <c:numCache>
                <c:formatCode>#,##0</c:formatCode>
                <c:ptCount val="5"/>
                <c:pt idx="1">
                  <c:v>25995</c:v>
                </c:pt>
                <c:pt idx="2">
                  <c:v>27409</c:v>
                </c:pt>
                <c:pt idx="3">
                  <c:v>27478</c:v>
                </c:pt>
                <c:pt idx="4">
                  <c:v>27821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B8-427E-A851-20B886047E2B}"/>
            </c:ext>
          </c:extLst>
        </c:ser>
        <c:ser>
          <c:idx val="3"/>
          <c:order val="3"/>
          <c:tx>
            <c:strRef>
              <c:f>'Table 8.71'!$S$12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8.71'!$U$2:$Y$2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8.71'!$U$12:$Y$12</c:f>
              <c:numCache>
                <c:formatCode>#,##0</c:formatCode>
                <c:ptCount val="5"/>
                <c:pt idx="1">
                  <c:v>4689</c:v>
                </c:pt>
                <c:pt idx="2">
                  <c:v>4978</c:v>
                </c:pt>
                <c:pt idx="3">
                  <c:v>4662</c:v>
                </c:pt>
                <c:pt idx="4">
                  <c:v>4986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AB8-427E-A851-20B886047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8.71'!$S$1</c:f>
              <c:strCache>
                <c:ptCount val="1"/>
                <c:pt idx="0">
                  <c:v>Wellington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8.71'!$AB$15:$AB$33</c:f>
              <c:numCache>
                <c:formatCode>0.0%</c:formatCode>
                <c:ptCount val="19"/>
                <c:pt idx="0">
                  <c:v>9.0727465037019631E-2</c:v>
                </c:pt>
                <c:pt idx="1">
                  <c:v>1.721706428487484E-2</c:v>
                </c:pt>
                <c:pt idx="2">
                  <c:v>5.5000587613115527E-2</c:v>
                </c:pt>
                <c:pt idx="3">
                  <c:v>1.2604301328005642E-2</c:v>
                </c:pt>
                <c:pt idx="4">
                  <c:v>7.5478904689152665E-2</c:v>
                </c:pt>
                <c:pt idx="5">
                  <c:v>2.018451051827477E-2</c:v>
                </c:pt>
                <c:pt idx="6">
                  <c:v>8.8553296509578092E-2</c:v>
                </c:pt>
                <c:pt idx="7">
                  <c:v>6.7986837466212244E-2</c:v>
                </c:pt>
                <c:pt idx="8">
                  <c:v>2.5825596427312258E-2</c:v>
                </c:pt>
                <c:pt idx="9">
                  <c:v>4.994711481960277E-3</c:v>
                </c:pt>
                <c:pt idx="10">
                  <c:v>2.3945234457633094E-2</c:v>
                </c:pt>
                <c:pt idx="11">
                  <c:v>1.9097426254554E-2</c:v>
                </c:pt>
                <c:pt idx="12">
                  <c:v>3.9164414149723825E-2</c:v>
                </c:pt>
                <c:pt idx="13">
                  <c:v>6.8163121400869664E-2</c:v>
                </c:pt>
                <c:pt idx="14">
                  <c:v>6.9308966976142902E-2</c:v>
                </c:pt>
                <c:pt idx="15">
                  <c:v>7.5743330591138788E-2</c:v>
                </c:pt>
                <c:pt idx="16">
                  <c:v>0.12915736279233753</c:v>
                </c:pt>
                <c:pt idx="17">
                  <c:v>1.4837231166999648E-2</c:v>
                </c:pt>
                <c:pt idx="18">
                  <c:v>3.0937830532377482E-2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3F-4934-AD5B-D9D48ABE865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3F-4934-AD5B-D9D48ABE8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8.71'!$S$63:$S$79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8.71'!$Y$44:$Y$60</c:f>
              <c:numCache>
                <c:formatCode>#,##0</c:formatCode>
                <c:ptCount val="17"/>
                <c:pt idx="0">
                  <c:v>7</c:v>
                </c:pt>
                <c:pt idx="1">
                  <c:v>337</c:v>
                </c:pt>
                <c:pt idx="2">
                  <c:v>884</c:v>
                </c:pt>
                <c:pt idx="3">
                  <c:v>1440</c:v>
                </c:pt>
                <c:pt idx="4">
                  <c:v>1901</c:v>
                </c:pt>
                <c:pt idx="5">
                  <c:v>1613</c:v>
                </c:pt>
                <c:pt idx="6">
                  <c:v>1524</c:v>
                </c:pt>
                <c:pt idx="7">
                  <c:v>1449</c:v>
                </c:pt>
                <c:pt idx="8">
                  <c:v>1455</c:v>
                </c:pt>
                <c:pt idx="9">
                  <c:v>1516</c:v>
                </c:pt>
                <c:pt idx="10">
                  <c:v>1668</c:v>
                </c:pt>
                <c:pt idx="11">
                  <c:v>1509</c:v>
                </c:pt>
                <c:pt idx="12">
                  <c:v>777</c:v>
                </c:pt>
                <c:pt idx="13">
                  <c:v>417</c:v>
                </c:pt>
                <c:pt idx="14">
                  <c:v>142</c:v>
                </c:pt>
                <c:pt idx="15">
                  <c:v>65</c:v>
                </c:pt>
                <c:pt idx="16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76-4B5B-BE5B-564C65243333}"/>
            </c:ext>
          </c:extLst>
        </c:ser>
        <c:ser>
          <c:idx val="1"/>
          <c:order val="1"/>
          <c:tx>
            <c:strRef>
              <c:f>'Table 8.71'!$S$62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8.71'!$S$63:$S$79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8.71'!$Y$63:$Y$79</c:f>
              <c:numCache>
                <c:formatCode>#,##0</c:formatCode>
                <c:ptCount val="17"/>
                <c:pt idx="0">
                  <c:v>12</c:v>
                </c:pt>
                <c:pt idx="1">
                  <c:v>373</c:v>
                </c:pt>
                <c:pt idx="2">
                  <c:v>980</c:v>
                </c:pt>
                <c:pt idx="3">
                  <c:v>1320</c:v>
                </c:pt>
                <c:pt idx="4">
                  <c:v>1656</c:v>
                </c:pt>
                <c:pt idx="5">
                  <c:v>1483</c:v>
                </c:pt>
                <c:pt idx="6">
                  <c:v>1550</c:v>
                </c:pt>
                <c:pt idx="7">
                  <c:v>1356</c:v>
                </c:pt>
                <c:pt idx="8">
                  <c:v>1548</c:v>
                </c:pt>
                <c:pt idx="9">
                  <c:v>1622</c:v>
                </c:pt>
                <c:pt idx="10">
                  <c:v>1615</c:v>
                </c:pt>
                <c:pt idx="11">
                  <c:v>1377</c:v>
                </c:pt>
                <c:pt idx="12">
                  <c:v>687</c:v>
                </c:pt>
                <c:pt idx="13">
                  <c:v>239</c:v>
                </c:pt>
                <c:pt idx="14">
                  <c:v>104</c:v>
                </c:pt>
                <c:pt idx="15">
                  <c:v>66</c:v>
                </c:pt>
                <c:pt idx="16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76-4B5B-BE5B-564C65243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8.71'!$S$83:$S$90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8.71'!$Y$83:$Y$90</c:f>
              <c:numCache>
                <c:formatCode>#,##0</c:formatCode>
                <c:ptCount val="8"/>
                <c:pt idx="0">
                  <c:v>1282</c:v>
                </c:pt>
                <c:pt idx="1">
                  <c:v>1116</c:v>
                </c:pt>
                <c:pt idx="2">
                  <c:v>2436</c:v>
                </c:pt>
                <c:pt idx="3">
                  <c:v>718</c:v>
                </c:pt>
                <c:pt idx="4">
                  <c:v>334</c:v>
                </c:pt>
                <c:pt idx="5">
                  <c:v>467</c:v>
                </c:pt>
                <c:pt idx="6">
                  <c:v>1231</c:v>
                </c:pt>
                <c:pt idx="7">
                  <c:v>1805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7F-497C-B660-53A5C84C48E6}"/>
            </c:ext>
          </c:extLst>
        </c:ser>
        <c:ser>
          <c:idx val="1"/>
          <c:order val="1"/>
          <c:tx>
            <c:strRef>
              <c:f>'Table 8.71'!$S$92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8.71'!$S$83:$S$90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8.71'!$Y$93:$Y$100</c:f>
              <c:numCache>
                <c:formatCode>#,##0</c:formatCode>
                <c:ptCount val="8"/>
                <c:pt idx="0">
                  <c:v>998</c:v>
                </c:pt>
                <c:pt idx="1">
                  <c:v>2149</c:v>
                </c:pt>
                <c:pt idx="2">
                  <c:v>429</c:v>
                </c:pt>
                <c:pt idx="3">
                  <c:v>1801</c:v>
                </c:pt>
                <c:pt idx="4">
                  <c:v>1555</c:v>
                </c:pt>
                <c:pt idx="5">
                  <c:v>1068</c:v>
                </c:pt>
                <c:pt idx="6">
                  <c:v>95</c:v>
                </c:pt>
                <c:pt idx="7">
                  <c:v>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7F-497C-B660-53A5C84C4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8.71'!$S$1</c:f>
              <c:strCache>
                <c:ptCount val="1"/>
                <c:pt idx="0">
                  <c:v>Wellington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8.71'!$U$8:$Y$8</c:f>
              <c:numCache>
                <c:formatCode>#,##0</c:formatCode>
                <c:ptCount val="5"/>
                <c:pt idx="1">
                  <c:v>38725.97</c:v>
                </c:pt>
                <c:pt idx="2">
                  <c:v>39965.5</c:v>
                </c:pt>
                <c:pt idx="3">
                  <c:v>41074</c:v>
                </c:pt>
                <c:pt idx="4">
                  <c:v>42239.85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9D-4D73-90B3-284488FB24D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9D-4D73-90B3-284488FB2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8.71'!$S$4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8.71'!$V$4:$Z$4</c:f>
              <c:numCache>
                <c:formatCode>#,##0</c:formatCode>
                <c:ptCount val="5"/>
                <c:pt idx="0">
                  <c:v>30687</c:v>
                </c:pt>
                <c:pt idx="1">
                  <c:v>32389</c:v>
                </c:pt>
                <c:pt idx="2">
                  <c:v>32143</c:v>
                </c:pt>
                <c:pt idx="3">
                  <c:v>32811</c:v>
                </c:pt>
                <c:pt idx="4">
                  <c:v>34036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83-4B23-AF26-3E0A016A2426}"/>
            </c:ext>
          </c:extLst>
        </c:ser>
        <c:ser>
          <c:idx val="1"/>
          <c:order val="1"/>
          <c:tx>
            <c:strRef>
              <c:f>'Table 8.71'!$S$7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8.71'!$V$7:$Z$7</c:f>
              <c:numCache>
                <c:formatCode>#,##0</c:formatCode>
                <c:ptCount val="5"/>
                <c:pt idx="0">
                  <c:v>21777</c:v>
                </c:pt>
                <c:pt idx="1">
                  <c:v>22795</c:v>
                </c:pt>
                <c:pt idx="2">
                  <c:v>22669</c:v>
                </c:pt>
                <c:pt idx="3">
                  <c:v>23437</c:v>
                </c:pt>
                <c:pt idx="4">
                  <c:v>23960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83-4B23-AF26-3E0A016A2426}"/>
            </c:ext>
          </c:extLst>
        </c:ser>
        <c:ser>
          <c:idx val="2"/>
          <c:order val="2"/>
          <c:tx>
            <c:strRef>
              <c:f>'Table 8.71'!$S$11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8.71'!$V$11:$Z$11</c:f>
              <c:numCache>
                <c:formatCode>#,##0</c:formatCode>
                <c:ptCount val="5"/>
                <c:pt idx="0">
                  <c:v>25995</c:v>
                </c:pt>
                <c:pt idx="1">
                  <c:v>27409</c:v>
                </c:pt>
                <c:pt idx="2">
                  <c:v>27478</c:v>
                </c:pt>
                <c:pt idx="3">
                  <c:v>27821</c:v>
                </c:pt>
                <c:pt idx="4">
                  <c:v>28843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83-4B23-AF26-3E0A016A2426}"/>
            </c:ext>
          </c:extLst>
        </c:ser>
        <c:ser>
          <c:idx val="3"/>
          <c:order val="3"/>
          <c:tx>
            <c:strRef>
              <c:f>'Table 8.71'!$S$12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8.71'!$V$12:$Z$12</c:f>
              <c:numCache>
                <c:formatCode>#,##0</c:formatCode>
                <c:ptCount val="5"/>
                <c:pt idx="0">
                  <c:v>4689</c:v>
                </c:pt>
                <c:pt idx="1">
                  <c:v>4978</c:v>
                </c:pt>
                <c:pt idx="2">
                  <c:v>4662</c:v>
                </c:pt>
                <c:pt idx="3">
                  <c:v>4986</c:v>
                </c:pt>
                <c:pt idx="4">
                  <c:v>5193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B83-4B23-AF26-3E0A016A2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8.71'!$S$1</c:f>
              <c:strCache>
                <c:ptCount val="1"/>
                <c:pt idx="0">
                  <c:v>Wellington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8.71'!$AB$15:$AB$33</c:f>
              <c:numCache>
                <c:formatCode>0.0%</c:formatCode>
                <c:ptCount val="19"/>
                <c:pt idx="0">
                  <c:v>9.0727465037019631E-2</c:v>
                </c:pt>
                <c:pt idx="1">
                  <c:v>1.721706428487484E-2</c:v>
                </c:pt>
                <c:pt idx="2">
                  <c:v>5.5000587613115527E-2</c:v>
                </c:pt>
                <c:pt idx="3">
                  <c:v>1.2604301328005642E-2</c:v>
                </c:pt>
                <c:pt idx="4">
                  <c:v>7.5478904689152665E-2</c:v>
                </c:pt>
                <c:pt idx="5">
                  <c:v>2.018451051827477E-2</c:v>
                </c:pt>
                <c:pt idx="6">
                  <c:v>8.8553296509578092E-2</c:v>
                </c:pt>
                <c:pt idx="7">
                  <c:v>6.7986837466212244E-2</c:v>
                </c:pt>
                <c:pt idx="8">
                  <c:v>2.5825596427312258E-2</c:v>
                </c:pt>
                <c:pt idx="9">
                  <c:v>4.994711481960277E-3</c:v>
                </c:pt>
                <c:pt idx="10">
                  <c:v>2.3945234457633094E-2</c:v>
                </c:pt>
                <c:pt idx="11">
                  <c:v>1.9097426254554E-2</c:v>
                </c:pt>
                <c:pt idx="12">
                  <c:v>3.9164414149723825E-2</c:v>
                </c:pt>
                <c:pt idx="13">
                  <c:v>6.8163121400869664E-2</c:v>
                </c:pt>
                <c:pt idx="14">
                  <c:v>6.9308966976142902E-2</c:v>
                </c:pt>
                <c:pt idx="15">
                  <c:v>7.5743330591138788E-2</c:v>
                </c:pt>
                <c:pt idx="16">
                  <c:v>0.12915736279233753</c:v>
                </c:pt>
                <c:pt idx="17">
                  <c:v>1.4837231166999648E-2</c:v>
                </c:pt>
                <c:pt idx="18">
                  <c:v>3.0937830532377482E-2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9A-463E-AA01-FFC50952DAB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9A-463E-AA01-FFC50952D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8.71'!$S$63:$S$79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8.71'!$Z$44:$Z$60</c:f>
              <c:numCache>
                <c:formatCode>#,##0</c:formatCode>
                <c:ptCount val="17"/>
                <c:pt idx="0">
                  <c:v>12</c:v>
                </c:pt>
                <c:pt idx="1">
                  <c:v>415</c:v>
                </c:pt>
                <c:pt idx="2">
                  <c:v>912</c:v>
                </c:pt>
                <c:pt idx="3">
                  <c:v>1409</c:v>
                </c:pt>
                <c:pt idx="4">
                  <c:v>1931</c:v>
                </c:pt>
                <c:pt idx="5">
                  <c:v>1714</c:v>
                </c:pt>
                <c:pt idx="6">
                  <c:v>1562</c:v>
                </c:pt>
                <c:pt idx="7">
                  <c:v>1420</c:v>
                </c:pt>
                <c:pt idx="8">
                  <c:v>1478</c:v>
                </c:pt>
                <c:pt idx="9">
                  <c:v>1551</c:v>
                </c:pt>
                <c:pt idx="10">
                  <c:v>1661</c:v>
                </c:pt>
                <c:pt idx="11">
                  <c:v>1458</c:v>
                </c:pt>
                <c:pt idx="12">
                  <c:v>859</c:v>
                </c:pt>
                <c:pt idx="13">
                  <c:v>402</c:v>
                </c:pt>
                <c:pt idx="14">
                  <c:v>152</c:v>
                </c:pt>
                <c:pt idx="15">
                  <c:v>71</c:v>
                </c:pt>
                <c:pt idx="16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FD-4161-A8DC-8D22E222B675}"/>
            </c:ext>
          </c:extLst>
        </c:ser>
        <c:ser>
          <c:idx val="1"/>
          <c:order val="1"/>
          <c:tx>
            <c:strRef>
              <c:f>'Table 8.71'!$S$62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8.71'!$S$63:$S$79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8.71'!$Z$63:$Z$79</c:f>
              <c:numCache>
                <c:formatCode>#,##0</c:formatCode>
                <c:ptCount val="17"/>
                <c:pt idx="0">
                  <c:v>12</c:v>
                </c:pt>
                <c:pt idx="1">
                  <c:v>518</c:v>
                </c:pt>
                <c:pt idx="2">
                  <c:v>1076</c:v>
                </c:pt>
                <c:pt idx="3">
                  <c:v>1453</c:v>
                </c:pt>
                <c:pt idx="4">
                  <c:v>1713</c:v>
                </c:pt>
                <c:pt idx="5">
                  <c:v>1614</c:v>
                </c:pt>
                <c:pt idx="6">
                  <c:v>1587</c:v>
                </c:pt>
                <c:pt idx="7">
                  <c:v>1474</c:v>
                </c:pt>
                <c:pt idx="8">
                  <c:v>1543</c:v>
                </c:pt>
                <c:pt idx="9">
                  <c:v>1743</c:v>
                </c:pt>
                <c:pt idx="10">
                  <c:v>1612</c:v>
                </c:pt>
                <c:pt idx="11">
                  <c:v>1394</c:v>
                </c:pt>
                <c:pt idx="12">
                  <c:v>743</c:v>
                </c:pt>
                <c:pt idx="13">
                  <c:v>261</c:v>
                </c:pt>
                <c:pt idx="14">
                  <c:v>104</c:v>
                </c:pt>
                <c:pt idx="15">
                  <c:v>61</c:v>
                </c:pt>
                <c:pt idx="16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FD-4161-A8DC-8D22E222B6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8.71'!$Z$83:$Z$90</c:f>
              <c:numCache>
                <c:formatCode>#,##0</c:formatCode>
                <c:ptCount val="8"/>
                <c:pt idx="0">
                  <c:v>1299</c:v>
                </c:pt>
                <c:pt idx="1">
                  <c:v>1111</c:v>
                </c:pt>
                <c:pt idx="2">
                  <c:v>2430</c:v>
                </c:pt>
                <c:pt idx="3">
                  <c:v>712</c:v>
                </c:pt>
                <c:pt idx="4">
                  <c:v>330</c:v>
                </c:pt>
                <c:pt idx="5">
                  <c:v>491</c:v>
                </c:pt>
                <c:pt idx="6">
                  <c:v>1242</c:v>
                </c:pt>
                <c:pt idx="7">
                  <c:v>1857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79-452A-84A1-FB0F5EFDE800}"/>
            </c:ext>
          </c:extLst>
        </c:ser>
        <c:ser>
          <c:idx val="1"/>
          <c:order val="1"/>
          <c:tx>
            <c:strRef>
              <c:f>'Table 8.71'!$S$92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8.71'!$S$83:$S$90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8.71'!$Z$93:$Z$100</c:f>
              <c:numCache>
                <c:formatCode>#,##0</c:formatCode>
                <c:ptCount val="8"/>
                <c:pt idx="0">
                  <c:v>1012</c:v>
                </c:pt>
                <c:pt idx="1">
                  <c:v>2199</c:v>
                </c:pt>
                <c:pt idx="2">
                  <c:v>458</c:v>
                </c:pt>
                <c:pt idx="3">
                  <c:v>1908</c:v>
                </c:pt>
                <c:pt idx="4">
                  <c:v>1520</c:v>
                </c:pt>
                <c:pt idx="5">
                  <c:v>1089</c:v>
                </c:pt>
                <c:pt idx="6">
                  <c:v>98</c:v>
                </c:pt>
                <c:pt idx="7">
                  <c:v>1040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79-452A-84A1-FB0F5EFDE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8.8'!$U$2:$Y$2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8.8'!$U$4:$Y$4</c:f>
              <c:numCache>
                <c:formatCode>#,##0</c:formatCode>
                <c:ptCount val="5"/>
                <c:pt idx="1">
                  <c:v>9905</c:v>
                </c:pt>
                <c:pt idx="2">
                  <c:v>10398</c:v>
                </c:pt>
                <c:pt idx="3">
                  <c:v>10604</c:v>
                </c:pt>
                <c:pt idx="4">
                  <c:v>10738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38-4871-AFA2-1AC3B6AB2372}"/>
            </c:ext>
          </c:extLst>
        </c:ser>
        <c:ser>
          <c:idx val="1"/>
          <c:order val="1"/>
          <c:tx>
            <c:strRef>
              <c:f>'Table 8.8'!$S$7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8.8'!$U$2:$Y$2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8.8'!$U$7:$Y$7</c:f>
              <c:numCache>
                <c:formatCode>#,##0</c:formatCode>
                <c:ptCount val="5"/>
                <c:pt idx="1">
                  <c:v>6999</c:v>
                </c:pt>
                <c:pt idx="2">
                  <c:v>7308</c:v>
                </c:pt>
                <c:pt idx="3">
                  <c:v>7370</c:v>
                </c:pt>
                <c:pt idx="4">
                  <c:v>7566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38-4871-AFA2-1AC3B6AB2372}"/>
            </c:ext>
          </c:extLst>
        </c:ser>
        <c:ser>
          <c:idx val="2"/>
          <c:order val="2"/>
          <c:tx>
            <c:strRef>
              <c:f>'Table 8.8'!$S$11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8.8'!$U$2:$Y$2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8.8'!$U$11:$Y$11</c:f>
              <c:numCache>
                <c:formatCode>#,##0</c:formatCode>
                <c:ptCount val="5"/>
                <c:pt idx="1">
                  <c:v>8247</c:v>
                </c:pt>
                <c:pt idx="2">
                  <c:v>8637</c:v>
                </c:pt>
                <c:pt idx="3">
                  <c:v>8881</c:v>
                </c:pt>
                <c:pt idx="4">
                  <c:v>8945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38-4871-AFA2-1AC3B6AB2372}"/>
            </c:ext>
          </c:extLst>
        </c:ser>
        <c:ser>
          <c:idx val="3"/>
          <c:order val="3"/>
          <c:tx>
            <c:strRef>
              <c:f>'Table 8.8'!$S$12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8.8'!$U$2:$Y$2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8.8'!$U$12:$Y$12</c:f>
              <c:numCache>
                <c:formatCode>#,##0</c:formatCode>
                <c:ptCount val="5"/>
                <c:pt idx="1">
                  <c:v>1661</c:v>
                </c:pt>
                <c:pt idx="2">
                  <c:v>1762</c:v>
                </c:pt>
                <c:pt idx="3">
                  <c:v>1719</c:v>
                </c:pt>
                <c:pt idx="4">
                  <c:v>1792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38-4871-AFA2-1AC3B6AB23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8.71'!$S$1</c:f>
              <c:strCache>
                <c:ptCount val="1"/>
                <c:pt idx="0">
                  <c:v>Wellington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8.71'!$V$8:$Z$8</c:f>
              <c:numCache>
                <c:formatCode>#,##0</c:formatCode>
                <c:ptCount val="5"/>
                <c:pt idx="0">
                  <c:v>38725.97</c:v>
                </c:pt>
                <c:pt idx="1">
                  <c:v>39965.5</c:v>
                </c:pt>
                <c:pt idx="2">
                  <c:v>41074</c:v>
                </c:pt>
                <c:pt idx="3">
                  <c:v>42239.85</c:v>
                </c:pt>
                <c:pt idx="4">
                  <c:v>44065.45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01-47AD-80A6-552E9FB2B56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8.71'!$V$2:$Z$2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42133.59</c:v>
                </c:pt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01-47AD-80A6-552E9FB2B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8.72'!$S$4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8.72'!$U$2:$Y$2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8.72'!$U$4:$Y$4</c:f>
              <c:numCache>
                <c:formatCode>#,##0</c:formatCode>
                <c:ptCount val="5"/>
                <c:pt idx="1">
                  <c:v>3589</c:v>
                </c:pt>
                <c:pt idx="2">
                  <c:v>3900</c:v>
                </c:pt>
                <c:pt idx="3">
                  <c:v>3884</c:v>
                </c:pt>
                <c:pt idx="4">
                  <c:v>3899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C5-402C-BB4A-F2B9A1C8373D}"/>
            </c:ext>
          </c:extLst>
        </c:ser>
        <c:ser>
          <c:idx val="1"/>
          <c:order val="1"/>
          <c:tx>
            <c:strRef>
              <c:f>'Table 8.72'!$S$7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8.72'!$U$2:$Y$2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8.72'!$U$7:$Y$7</c:f>
              <c:numCache>
                <c:formatCode>#,##0</c:formatCode>
                <c:ptCount val="5"/>
                <c:pt idx="1">
                  <c:v>2174</c:v>
                </c:pt>
                <c:pt idx="2">
                  <c:v>2357</c:v>
                </c:pt>
                <c:pt idx="3">
                  <c:v>2318</c:v>
                </c:pt>
                <c:pt idx="4">
                  <c:v>2386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C5-402C-BB4A-F2B9A1C8373D}"/>
            </c:ext>
          </c:extLst>
        </c:ser>
        <c:ser>
          <c:idx val="2"/>
          <c:order val="2"/>
          <c:tx>
            <c:strRef>
              <c:f>'Table 8.72'!$S$11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8.72'!$U$2:$Y$2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8.72'!$U$11:$Y$11</c:f>
              <c:numCache>
                <c:formatCode>#,##0</c:formatCode>
                <c:ptCount val="5"/>
                <c:pt idx="1">
                  <c:v>2569</c:v>
                </c:pt>
                <c:pt idx="2">
                  <c:v>2762</c:v>
                </c:pt>
                <c:pt idx="3">
                  <c:v>2757</c:v>
                </c:pt>
                <c:pt idx="4">
                  <c:v>2748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C5-402C-BB4A-F2B9A1C8373D}"/>
            </c:ext>
          </c:extLst>
        </c:ser>
        <c:ser>
          <c:idx val="3"/>
          <c:order val="3"/>
          <c:tx>
            <c:strRef>
              <c:f>'Table 8.72'!$S$12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8.72'!$U$2:$Y$2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8.72'!$U$12:$Y$12</c:f>
              <c:numCache>
                <c:formatCode>#,##0</c:formatCode>
                <c:ptCount val="5"/>
                <c:pt idx="1">
                  <c:v>1016</c:v>
                </c:pt>
                <c:pt idx="2">
                  <c:v>1133</c:v>
                </c:pt>
                <c:pt idx="3">
                  <c:v>1130</c:v>
                </c:pt>
                <c:pt idx="4">
                  <c:v>1155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BC5-402C-BB4A-F2B9A1C83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8.72'!$S$1</c:f>
              <c:strCache>
                <c:ptCount val="1"/>
                <c:pt idx="0">
                  <c:v>West Wimmera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8.72'!$AB$15:$AB$33</c:f>
              <c:numCache>
                <c:formatCode>0.0%</c:formatCode>
                <c:ptCount val="19"/>
                <c:pt idx="0">
                  <c:v>0.29069767441860467</c:v>
                </c:pt>
                <c:pt idx="1">
                  <c:v>1.8087855297157622E-3</c:v>
                </c:pt>
                <c:pt idx="2">
                  <c:v>1.7829457364341085E-2</c:v>
                </c:pt>
                <c:pt idx="3">
                  <c:v>1.2919896640826874E-3</c:v>
                </c:pt>
                <c:pt idx="4">
                  <c:v>3.1524547803617568E-2</c:v>
                </c:pt>
                <c:pt idx="5">
                  <c:v>1.9121447028423774E-2</c:v>
                </c:pt>
                <c:pt idx="6">
                  <c:v>4.8578811369509041E-2</c:v>
                </c:pt>
                <c:pt idx="7">
                  <c:v>2.6873385012919897E-2</c:v>
                </c:pt>
                <c:pt idx="8">
                  <c:v>3.1782945736434108E-2</c:v>
                </c:pt>
                <c:pt idx="9">
                  <c:v>6.2015503875968991E-3</c:v>
                </c:pt>
                <c:pt idx="10">
                  <c:v>1.5503875968992248E-2</c:v>
                </c:pt>
                <c:pt idx="11">
                  <c:v>1.627906976744186E-2</c:v>
                </c:pt>
                <c:pt idx="12">
                  <c:v>2.0155038759689922E-2</c:v>
                </c:pt>
                <c:pt idx="13">
                  <c:v>3.850129198966408E-2</c:v>
                </c:pt>
                <c:pt idx="14">
                  <c:v>4.8837209302325581E-2</c:v>
                </c:pt>
                <c:pt idx="15">
                  <c:v>5.788113695090439E-2</c:v>
                </c:pt>
                <c:pt idx="16">
                  <c:v>9.9483204134366926E-2</c:v>
                </c:pt>
                <c:pt idx="17">
                  <c:v>9.5607235142118868E-3</c:v>
                </c:pt>
                <c:pt idx="18">
                  <c:v>1.8863049095607234E-2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92-4228-AA85-FE1941044A9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92-4228-AA85-FE1941044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8.72'!$S$63:$S$79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8.72'!$Y$44:$Y$60</c:f>
              <c:numCache>
                <c:formatCode>#,##0</c:formatCode>
                <c:ptCount val="17"/>
                <c:pt idx="0">
                  <c:v>7</c:v>
                </c:pt>
                <c:pt idx="1">
                  <c:v>64</c:v>
                </c:pt>
                <c:pt idx="2">
                  <c:v>123</c:v>
                </c:pt>
                <c:pt idx="3">
                  <c:v>189</c:v>
                </c:pt>
                <c:pt idx="4">
                  <c:v>248</c:v>
                </c:pt>
                <c:pt idx="5">
                  <c:v>139</c:v>
                </c:pt>
                <c:pt idx="6">
                  <c:v>117</c:v>
                </c:pt>
                <c:pt idx="7">
                  <c:v>124</c:v>
                </c:pt>
                <c:pt idx="8">
                  <c:v>153</c:v>
                </c:pt>
                <c:pt idx="9">
                  <c:v>169</c:v>
                </c:pt>
                <c:pt idx="10">
                  <c:v>228</c:v>
                </c:pt>
                <c:pt idx="11">
                  <c:v>215</c:v>
                </c:pt>
                <c:pt idx="12">
                  <c:v>120</c:v>
                </c:pt>
                <c:pt idx="13">
                  <c:v>78</c:v>
                </c:pt>
                <c:pt idx="14">
                  <c:v>42</c:v>
                </c:pt>
                <c:pt idx="15">
                  <c:v>14</c:v>
                </c:pt>
                <c:pt idx="1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04-442E-8DB2-1ABD497D26F6}"/>
            </c:ext>
          </c:extLst>
        </c:ser>
        <c:ser>
          <c:idx val="1"/>
          <c:order val="1"/>
          <c:tx>
            <c:strRef>
              <c:f>'Table 8.72'!$S$62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8.72'!$S$63:$S$79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8.72'!$Y$63:$Y$79</c:f>
              <c:numCache>
                <c:formatCode>#,##0</c:formatCode>
                <c:ptCount val="17"/>
                <c:pt idx="0">
                  <c:v>3</c:v>
                </c:pt>
                <c:pt idx="1">
                  <c:v>57</c:v>
                </c:pt>
                <c:pt idx="2">
                  <c:v>128</c:v>
                </c:pt>
                <c:pt idx="3">
                  <c:v>136</c:v>
                </c:pt>
                <c:pt idx="4">
                  <c:v>158</c:v>
                </c:pt>
                <c:pt idx="5">
                  <c:v>165</c:v>
                </c:pt>
                <c:pt idx="6">
                  <c:v>119</c:v>
                </c:pt>
                <c:pt idx="7">
                  <c:v>109</c:v>
                </c:pt>
                <c:pt idx="8">
                  <c:v>179</c:v>
                </c:pt>
                <c:pt idx="9">
                  <c:v>193</c:v>
                </c:pt>
                <c:pt idx="10">
                  <c:v>232</c:v>
                </c:pt>
                <c:pt idx="11">
                  <c:v>177</c:v>
                </c:pt>
                <c:pt idx="12">
                  <c:v>78</c:v>
                </c:pt>
                <c:pt idx="13">
                  <c:v>63</c:v>
                </c:pt>
                <c:pt idx="14">
                  <c:v>30</c:v>
                </c:pt>
                <c:pt idx="15">
                  <c:v>18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04-442E-8DB2-1ABD497D26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8.72'!$S$83:$S$90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8.72'!$Y$83:$Y$90</c:f>
              <c:numCache>
                <c:formatCode>#,##0</c:formatCode>
                <c:ptCount val="8"/>
                <c:pt idx="0">
                  <c:v>107</c:v>
                </c:pt>
                <c:pt idx="1">
                  <c:v>43</c:v>
                </c:pt>
                <c:pt idx="2">
                  <c:v>152</c:v>
                </c:pt>
                <c:pt idx="3">
                  <c:v>36</c:v>
                </c:pt>
                <c:pt idx="4">
                  <c:v>7</c:v>
                </c:pt>
                <c:pt idx="5">
                  <c:v>26</c:v>
                </c:pt>
                <c:pt idx="6">
                  <c:v>109</c:v>
                </c:pt>
                <c:pt idx="7">
                  <c:v>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0E-4159-BD3D-18C55677C9BD}"/>
            </c:ext>
          </c:extLst>
        </c:ser>
        <c:ser>
          <c:idx val="1"/>
          <c:order val="1"/>
          <c:tx>
            <c:strRef>
              <c:f>'Table 8.72'!$S$92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8.72'!$S$83:$S$90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8.72'!$Y$93:$Y$100</c:f>
              <c:numCache>
                <c:formatCode>#,##0</c:formatCode>
                <c:ptCount val="8"/>
                <c:pt idx="0">
                  <c:v>56</c:v>
                </c:pt>
                <c:pt idx="1">
                  <c:v>217</c:v>
                </c:pt>
                <c:pt idx="2">
                  <c:v>26</c:v>
                </c:pt>
                <c:pt idx="3">
                  <c:v>133</c:v>
                </c:pt>
                <c:pt idx="4">
                  <c:v>126</c:v>
                </c:pt>
                <c:pt idx="5">
                  <c:v>54</c:v>
                </c:pt>
                <c:pt idx="6">
                  <c:v>19</c:v>
                </c:pt>
                <c:pt idx="7">
                  <c:v>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0E-4159-BD3D-18C55677C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8.72'!$S$1</c:f>
              <c:strCache>
                <c:ptCount val="1"/>
                <c:pt idx="0">
                  <c:v>West Wimmera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8.72'!$U$8:$Y$8</c:f>
              <c:numCache>
                <c:formatCode>#,##0</c:formatCode>
                <c:ptCount val="5"/>
                <c:pt idx="1">
                  <c:v>22512</c:v>
                </c:pt>
                <c:pt idx="2">
                  <c:v>23805.3</c:v>
                </c:pt>
                <c:pt idx="3">
                  <c:v>22932</c:v>
                </c:pt>
                <c:pt idx="4">
                  <c:v>21234.93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F6-498A-AFA1-CC1ACD8CDEF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F6-498A-AFA1-CC1ACD8CDE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8.72'!$S$4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8.72'!$V$4:$Z$4</c:f>
              <c:numCache>
                <c:formatCode>#,##0</c:formatCode>
                <c:ptCount val="5"/>
                <c:pt idx="0">
                  <c:v>3589</c:v>
                </c:pt>
                <c:pt idx="1">
                  <c:v>3900</c:v>
                </c:pt>
                <c:pt idx="2">
                  <c:v>3884</c:v>
                </c:pt>
                <c:pt idx="3">
                  <c:v>3899</c:v>
                </c:pt>
                <c:pt idx="4">
                  <c:v>3870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D4-45E0-8981-673D8AE114F1}"/>
            </c:ext>
          </c:extLst>
        </c:ser>
        <c:ser>
          <c:idx val="1"/>
          <c:order val="1"/>
          <c:tx>
            <c:strRef>
              <c:f>'Table 8.72'!$S$7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8.72'!$V$7:$Z$7</c:f>
              <c:numCache>
                <c:formatCode>#,##0</c:formatCode>
                <c:ptCount val="5"/>
                <c:pt idx="0">
                  <c:v>2174</c:v>
                </c:pt>
                <c:pt idx="1">
                  <c:v>2357</c:v>
                </c:pt>
                <c:pt idx="2">
                  <c:v>2318</c:v>
                </c:pt>
                <c:pt idx="3">
                  <c:v>2386</c:v>
                </c:pt>
                <c:pt idx="4">
                  <c:v>2344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D4-45E0-8981-673D8AE114F1}"/>
            </c:ext>
          </c:extLst>
        </c:ser>
        <c:ser>
          <c:idx val="2"/>
          <c:order val="2"/>
          <c:tx>
            <c:strRef>
              <c:f>'Table 8.72'!$S$11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8.72'!$V$11:$Z$11</c:f>
              <c:numCache>
                <c:formatCode>#,##0</c:formatCode>
                <c:ptCount val="5"/>
                <c:pt idx="0">
                  <c:v>2569</c:v>
                </c:pt>
                <c:pt idx="1">
                  <c:v>2762</c:v>
                </c:pt>
                <c:pt idx="2">
                  <c:v>2757</c:v>
                </c:pt>
                <c:pt idx="3">
                  <c:v>2748</c:v>
                </c:pt>
                <c:pt idx="4">
                  <c:v>2766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D4-45E0-8981-673D8AE114F1}"/>
            </c:ext>
          </c:extLst>
        </c:ser>
        <c:ser>
          <c:idx val="3"/>
          <c:order val="3"/>
          <c:tx>
            <c:strRef>
              <c:f>'Table 8.72'!$S$12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8.72'!$V$12:$Z$12</c:f>
              <c:numCache>
                <c:formatCode>#,##0</c:formatCode>
                <c:ptCount val="5"/>
                <c:pt idx="0">
                  <c:v>1016</c:v>
                </c:pt>
                <c:pt idx="1">
                  <c:v>1133</c:v>
                </c:pt>
                <c:pt idx="2">
                  <c:v>1130</c:v>
                </c:pt>
                <c:pt idx="3">
                  <c:v>1155</c:v>
                </c:pt>
                <c:pt idx="4">
                  <c:v>1104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D4-45E0-8981-673D8AE114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8.72'!$S$1</c:f>
              <c:strCache>
                <c:ptCount val="1"/>
                <c:pt idx="0">
                  <c:v>West Wimmera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8.72'!$AB$15:$AB$33</c:f>
              <c:numCache>
                <c:formatCode>0.0%</c:formatCode>
                <c:ptCount val="19"/>
                <c:pt idx="0">
                  <c:v>0.29069767441860467</c:v>
                </c:pt>
                <c:pt idx="1">
                  <c:v>1.8087855297157622E-3</c:v>
                </c:pt>
                <c:pt idx="2">
                  <c:v>1.7829457364341085E-2</c:v>
                </c:pt>
                <c:pt idx="3">
                  <c:v>1.2919896640826874E-3</c:v>
                </c:pt>
                <c:pt idx="4">
                  <c:v>3.1524547803617568E-2</c:v>
                </c:pt>
                <c:pt idx="5">
                  <c:v>1.9121447028423774E-2</c:v>
                </c:pt>
                <c:pt idx="6">
                  <c:v>4.8578811369509041E-2</c:v>
                </c:pt>
                <c:pt idx="7">
                  <c:v>2.6873385012919897E-2</c:v>
                </c:pt>
                <c:pt idx="8">
                  <c:v>3.1782945736434108E-2</c:v>
                </c:pt>
                <c:pt idx="9">
                  <c:v>6.2015503875968991E-3</c:v>
                </c:pt>
                <c:pt idx="10">
                  <c:v>1.5503875968992248E-2</c:v>
                </c:pt>
                <c:pt idx="11">
                  <c:v>1.627906976744186E-2</c:v>
                </c:pt>
                <c:pt idx="12">
                  <c:v>2.0155038759689922E-2</c:v>
                </c:pt>
                <c:pt idx="13">
                  <c:v>3.850129198966408E-2</c:v>
                </c:pt>
                <c:pt idx="14">
                  <c:v>4.8837209302325581E-2</c:v>
                </c:pt>
                <c:pt idx="15">
                  <c:v>5.788113695090439E-2</c:v>
                </c:pt>
                <c:pt idx="16">
                  <c:v>9.9483204134366926E-2</c:v>
                </c:pt>
                <c:pt idx="17">
                  <c:v>9.5607235142118868E-3</c:v>
                </c:pt>
                <c:pt idx="18">
                  <c:v>1.8863049095607234E-2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97-479C-BAB5-337129748E9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97-479C-BAB5-337129748E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8.72'!$S$63:$S$79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8.72'!$Z$44:$Z$60</c:f>
              <c:numCache>
                <c:formatCode>#,##0</c:formatCode>
                <c:ptCount val="17"/>
                <c:pt idx="0">
                  <c:v>8</c:v>
                </c:pt>
                <c:pt idx="1">
                  <c:v>59</c:v>
                </c:pt>
                <c:pt idx="2">
                  <c:v>139</c:v>
                </c:pt>
                <c:pt idx="3">
                  <c:v>181</c:v>
                </c:pt>
                <c:pt idx="4">
                  <c:v>203</c:v>
                </c:pt>
                <c:pt idx="5">
                  <c:v>180</c:v>
                </c:pt>
                <c:pt idx="6">
                  <c:v>100</c:v>
                </c:pt>
                <c:pt idx="7">
                  <c:v>127</c:v>
                </c:pt>
                <c:pt idx="8">
                  <c:v>156</c:v>
                </c:pt>
                <c:pt idx="9">
                  <c:v>186</c:v>
                </c:pt>
                <c:pt idx="10">
                  <c:v>199</c:v>
                </c:pt>
                <c:pt idx="11">
                  <c:v>212</c:v>
                </c:pt>
                <c:pt idx="12">
                  <c:v>113</c:v>
                </c:pt>
                <c:pt idx="13">
                  <c:v>83</c:v>
                </c:pt>
                <c:pt idx="14">
                  <c:v>37</c:v>
                </c:pt>
                <c:pt idx="15">
                  <c:v>26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6A-48CA-80A1-7E4F78270D55}"/>
            </c:ext>
          </c:extLst>
        </c:ser>
        <c:ser>
          <c:idx val="1"/>
          <c:order val="1"/>
          <c:tx>
            <c:strRef>
              <c:f>'Table 8.72'!$S$62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8.72'!$S$63:$S$79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8.72'!$Z$63:$Z$79</c:f>
              <c:numCache>
                <c:formatCode>#,##0</c:formatCode>
                <c:ptCount val="17"/>
                <c:pt idx="0">
                  <c:v>10</c:v>
                </c:pt>
                <c:pt idx="1">
                  <c:v>56</c:v>
                </c:pt>
                <c:pt idx="2">
                  <c:v>135</c:v>
                </c:pt>
                <c:pt idx="3">
                  <c:v>125</c:v>
                </c:pt>
                <c:pt idx="4">
                  <c:v>168</c:v>
                </c:pt>
                <c:pt idx="5">
                  <c:v>150</c:v>
                </c:pt>
                <c:pt idx="6">
                  <c:v>131</c:v>
                </c:pt>
                <c:pt idx="7">
                  <c:v>112</c:v>
                </c:pt>
                <c:pt idx="8">
                  <c:v>146</c:v>
                </c:pt>
                <c:pt idx="9">
                  <c:v>198</c:v>
                </c:pt>
                <c:pt idx="10">
                  <c:v>228</c:v>
                </c:pt>
                <c:pt idx="11">
                  <c:v>186</c:v>
                </c:pt>
                <c:pt idx="12">
                  <c:v>93</c:v>
                </c:pt>
                <c:pt idx="13">
                  <c:v>56</c:v>
                </c:pt>
                <c:pt idx="14">
                  <c:v>32</c:v>
                </c:pt>
                <c:pt idx="15">
                  <c:v>20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6A-48CA-80A1-7E4F78270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8.72'!$Z$83:$Z$90</c:f>
              <c:numCache>
                <c:formatCode>#,##0</c:formatCode>
                <c:ptCount val="8"/>
                <c:pt idx="0">
                  <c:v>110</c:v>
                </c:pt>
                <c:pt idx="1">
                  <c:v>46</c:v>
                </c:pt>
                <c:pt idx="2">
                  <c:v>149</c:v>
                </c:pt>
                <c:pt idx="3">
                  <c:v>30</c:v>
                </c:pt>
                <c:pt idx="4">
                  <c:v>13</c:v>
                </c:pt>
                <c:pt idx="5">
                  <c:v>26</c:v>
                </c:pt>
                <c:pt idx="6">
                  <c:v>111</c:v>
                </c:pt>
                <c:pt idx="7">
                  <c:v>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22-4F83-ADB9-B8A6B52ABF49}"/>
            </c:ext>
          </c:extLst>
        </c:ser>
        <c:ser>
          <c:idx val="1"/>
          <c:order val="1"/>
          <c:tx>
            <c:strRef>
              <c:f>'Table 8.72'!$S$92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8.72'!$S$83:$S$90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8.72'!$Z$93:$Z$100</c:f>
              <c:numCache>
                <c:formatCode>#,##0</c:formatCode>
                <c:ptCount val="8"/>
                <c:pt idx="0">
                  <c:v>61</c:v>
                </c:pt>
                <c:pt idx="1">
                  <c:v>226</c:v>
                </c:pt>
                <c:pt idx="2">
                  <c:v>25</c:v>
                </c:pt>
                <c:pt idx="3">
                  <c:v>135</c:v>
                </c:pt>
                <c:pt idx="4">
                  <c:v>116</c:v>
                </c:pt>
                <c:pt idx="5">
                  <c:v>55</c:v>
                </c:pt>
                <c:pt idx="6">
                  <c:v>19</c:v>
                </c:pt>
                <c:pt idx="7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22-4F83-ADB9-B8A6B52ABF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8.8'!$S$1</c:f>
              <c:strCache>
                <c:ptCount val="1"/>
                <c:pt idx="0">
                  <c:v>Benalla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8.8'!$AB$15:$AB$33</c:f>
              <c:numCache>
                <c:formatCode>0.0%</c:formatCode>
                <c:ptCount val="19"/>
                <c:pt idx="0">
                  <c:v>6.8633512940552949E-2</c:v>
                </c:pt>
                <c:pt idx="1">
                  <c:v>2.0316226481759563E-2</c:v>
                </c:pt>
                <c:pt idx="2">
                  <c:v>8.4621499867502864E-2</c:v>
                </c:pt>
                <c:pt idx="3">
                  <c:v>7.9498277537320017E-3</c:v>
                </c:pt>
                <c:pt idx="4">
                  <c:v>8.0204928893207308E-2</c:v>
                </c:pt>
                <c:pt idx="5">
                  <c:v>2.4909460295026942E-2</c:v>
                </c:pt>
                <c:pt idx="6">
                  <c:v>8.3031534316756472E-2</c:v>
                </c:pt>
                <c:pt idx="7">
                  <c:v>6.7750198745693838E-2</c:v>
                </c:pt>
                <c:pt idx="8">
                  <c:v>3.5067573535906719E-2</c:v>
                </c:pt>
                <c:pt idx="9">
                  <c:v>3.798251037894179E-3</c:v>
                </c:pt>
                <c:pt idx="10">
                  <c:v>2.5439448811942409E-2</c:v>
                </c:pt>
                <c:pt idx="11">
                  <c:v>1.2189735889055737E-2</c:v>
                </c:pt>
                <c:pt idx="12">
                  <c:v>3.6480876247681301E-2</c:v>
                </c:pt>
                <c:pt idx="13">
                  <c:v>7.1283455525130282E-2</c:v>
                </c:pt>
                <c:pt idx="14">
                  <c:v>5.4765480081264903E-2</c:v>
                </c:pt>
                <c:pt idx="15">
                  <c:v>6.457026764420104E-2</c:v>
                </c:pt>
                <c:pt idx="16">
                  <c:v>0.13523540323292996</c:v>
                </c:pt>
                <c:pt idx="17">
                  <c:v>1.8196272414097693E-2</c:v>
                </c:pt>
                <c:pt idx="18">
                  <c:v>3.1004328239554811E-2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9C-4F0C-A9CD-3B9DC794ECC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9C-4F0C-A9CD-3B9DC794EC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8.72'!$S$1</c:f>
              <c:strCache>
                <c:ptCount val="1"/>
                <c:pt idx="0">
                  <c:v>West Wimmera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8.72'!$V$8:$Z$8</c:f>
              <c:numCache>
                <c:formatCode>#,##0</c:formatCode>
                <c:ptCount val="5"/>
                <c:pt idx="0">
                  <c:v>22512</c:v>
                </c:pt>
                <c:pt idx="1">
                  <c:v>23805.3</c:v>
                </c:pt>
                <c:pt idx="2">
                  <c:v>22932</c:v>
                </c:pt>
                <c:pt idx="3">
                  <c:v>21234.93</c:v>
                </c:pt>
                <c:pt idx="4">
                  <c:v>22899.62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B2-42B3-B33C-4A402A8C804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8.72'!$V$2:$Z$2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42133.59</c:v>
                </c:pt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B2-42B3-B33C-4A402A8C80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8.73'!$S$4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8.73'!$U$2:$Y$2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8.73'!$U$4:$Y$4</c:f>
              <c:numCache>
                <c:formatCode>#,##0</c:formatCode>
                <c:ptCount val="5"/>
                <c:pt idx="1">
                  <c:v>127341</c:v>
                </c:pt>
                <c:pt idx="2">
                  <c:v>130872</c:v>
                </c:pt>
                <c:pt idx="3">
                  <c:v>135646</c:v>
                </c:pt>
                <c:pt idx="4">
                  <c:v>135091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F7-4730-99F0-AAEE0FACAB76}"/>
            </c:ext>
          </c:extLst>
        </c:ser>
        <c:ser>
          <c:idx val="1"/>
          <c:order val="1"/>
          <c:tx>
            <c:strRef>
              <c:f>'Table 8.73'!$S$7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8.73'!$U$2:$Y$2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8.73'!$U$7:$Y$7</c:f>
              <c:numCache>
                <c:formatCode>#,##0</c:formatCode>
                <c:ptCount val="5"/>
                <c:pt idx="1">
                  <c:v>91014</c:v>
                </c:pt>
                <c:pt idx="2">
                  <c:v>93283</c:v>
                </c:pt>
                <c:pt idx="3">
                  <c:v>95542</c:v>
                </c:pt>
                <c:pt idx="4">
                  <c:v>96475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F7-4730-99F0-AAEE0FACAB76}"/>
            </c:ext>
          </c:extLst>
        </c:ser>
        <c:ser>
          <c:idx val="2"/>
          <c:order val="2"/>
          <c:tx>
            <c:strRef>
              <c:f>'Table 8.73'!$S$11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8.73'!$U$2:$Y$2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8.73'!$U$11:$Y$11</c:f>
              <c:numCache>
                <c:formatCode>#,##0</c:formatCode>
                <c:ptCount val="5"/>
                <c:pt idx="1">
                  <c:v>115341</c:v>
                </c:pt>
                <c:pt idx="2">
                  <c:v>118276</c:v>
                </c:pt>
                <c:pt idx="3">
                  <c:v>122313</c:v>
                </c:pt>
                <c:pt idx="4">
                  <c:v>121351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F7-4730-99F0-AAEE0FACAB76}"/>
            </c:ext>
          </c:extLst>
        </c:ser>
        <c:ser>
          <c:idx val="3"/>
          <c:order val="3"/>
          <c:tx>
            <c:strRef>
              <c:f>'Table 8.73'!$S$12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8.73'!$U$2:$Y$2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8.73'!$U$12:$Y$12</c:f>
              <c:numCache>
                <c:formatCode>#,##0</c:formatCode>
                <c:ptCount val="5"/>
                <c:pt idx="1">
                  <c:v>12002</c:v>
                </c:pt>
                <c:pt idx="2">
                  <c:v>12592</c:v>
                </c:pt>
                <c:pt idx="3">
                  <c:v>13339</c:v>
                </c:pt>
                <c:pt idx="4">
                  <c:v>13741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5F7-4730-99F0-AAEE0FACA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8.73'!$S$1</c:f>
              <c:strCache>
                <c:ptCount val="1"/>
                <c:pt idx="0">
                  <c:v>Whitehorse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8.73'!$AB$15:$AB$33</c:f>
              <c:numCache>
                <c:formatCode>0.0%</c:formatCode>
                <c:ptCount val="19"/>
                <c:pt idx="0">
                  <c:v>3.1423522539907873E-3</c:v>
                </c:pt>
                <c:pt idx="1">
                  <c:v>9.3161502118315105E-4</c:v>
                </c:pt>
                <c:pt idx="2">
                  <c:v>4.183395071312912E-2</c:v>
                </c:pt>
                <c:pt idx="3">
                  <c:v>6.0628914076998721E-3</c:v>
                </c:pt>
                <c:pt idx="4">
                  <c:v>4.7638060170500339E-2</c:v>
                </c:pt>
                <c:pt idx="5">
                  <c:v>4.2765565734312269E-2</c:v>
                </c:pt>
                <c:pt idx="6">
                  <c:v>9.5904590791798833E-2</c:v>
                </c:pt>
                <c:pt idx="7">
                  <c:v>8.1760308763835596E-2</c:v>
                </c:pt>
                <c:pt idx="8">
                  <c:v>2.7541793284978078E-2</c:v>
                </c:pt>
                <c:pt idx="9">
                  <c:v>2.0835643886461266E-2</c:v>
                </c:pt>
                <c:pt idx="10">
                  <c:v>5.4018883688603983E-2</c:v>
                </c:pt>
                <c:pt idx="11">
                  <c:v>1.7671110322442309E-2</c:v>
                </c:pt>
                <c:pt idx="12">
                  <c:v>0.11520233051630696</c:v>
                </c:pt>
                <c:pt idx="13">
                  <c:v>8.9797336764042612E-2</c:v>
                </c:pt>
                <c:pt idx="14">
                  <c:v>4.1501231062706562E-2</c:v>
                </c:pt>
                <c:pt idx="15">
                  <c:v>9.2998839178108528E-2</c:v>
                </c:pt>
                <c:pt idx="16">
                  <c:v>0.13617106226293724</c:v>
                </c:pt>
                <c:pt idx="17">
                  <c:v>2.1589808427419057E-2</c:v>
                </c:pt>
                <c:pt idx="18">
                  <c:v>3.722763199727909E-2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B6-4659-B1EE-106715D3A0C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B6-4659-B1EE-106715D3A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8.73'!$S$63:$S$79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8.73'!$Y$44:$Y$60</c:f>
              <c:numCache>
                <c:formatCode>#,##0</c:formatCode>
                <c:ptCount val="17"/>
                <c:pt idx="0">
                  <c:v>17</c:v>
                </c:pt>
                <c:pt idx="1">
                  <c:v>843</c:v>
                </c:pt>
                <c:pt idx="2">
                  <c:v>3520</c:v>
                </c:pt>
                <c:pt idx="3">
                  <c:v>7562</c:v>
                </c:pt>
                <c:pt idx="4">
                  <c:v>9806</c:v>
                </c:pt>
                <c:pt idx="5">
                  <c:v>7891</c:v>
                </c:pt>
                <c:pt idx="6">
                  <c:v>7510</c:v>
                </c:pt>
                <c:pt idx="7">
                  <c:v>6419</c:v>
                </c:pt>
                <c:pt idx="8">
                  <c:v>6179</c:v>
                </c:pt>
                <c:pt idx="9">
                  <c:v>5642</c:v>
                </c:pt>
                <c:pt idx="10">
                  <c:v>4812</c:v>
                </c:pt>
                <c:pt idx="11">
                  <c:v>3499</c:v>
                </c:pt>
                <c:pt idx="12">
                  <c:v>1884</c:v>
                </c:pt>
                <c:pt idx="13">
                  <c:v>950</c:v>
                </c:pt>
                <c:pt idx="14">
                  <c:v>348</c:v>
                </c:pt>
                <c:pt idx="15">
                  <c:v>213</c:v>
                </c:pt>
                <c:pt idx="16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D0-43CD-B139-FC34D16DC19C}"/>
            </c:ext>
          </c:extLst>
        </c:ser>
        <c:ser>
          <c:idx val="1"/>
          <c:order val="1"/>
          <c:tx>
            <c:strRef>
              <c:f>'Table 8.73'!$S$62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8.73'!$S$63:$S$79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8.73'!$Y$63:$Y$79</c:f>
              <c:numCache>
                <c:formatCode>#,##0</c:formatCode>
                <c:ptCount val="17"/>
                <c:pt idx="0">
                  <c:v>19</c:v>
                </c:pt>
                <c:pt idx="1">
                  <c:v>1000</c:v>
                </c:pt>
                <c:pt idx="2">
                  <c:v>3768</c:v>
                </c:pt>
                <c:pt idx="3">
                  <c:v>7706</c:v>
                </c:pt>
                <c:pt idx="4">
                  <c:v>9060</c:v>
                </c:pt>
                <c:pt idx="5">
                  <c:v>7829</c:v>
                </c:pt>
                <c:pt idx="6">
                  <c:v>7230</c:v>
                </c:pt>
                <c:pt idx="7">
                  <c:v>6432</c:v>
                </c:pt>
                <c:pt idx="8">
                  <c:v>6814</c:v>
                </c:pt>
                <c:pt idx="9">
                  <c:v>6186</c:v>
                </c:pt>
                <c:pt idx="10">
                  <c:v>5011</c:v>
                </c:pt>
                <c:pt idx="11">
                  <c:v>3357</c:v>
                </c:pt>
                <c:pt idx="12">
                  <c:v>1803</c:v>
                </c:pt>
                <c:pt idx="13">
                  <c:v>738</c:v>
                </c:pt>
                <c:pt idx="14">
                  <c:v>372</c:v>
                </c:pt>
                <c:pt idx="15">
                  <c:v>206</c:v>
                </c:pt>
                <c:pt idx="16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D0-43CD-B139-FC34D16DC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8.73'!$S$83:$S$90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8.73'!$Y$83:$Y$90</c:f>
              <c:numCache>
                <c:formatCode>#,##0</c:formatCode>
                <c:ptCount val="8"/>
                <c:pt idx="0">
                  <c:v>7454</c:v>
                </c:pt>
                <c:pt idx="1">
                  <c:v>12628</c:v>
                </c:pt>
                <c:pt idx="2">
                  <c:v>5297</c:v>
                </c:pt>
                <c:pt idx="3">
                  <c:v>2627</c:v>
                </c:pt>
                <c:pt idx="4">
                  <c:v>3321</c:v>
                </c:pt>
                <c:pt idx="5">
                  <c:v>3224</c:v>
                </c:pt>
                <c:pt idx="6">
                  <c:v>1781</c:v>
                </c:pt>
                <c:pt idx="7">
                  <c:v>3229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0E-4DED-B697-510698DD1143}"/>
            </c:ext>
          </c:extLst>
        </c:ser>
        <c:ser>
          <c:idx val="1"/>
          <c:order val="1"/>
          <c:tx>
            <c:strRef>
              <c:f>'Table 8.73'!$S$92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8.73'!$S$83:$S$90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8.73'!$Y$93:$Y$100</c:f>
              <c:numCache>
                <c:formatCode>#,##0</c:formatCode>
                <c:ptCount val="8"/>
                <c:pt idx="0">
                  <c:v>4752</c:v>
                </c:pt>
                <c:pt idx="1">
                  <c:v>14027</c:v>
                </c:pt>
                <c:pt idx="2">
                  <c:v>1360</c:v>
                </c:pt>
                <c:pt idx="3">
                  <c:v>5389</c:v>
                </c:pt>
                <c:pt idx="4">
                  <c:v>8148</c:v>
                </c:pt>
                <c:pt idx="5">
                  <c:v>4307</c:v>
                </c:pt>
                <c:pt idx="6">
                  <c:v>271</c:v>
                </c:pt>
                <c:pt idx="7">
                  <c:v>1850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0E-4DED-B697-510698DD11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8.73'!$S$1</c:f>
              <c:strCache>
                <c:ptCount val="1"/>
                <c:pt idx="0">
                  <c:v>Whitehorse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8.73'!$U$8:$Y$8</c:f>
              <c:numCache>
                <c:formatCode>#,##0</c:formatCode>
                <c:ptCount val="5"/>
                <c:pt idx="1">
                  <c:v>40885</c:v>
                </c:pt>
                <c:pt idx="2">
                  <c:v>41997</c:v>
                </c:pt>
                <c:pt idx="3">
                  <c:v>42187.79</c:v>
                </c:pt>
                <c:pt idx="4">
                  <c:v>42811.88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3A-438A-9973-D61F2865895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3A-438A-9973-D61F286589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8.73'!$S$4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8.73'!$V$4:$Z$4</c:f>
              <c:numCache>
                <c:formatCode>#,##0</c:formatCode>
                <c:ptCount val="5"/>
                <c:pt idx="0">
                  <c:v>127341</c:v>
                </c:pt>
                <c:pt idx="1">
                  <c:v>130872</c:v>
                </c:pt>
                <c:pt idx="2">
                  <c:v>135646</c:v>
                </c:pt>
                <c:pt idx="3">
                  <c:v>135091</c:v>
                </c:pt>
                <c:pt idx="4">
                  <c:v>135249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1B-411D-B0BA-C1745486DF67}"/>
            </c:ext>
          </c:extLst>
        </c:ser>
        <c:ser>
          <c:idx val="1"/>
          <c:order val="1"/>
          <c:tx>
            <c:strRef>
              <c:f>'Table 8.73'!$S$7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8.73'!$V$7:$Z$7</c:f>
              <c:numCache>
                <c:formatCode>#,##0</c:formatCode>
                <c:ptCount val="5"/>
                <c:pt idx="0">
                  <c:v>91014</c:v>
                </c:pt>
                <c:pt idx="1">
                  <c:v>93283</c:v>
                </c:pt>
                <c:pt idx="2">
                  <c:v>95542</c:v>
                </c:pt>
                <c:pt idx="3">
                  <c:v>96475</c:v>
                </c:pt>
                <c:pt idx="4">
                  <c:v>95093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1B-411D-B0BA-C1745486DF67}"/>
            </c:ext>
          </c:extLst>
        </c:ser>
        <c:ser>
          <c:idx val="2"/>
          <c:order val="2"/>
          <c:tx>
            <c:strRef>
              <c:f>'Table 8.73'!$S$11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8.73'!$V$11:$Z$11</c:f>
              <c:numCache>
                <c:formatCode>#,##0</c:formatCode>
                <c:ptCount val="5"/>
                <c:pt idx="0">
                  <c:v>115341</c:v>
                </c:pt>
                <c:pt idx="1">
                  <c:v>118276</c:v>
                </c:pt>
                <c:pt idx="2">
                  <c:v>122313</c:v>
                </c:pt>
                <c:pt idx="3">
                  <c:v>121351</c:v>
                </c:pt>
                <c:pt idx="4">
                  <c:v>120967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1B-411D-B0BA-C1745486DF67}"/>
            </c:ext>
          </c:extLst>
        </c:ser>
        <c:ser>
          <c:idx val="3"/>
          <c:order val="3"/>
          <c:tx>
            <c:strRef>
              <c:f>'Table 8.73'!$S$12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8.73'!$V$12:$Z$12</c:f>
              <c:numCache>
                <c:formatCode>#,##0</c:formatCode>
                <c:ptCount val="5"/>
                <c:pt idx="0">
                  <c:v>12002</c:v>
                </c:pt>
                <c:pt idx="1">
                  <c:v>12592</c:v>
                </c:pt>
                <c:pt idx="2">
                  <c:v>13339</c:v>
                </c:pt>
                <c:pt idx="3">
                  <c:v>13741</c:v>
                </c:pt>
                <c:pt idx="4">
                  <c:v>14282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1B-411D-B0BA-C1745486DF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8.73'!$S$1</c:f>
              <c:strCache>
                <c:ptCount val="1"/>
                <c:pt idx="0">
                  <c:v>Whitehorse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8.73'!$AB$15:$AB$33</c:f>
              <c:numCache>
                <c:formatCode>0.0%</c:formatCode>
                <c:ptCount val="19"/>
                <c:pt idx="0">
                  <c:v>3.1423522539907873E-3</c:v>
                </c:pt>
                <c:pt idx="1">
                  <c:v>9.3161502118315105E-4</c:v>
                </c:pt>
                <c:pt idx="2">
                  <c:v>4.183395071312912E-2</c:v>
                </c:pt>
                <c:pt idx="3">
                  <c:v>6.0628914076998721E-3</c:v>
                </c:pt>
                <c:pt idx="4">
                  <c:v>4.7638060170500339E-2</c:v>
                </c:pt>
                <c:pt idx="5">
                  <c:v>4.2765565734312269E-2</c:v>
                </c:pt>
                <c:pt idx="6">
                  <c:v>9.5904590791798833E-2</c:v>
                </c:pt>
                <c:pt idx="7">
                  <c:v>8.1760308763835596E-2</c:v>
                </c:pt>
                <c:pt idx="8">
                  <c:v>2.7541793284978078E-2</c:v>
                </c:pt>
                <c:pt idx="9">
                  <c:v>2.0835643886461266E-2</c:v>
                </c:pt>
                <c:pt idx="10">
                  <c:v>5.4018883688603983E-2</c:v>
                </c:pt>
                <c:pt idx="11">
                  <c:v>1.7671110322442309E-2</c:v>
                </c:pt>
                <c:pt idx="12">
                  <c:v>0.11520233051630696</c:v>
                </c:pt>
                <c:pt idx="13">
                  <c:v>8.9797336764042612E-2</c:v>
                </c:pt>
                <c:pt idx="14">
                  <c:v>4.1501231062706562E-2</c:v>
                </c:pt>
                <c:pt idx="15">
                  <c:v>9.2998839178108528E-2</c:v>
                </c:pt>
                <c:pt idx="16">
                  <c:v>0.13617106226293724</c:v>
                </c:pt>
                <c:pt idx="17">
                  <c:v>2.1589808427419057E-2</c:v>
                </c:pt>
                <c:pt idx="18">
                  <c:v>3.722763199727909E-2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57-404A-8184-3447CC1C5AE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57-404A-8184-3447CC1C5A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8.73'!$S$63:$S$79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8.73'!$Z$44:$Z$60</c:f>
              <c:numCache>
                <c:formatCode>#,##0</c:formatCode>
                <c:ptCount val="17"/>
                <c:pt idx="0">
                  <c:v>23</c:v>
                </c:pt>
                <c:pt idx="1">
                  <c:v>905</c:v>
                </c:pt>
                <c:pt idx="2">
                  <c:v>3429</c:v>
                </c:pt>
                <c:pt idx="3">
                  <c:v>7286</c:v>
                </c:pt>
                <c:pt idx="4">
                  <c:v>9662</c:v>
                </c:pt>
                <c:pt idx="5">
                  <c:v>8061</c:v>
                </c:pt>
                <c:pt idx="6">
                  <c:v>7520</c:v>
                </c:pt>
                <c:pt idx="7">
                  <c:v>6391</c:v>
                </c:pt>
                <c:pt idx="8">
                  <c:v>6192</c:v>
                </c:pt>
                <c:pt idx="9">
                  <c:v>5777</c:v>
                </c:pt>
                <c:pt idx="10">
                  <c:v>4693</c:v>
                </c:pt>
                <c:pt idx="11">
                  <c:v>3589</c:v>
                </c:pt>
                <c:pt idx="12">
                  <c:v>1897</c:v>
                </c:pt>
                <c:pt idx="13">
                  <c:v>922</c:v>
                </c:pt>
                <c:pt idx="14">
                  <c:v>377</c:v>
                </c:pt>
                <c:pt idx="15">
                  <c:v>171</c:v>
                </c:pt>
                <c:pt idx="16">
                  <c:v>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A3-4B17-AB71-014650F365F5}"/>
            </c:ext>
          </c:extLst>
        </c:ser>
        <c:ser>
          <c:idx val="1"/>
          <c:order val="1"/>
          <c:tx>
            <c:strRef>
              <c:f>'Table 8.73'!$S$62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8.73'!$S$63:$S$79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8.73'!$Z$63:$Z$79</c:f>
              <c:numCache>
                <c:formatCode>#,##0</c:formatCode>
                <c:ptCount val="17"/>
                <c:pt idx="0">
                  <c:v>19</c:v>
                </c:pt>
                <c:pt idx="1">
                  <c:v>1094</c:v>
                </c:pt>
                <c:pt idx="2">
                  <c:v>3697</c:v>
                </c:pt>
                <c:pt idx="3">
                  <c:v>7720</c:v>
                </c:pt>
                <c:pt idx="4">
                  <c:v>8978</c:v>
                </c:pt>
                <c:pt idx="5">
                  <c:v>7944</c:v>
                </c:pt>
                <c:pt idx="6">
                  <c:v>7480</c:v>
                </c:pt>
                <c:pt idx="7">
                  <c:v>6495</c:v>
                </c:pt>
                <c:pt idx="8">
                  <c:v>6608</c:v>
                </c:pt>
                <c:pt idx="9">
                  <c:v>6413</c:v>
                </c:pt>
                <c:pt idx="10">
                  <c:v>4959</c:v>
                </c:pt>
                <c:pt idx="11">
                  <c:v>3439</c:v>
                </c:pt>
                <c:pt idx="12">
                  <c:v>1740</c:v>
                </c:pt>
                <c:pt idx="13">
                  <c:v>769</c:v>
                </c:pt>
                <c:pt idx="14">
                  <c:v>313</c:v>
                </c:pt>
                <c:pt idx="15">
                  <c:v>203</c:v>
                </c:pt>
                <c:pt idx="16">
                  <c:v>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A3-4B17-AB71-014650F36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8.73'!$Z$83:$Z$90</c:f>
              <c:numCache>
                <c:formatCode>#,##0</c:formatCode>
                <c:ptCount val="8"/>
                <c:pt idx="0">
                  <c:v>7332</c:v>
                </c:pt>
                <c:pt idx="1">
                  <c:v>12610</c:v>
                </c:pt>
                <c:pt idx="2">
                  <c:v>5279</c:v>
                </c:pt>
                <c:pt idx="3">
                  <c:v>2614</c:v>
                </c:pt>
                <c:pt idx="4">
                  <c:v>3280</c:v>
                </c:pt>
                <c:pt idx="5">
                  <c:v>3070</c:v>
                </c:pt>
                <c:pt idx="6">
                  <c:v>1732</c:v>
                </c:pt>
                <c:pt idx="7">
                  <c:v>3221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58-4AD6-99FF-0D7D24B356B8}"/>
            </c:ext>
          </c:extLst>
        </c:ser>
        <c:ser>
          <c:idx val="1"/>
          <c:order val="1"/>
          <c:tx>
            <c:strRef>
              <c:f>'Table 8.73'!$S$92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8.73'!$S$83:$S$90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8.73'!$Z$93:$Z$100</c:f>
              <c:numCache>
                <c:formatCode>#,##0</c:formatCode>
                <c:ptCount val="8"/>
                <c:pt idx="0">
                  <c:v>4711</c:v>
                </c:pt>
                <c:pt idx="1">
                  <c:v>14206</c:v>
                </c:pt>
                <c:pt idx="2">
                  <c:v>1356</c:v>
                </c:pt>
                <c:pt idx="3">
                  <c:v>5443</c:v>
                </c:pt>
                <c:pt idx="4">
                  <c:v>7979</c:v>
                </c:pt>
                <c:pt idx="5">
                  <c:v>4174</c:v>
                </c:pt>
                <c:pt idx="6">
                  <c:v>294</c:v>
                </c:pt>
                <c:pt idx="7">
                  <c:v>1799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58-4AD6-99FF-0D7D24B35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8.8'!$Y$44:$Y$60</c:f>
              <c:numCache>
                <c:formatCode>#,##0</c:formatCode>
                <c:ptCount val="17"/>
                <c:pt idx="0">
                  <c:v>4</c:v>
                </c:pt>
                <c:pt idx="1">
                  <c:v>113</c:v>
                </c:pt>
                <c:pt idx="2">
                  <c:v>281</c:v>
                </c:pt>
                <c:pt idx="3">
                  <c:v>457</c:v>
                </c:pt>
                <c:pt idx="4">
                  <c:v>566</c:v>
                </c:pt>
                <c:pt idx="5">
                  <c:v>588</c:v>
                </c:pt>
                <c:pt idx="6">
                  <c:v>386</c:v>
                </c:pt>
                <c:pt idx="7">
                  <c:v>382</c:v>
                </c:pt>
                <c:pt idx="8">
                  <c:v>448</c:v>
                </c:pt>
                <c:pt idx="9">
                  <c:v>465</c:v>
                </c:pt>
                <c:pt idx="10">
                  <c:v>529</c:v>
                </c:pt>
                <c:pt idx="11">
                  <c:v>548</c:v>
                </c:pt>
                <c:pt idx="12">
                  <c:v>323</c:v>
                </c:pt>
                <c:pt idx="13">
                  <c:v>170</c:v>
                </c:pt>
                <c:pt idx="14">
                  <c:v>65</c:v>
                </c:pt>
                <c:pt idx="15">
                  <c:v>32</c:v>
                </c:pt>
                <c:pt idx="16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39-4314-8533-BEC645A5FA17}"/>
            </c:ext>
          </c:extLst>
        </c:ser>
        <c:ser>
          <c:idx val="1"/>
          <c:order val="1"/>
          <c:tx>
            <c:strRef>
              <c:f>'Table 8.8'!$S$62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8.8'!$Y$63:$Y$79</c:f>
              <c:numCache>
                <c:formatCode>#,##0</c:formatCode>
                <c:ptCount val="17"/>
                <c:pt idx="0">
                  <c:v>0</c:v>
                </c:pt>
                <c:pt idx="1">
                  <c:v>125</c:v>
                </c:pt>
                <c:pt idx="2">
                  <c:v>338</c:v>
                </c:pt>
                <c:pt idx="3">
                  <c:v>415</c:v>
                </c:pt>
                <c:pt idx="4">
                  <c:v>498</c:v>
                </c:pt>
                <c:pt idx="5">
                  <c:v>462</c:v>
                </c:pt>
                <c:pt idx="6">
                  <c:v>384</c:v>
                </c:pt>
                <c:pt idx="7">
                  <c:v>411</c:v>
                </c:pt>
                <c:pt idx="8">
                  <c:v>520</c:v>
                </c:pt>
                <c:pt idx="9">
                  <c:v>559</c:v>
                </c:pt>
                <c:pt idx="10">
                  <c:v>637</c:v>
                </c:pt>
                <c:pt idx="11">
                  <c:v>485</c:v>
                </c:pt>
                <c:pt idx="12">
                  <c:v>286</c:v>
                </c:pt>
                <c:pt idx="13">
                  <c:v>117</c:v>
                </c:pt>
                <c:pt idx="14">
                  <c:v>42</c:v>
                </c:pt>
                <c:pt idx="15">
                  <c:v>31</c:v>
                </c:pt>
                <c:pt idx="16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39-4314-8533-BEC645A5F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8.73'!$S$1</c:f>
              <c:strCache>
                <c:ptCount val="1"/>
                <c:pt idx="0">
                  <c:v>Whitehorse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8.73'!$V$8:$Z$8</c:f>
              <c:numCache>
                <c:formatCode>#,##0</c:formatCode>
                <c:ptCount val="5"/>
                <c:pt idx="0">
                  <c:v>40885</c:v>
                </c:pt>
                <c:pt idx="1">
                  <c:v>41997</c:v>
                </c:pt>
                <c:pt idx="2">
                  <c:v>42187.79</c:v>
                </c:pt>
                <c:pt idx="3">
                  <c:v>42811.88</c:v>
                </c:pt>
                <c:pt idx="4">
                  <c:v>46050.59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E4-4E12-A7AE-A99854371F7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8.73'!$V$2:$Z$2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42133.59</c:v>
                </c:pt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E4-4E12-A7AE-A99854371F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8.74'!$S$4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8.74'!$U$2:$Y$2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8.74'!$U$4:$Y$4</c:f>
              <c:numCache>
                <c:formatCode>#,##0</c:formatCode>
                <c:ptCount val="5"/>
                <c:pt idx="1">
                  <c:v>151728</c:v>
                </c:pt>
                <c:pt idx="2">
                  <c:v>159183</c:v>
                </c:pt>
                <c:pt idx="3">
                  <c:v>166605</c:v>
                </c:pt>
                <c:pt idx="4">
                  <c:v>169486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6A-441B-8AD3-0361FBC6CCFD}"/>
            </c:ext>
          </c:extLst>
        </c:ser>
        <c:ser>
          <c:idx val="1"/>
          <c:order val="1"/>
          <c:tx>
            <c:strRef>
              <c:f>'Table 8.74'!$S$7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8.74'!$U$2:$Y$2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8.74'!$U$7:$Y$7</c:f>
              <c:numCache>
                <c:formatCode>#,##0</c:formatCode>
                <c:ptCount val="5"/>
                <c:pt idx="1">
                  <c:v>109852</c:v>
                </c:pt>
                <c:pt idx="2">
                  <c:v>114205</c:v>
                </c:pt>
                <c:pt idx="3">
                  <c:v>118852</c:v>
                </c:pt>
                <c:pt idx="4">
                  <c:v>122738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6A-441B-8AD3-0361FBC6CCFD}"/>
            </c:ext>
          </c:extLst>
        </c:ser>
        <c:ser>
          <c:idx val="2"/>
          <c:order val="2"/>
          <c:tx>
            <c:strRef>
              <c:f>'Table 8.74'!$S$11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8.74'!$U$2:$Y$2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8.74'!$U$11:$Y$11</c:f>
              <c:numCache>
                <c:formatCode>#,##0</c:formatCode>
                <c:ptCount val="5"/>
                <c:pt idx="1">
                  <c:v>137317</c:v>
                </c:pt>
                <c:pt idx="2">
                  <c:v>144010</c:v>
                </c:pt>
                <c:pt idx="3">
                  <c:v>150484</c:v>
                </c:pt>
                <c:pt idx="4">
                  <c:v>152826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6A-441B-8AD3-0361FBC6CCFD}"/>
            </c:ext>
          </c:extLst>
        </c:ser>
        <c:ser>
          <c:idx val="3"/>
          <c:order val="3"/>
          <c:tx>
            <c:strRef>
              <c:f>'Table 8.74'!$S$12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8.74'!$U$2:$Y$2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8.74'!$U$12:$Y$12</c:f>
              <c:numCache>
                <c:formatCode>#,##0</c:formatCode>
                <c:ptCount val="5"/>
                <c:pt idx="1">
                  <c:v>14410</c:v>
                </c:pt>
                <c:pt idx="2">
                  <c:v>15170</c:v>
                </c:pt>
                <c:pt idx="3">
                  <c:v>16119</c:v>
                </c:pt>
                <c:pt idx="4">
                  <c:v>16660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56A-441B-8AD3-0361FBC6CC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8.74'!$S$1</c:f>
              <c:strCache>
                <c:ptCount val="1"/>
                <c:pt idx="0">
                  <c:v>Whittlesea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8.74'!$AB$15:$AB$33</c:f>
              <c:numCache>
                <c:formatCode>0.0%</c:formatCode>
                <c:ptCount val="19"/>
                <c:pt idx="0">
                  <c:v>2.9150046026388461E-3</c:v>
                </c:pt>
                <c:pt idx="1">
                  <c:v>6.9323696203107065E-4</c:v>
                </c:pt>
                <c:pt idx="2">
                  <c:v>6.6192765333606088E-2</c:v>
                </c:pt>
                <c:pt idx="3">
                  <c:v>6.6141624901980842E-3</c:v>
                </c:pt>
                <c:pt idx="4">
                  <c:v>8.3597558896730428E-2</c:v>
                </c:pt>
                <c:pt idx="5">
                  <c:v>4.0037275692384619E-2</c:v>
                </c:pt>
                <c:pt idx="6">
                  <c:v>0.1046049117543441</c:v>
                </c:pt>
                <c:pt idx="7">
                  <c:v>6.4999488595683746E-2</c:v>
                </c:pt>
                <c:pt idx="8">
                  <c:v>5.883990771993227E-2</c:v>
                </c:pt>
                <c:pt idx="9">
                  <c:v>1.2290750400600048E-2</c:v>
                </c:pt>
                <c:pt idx="10">
                  <c:v>4.4537633675405995E-2</c:v>
                </c:pt>
                <c:pt idx="11">
                  <c:v>1.4472742149943745E-2</c:v>
                </c:pt>
                <c:pt idx="12">
                  <c:v>6.1743547782209945E-2</c:v>
                </c:pt>
                <c:pt idx="13">
                  <c:v>0.10924732649188004</c:v>
                </c:pt>
                <c:pt idx="14">
                  <c:v>4.9089132090052619E-2</c:v>
                </c:pt>
                <c:pt idx="15">
                  <c:v>5.9754753219006057E-2</c:v>
                </c:pt>
                <c:pt idx="16">
                  <c:v>0.14446035480095007</c:v>
                </c:pt>
                <c:pt idx="17">
                  <c:v>1.6308115418271908E-2</c:v>
                </c:pt>
                <c:pt idx="18">
                  <c:v>3.7338197356607913E-2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58-4991-8D67-5AAC9697BC5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58-4991-8D67-5AAC9697BC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8.74'!$S$63:$S$79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8.74'!$Y$44:$Y$60</c:f>
              <c:numCache>
                <c:formatCode>#,##0</c:formatCode>
                <c:ptCount val="17"/>
                <c:pt idx="0">
                  <c:v>27</c:v>
                </c:pt>
                <c:pt idx="1">
                  <c:v>1307</c:v>
                </c:pt>
                <c:pt idx="2">
                  <c:v>4308</c:v>
                </c:pt>
                <c:pt idx="3">
                  <c:v>8795</c:v>
                </c:pt>
                <c:pt idx="4">
                  <c:v>11979</c:v>
                </c:pt>
                <c:pt idx="5">
                  <c:v>13032</c:v>
                </c:pt>
                <c:pt idx="6">
                  <c:v>12843</c:v>
                </c:pt>
                <c:pt idx="7">
                  <c:v>9819</c:v>
                </c:pt>
                <c:pt idx="8">
                  <c:v>8237</c:v>
                </c:pt>
                <c:pt idx="9">
                  <c:v>6780</c:v>
                </c:pt>
                <c:pt idx="10">
                  <c:v>5652</c:v>
                </c:pt>
                <c:pt idx="11">
                  <c:v>3992</c:v>
                </c:pt>
                <c:pt idx="12">
                  <c:v>1903</c:v>
                </c:pt>
                <c:pt idx="13">
                  <c:v>632</c:v>
                </c:pt>
                <c:pt idx="14">
                  <c:v>220</c:v>
                </c:pt>
                <c:pt idx="15">
                  <c:v>72</c:v>
                </c:pt>
                <c:pt idx="16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FF-432C-A940-310BE4F0E91A}"/>
            </c:ext>
          </c:extLst>
        </c:ser>
        <c:ser>
          <c:idx val="1"/>
          <c:order val="1"/>
          <c:tx>
            <c:strRef>
              <c:f>'Table 8.74'!$S$62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8.74'!$S$63:$S$79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8.74'!$Y$63:$Y$79</c:f>
              <c:numCache>
                <c:formatCode>#,##0</c:formatCode>
                <c:ptCount val="17"/>
                <c:pt idx="0">
                  <c:v>19</c:v>
                </c:pt>
                <c:pt idx="1">
                  <c:v>1537</c:v>
                </c:pt>
                <c:pt idx="2">
                  <c:v>4342</c:v>
                </c:pt>
                <c:pt idx="3">
                  <c:v>8201</c:v>
                </c:pt>
                <c:pt idx="4">
                  <c:v>10982</c:v>
                </c:pt>
                <c:pt idx="5">
                  <c:v>11403</c:v>
                </c:pt>
                <c:pt idx="6">
                  <c:v>10544</c:v>
                </c:pt>
                <c:pt idx="7">
                  <c:v>8207</c:v>
                </c:pt>
                <c:pt idx="8">
                  <c:v>7728</c:v>
                </c:pt>
                <c:pt idx="9">
                  <c:v>6373</c:v>
                </c:pt>
                <c:pt idx="10">
                  <c:v>4992</c:v>
                </c:pt>
                <c:pt idx="11">
                  <c:v>3406</c:v>
                </c:pt>
                <c:pt idx="12">
                  <c:v>1381</c:v>
                </c:pt>
                <c:pt idx="13">
                  <c:v>418</c:v>
                </c:pt>
                <c:pt idx="14">
                  <c:v>135</c:v>
                </c:pt>
                <c:pt idx="15">
                  <c:v>83</c:v>
                </c:pt>
                <c:pt idx="16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FF-432C-A940-310BE4F0E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8.74'!$S$83:$S$90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8.74'!$Y$83:$Y$90</c:f>
              <c:numCache>
                <c:formatCode>#,##0</c:formatCode>
                <c:ptCount val="8"/>
                <c:pt idx="0">
                  <c:v>7582</c:v>
                </c:pt>
                <c:pt idx="1">
                  <c:v>8311</c:v>
                </c:pt>
                <c:pt idx="2">
                  <c:v>11814</c:v>
                </c:pt>
                <c:pt idx="3">
                  <c:v>3843</c:v>
                </c:pt>
                <c:pt idx="4">
                  <c:v>3721</c:v>
                </c:pt>
                <c:pt idx="5">
                  <c:v>3930</c:v>
                </c:pt>
                <c:pt idx="6">
                  <c:v>6496</c:v>
                </c:pt>
                <c:pt idx="7">
                  <c:v>7960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98-48AB-B9FF-82327080588C}"/>
            </c:ext>
          </c:extLst>
        </c:ser>
        <c:ser>
          <c:idx val="1"/>
          <c:order val="1"/>
          <c:tx>
            <c:strRef>
              <c:f>'Table 8.74'!$S$92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8.74'!$S$83:$S$90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8.74'!$Y$93:$Y$100</c:f>
              <c:numCache>
                <c:formatCode>#,##0</c:formatCode>
                <c:ptCount val="8"/>
                <c:pt idx="0">
                  <c:v>5253</c:v>
                </c:pt>
                <c:pt idx="1">
                  <c:v>11160</c:v>
                </c:pt>
                <c:pt idx="2">
                  <c:v>2038</c:v>
                </c:pt>
                <c:pt idx="3">
                  <c:v>9703</c:v>
                </c:pt>
                <c:pt idx="4">
                  <c:v>10793</c:v>
                </c:pt>
                <c:pt idx="5">
                  <c:v>6602</c:v>
                </c:pt>
                <c:pt idx="6">
                  <c:v>800</c:v>
                </c:pt>
                <c:pt idx="7">
                  <c:v>4293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98-48AB-B9FF-8232708058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8.74'!$S$1</c:f>
              <c:strCache>
                <c:ptCount val="1"/>
                <c:pt idx="0">
                  <c:v>Whittlesea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8.74'!$U$8:$Y$8</c:f>
              <c:numCache>
                <c:formatCode>#,##0</c:formatCode>
                <c:ptCount val="5"/>
                <c:pt idx="1">
                  <c:v>43437.02</c:v>
                </c:pt>
                <c:pt idx="2">
                  <c:v>44441.26</c:v>
                </c:pt>
                <c:pt idx="3">
                  <c:v>45388</c:v>
                </c:pt>
                <c:pt idx="4">
                  <c:v>45416.57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1A-4195-A7E1-9CD58FDC6AC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1A-4195-A7E1-9CD58FDC6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8.74'!$S$4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8.74'!$V$4:$Z$4</c:f>
              <c:numCache>
                <c:formatCode>#,##0</c:formatCode>
                <c:ptCount val="5"/>
                <c:pt idx="0">
                  <c:v>151728</c:v>
                </c:pt>
                <c:pt idx="1">
                  <c:v>159183</c:v>
                </c:pt>
                <c:pt idx="2">
                  <c:v>166605</c:v>
                </c:pt>
                <c:pt idx="3">
                  <c:v>169486</c:v>
                </c:pt>
                <c:pt idx="4">
                  <c:v>175986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63-402B-8DCF-1E3CAC06BFFB}"/>
            </c:ext>
          </c:extLst>
        </c:ser>
        <c:ser>
          <c:idx val="1"/>
          <c:order val="1"/>
          <c:tx>
            <c:strRef>
              <c:f>'Table 8.74'!$S$7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8.74'!$V$7:$Z$7</c:f>
              <c:numCache>
                <c:formatCode>#,##0</c:formatCode>
                <c:ptCount val="5"/>
                <c:pt idx="0">
                  <c:v>109852</c:v>
                </c:pt>
                <c:pt idx="1">
                  <c:v>114205</c:v>
                </c:pt>
                <c:pt idx="2">
                  <c:v>118852</c:v>
                </c:pt>
                <c:pt idx="3">
                  <c:v>122738</c:v>
                </c:pt>
                <c:pt idx="4">
                  <c:v>124507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63-402B-8DCF-1E3CAC06BFFB}"/>
            </c:ext>
          </c:extLst>
        </c:ser>
        <c:ser>
          <c:idx val="2"/>
          <c:order val="2"/>
          <c:tx>
            <c:strRef>
              <c:f>'Table 8.74'!$S$11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8.74'!$V$11:$Z$11</c:f>
              <c:numCache>
                <c:formatCode>#,##0</c:formatCode>
                <c:ptCount val="5"/>
                <c:pt idx="0">
                  <c:v>137317</c:v>
                </c:pt>
                <c:pt idx="1">
                  <c:v>144010</c:v>
                </c:pt>
                <c:pt idx="2">
                  <c:v>150484</c:v>
                </c:pt>
                <c:pt idx="3">
                  <c:v>152826</c:v>
                </c:pt>
                <c:pt idx="4">
                  <c:v>158225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63-402B-8DCF-1E3CAC06BFFB}"/>
            </c:ext>
          </c:extLst>
        </c:ser>
        <c:ser>
          <c:idx val="3"/>
          <c:order val="3"/>
          <c:tx>
            <c:strRef>
              <c:f>'Table 8.74'!$S$12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8.74'!$V$12:$Z$12</c:f>
              <c:numCache>
                <c:formatCode>#,##0</c:formatCode>
                <c:ptCount val="5"/>
                <c:pt idx="0">
                  <c:v>14410</c:v>
                </c:pt>
                <c:pt idx="1">
                  <c:v>15170</c:v>
                </c:pt>
                <c:pt idx="2">
                  <c:v>16119</c:v>
                </c:pt>
                <c:pt idx="3">
                  <c:v>16660</c:v>
                </c:pt>
                <c:pt idx="4">
                  <c:v>17761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63-402B-8DCF-1E3CAC06B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8.74'!$S$1</c:f>
              <c:strCache>
                <c:ptCount val="1"/>
                <c:pt idx="0">
                  <c:v>Whittlesea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8.74'!$AB$15:$AB$33</c:f>
              <c:numCache>
                <c:formatCode>0.0%</c:formatCode>
                <c:ptCount val="19"/>
                <c:pt idx="0">
                  <c:v>2.9150046026388461E-3</c:v>
                </c:pt>
                <c:pt idx="1">
                  <c:v>6.9323696203107065E-4</c:v>
                </c:pt>
                <c:pt idx="2">
                  <c:v>6.6192765333606088E-2</c:v>
                </c:pt>
                <c:pt idx="3">
                  <c:v>6.6141624901980842E-3</c:v>
                </c:pt>
                <c:pt idx="4">
                  <c:v>8.3597558896730428E-2</c:v>
                </c:pt>
                <c:pt idx="5">
                  <c:v>4.0037275692384619E-2</c:v>
                </c:pt>
                <c:pt idx="6">
                  <c:v>0.1046049117543441</c:v>
                </c:pt>
                <c:pt idx="7">
                  <c:v>6.4999488595683746E-2</c:v>
                </c:pt>
                <c:pt idx="8">
                  <c:v>5.883990771993227E-2</c:v>
                </c:pt>
                <c:pt idx="9">
                  <c:v>1.2290750400600048E-2</c:v>
                </c:pt>
                <c:pt idx="10">
                  <c:v>4.4537633675405995E-2</c:v>
                </c:pt>
                <c:pt idx="11">
                  <c:v>1.4472742149943745E-2</c:v>
                </c:pt>
                <c:pt idx="12">
                  <c:v>6.1743547782209945E-2</c:v>
                </c:pt>
                <c:pt idx="13">
                  <c:v>0.10924732649188004</c:v>
                </c:pt>
                <c:pt idx="14">
                  <c:v>4.9089132090052619E-2</c:v>
                </c:pt>
                <c:pt idx="15">
                  <c:v>5.9754753219006057E-2</c:v>
                </c:pt>
                <c:pt idx="16">
                  <c:v>0.14446035480095007</c:v>
                </c:pt>
                <c:pt idx="17">
                  <c:v>1.6308115418271908E-2</c:v>
                </c:pt>
                <c:pt idx="18">
                  <c:v>3.7338197356607913E-2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D4-418A-90BC-93EBE876B48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D4-418A-90BC-93EBE876B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8.74'!$S$63:$S$79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8.74'!$Z$44:$Z$60</c:f>
              <c:numCache>
                <c:formatCode>#,##0</c:formatCode>
                <c:ptCount val="17"/>
                <c:pt idx="0">
                  <c:v>20</c:v>
                </c:pt>
                <c:pt idx="1">
                  <c:v>1404</c:v>
                </c:pt>
                <c:pt idx="2">
                  <c:v>4398</c:v>
                </c:pt>
                <c:pt idx="3">
                  <c:v>8730</c:v>
                </c:pt>
                <c:pt idx="4">
                  <c:v>12515</c:v>
                </c:pt>
                <c:pt idx="5">
                  <c:v>13048</c:v>
                </c:pt>
                <c:pt idx="6">
                  <c:v>13506</c:v>
                </c:pt>
                <c:pt idx="7">
                  <c:v>10420</c:v>
                </c:pt>
                <c:pt idx="8">
                  <c:v>8371</c:v>
                </c:pt>
                <c:pt idx="9">
                  <c:v>7014</c:v>
                </c:pt>
                <c:pt idx="10">
                  <c:v>5601</c:v>
                </c:pt>
                <c:pt idx="11">
                  <c:v>4116</c:v>
                </c:pt>
                <c:pt idx="12">
                  <c:v>2061</c:v>
                </c:pt>
                <c:pt idx="13">
                  <c:v>650</c:v>
                </c:pt>
                <c:pt idx="14">
                  <c:v>225</c:v>
                </c:pt>
                <c:pt idx="15">
                  <c:v>85</c:v>
                </c:pt>
                <c:pt idx="16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6C-414E-9513-1C7B315632FB}"/>
            </c:ext>
          </c:extLst>
        </c:ser>
        <c:ser>
          <c:idx val="1"/>
          <c:order val="1"/>
          <c:tx>
            <c:strRef>
              <c:f>'Table 8.74'!$S$62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8.74'!$S$63:$S$79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8.74'!$Z$63:$Z$79</c:f>
              <c:numCache>
                <c:formatCode>#,##0</c:formatCode>
                <c:ptCount val="17"/>
                <c:pt idx="0">
                  <c:v>23</c:v>
                </c:pt>
                <c:pt idx="1">
                  <c:v>1705</c:v>
                </c:pt>
                <c:pt idx="2">
                  <c:v>4451</c:v>
                </c:pt>
                <c:pt idx="3">
                  <c:v>8686</c:v>
                </c:pt>
                <c:pt idx="4">
                  <c:v>11428</c:v>
                </c:pt>
                <c:pt idx="5">
                  <c:v>11778</c:v>
                </c:pt>
                <c:pt idx="6">
                  <c:v>11466</c:v>
                </c:pt>
                <c:pt idx="7">
                  <c:v>8854</c:v>
                </c:pt>
                <c:pt idx="8">
                  <c:v>7670</c:v>
                </c:pt>
                <c:pt idx="9">
                  <c:v>6679</c:v>
                </c:pt>
                <c:pt idx="10">
                  <c:v>5119</c:v>
                </c:pt>
                <c:pt idx="11">
                  <c:v>3519</c:v>
                </c:pt>
                <c:pt idx="12">
                  <c:v>1564</c:v>
                </c:pt>
                <c:pt idx="13">
                  <c:v>423</c:v>
                </c:pt>
                <c:pt idx="14">
                  <c:v>151</c:v>
                </c:pt>
                <c:pt idx="15">
                  <c:v>93</c:v>
                </c:pt>
                <c:pt idx="16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6C-414E-9513-1C7B315632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8.74'!$Z$83:$Z$90</c:f>
              <c:numCache>
                <c:formatCode>#,##0</c:formatCode>
                <c:ptCount val="8"/>
                <c:pt idx="0">
                  <c:v>7758</c:v>
                </c:pt>
                <c:pt idx="1">
                  <c:v>8617</c:v>
                </c:pt>
                <c:pt idx="2">
                  <c:v>11982</c:v>
                </c:pt>
                <c:pt idx="3">
                  <c:v>3945</c:v>
                </c:pt>
                <c:pt idx="4">
                  <c:v>3775</c:v>
                </c:pt>
                <c:pt idx="5">
                  <c:v>3914</c:v>
                </c:pt>
                <c:pt idx="6">
                  <c:v>6606</c:v>
                </c:pt>
                <c:pt idx="7">
                  <c:v>7762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68-4846-BDEA-70ADC61CB6F1}"/>
            </c:ext>
          </c:extLst>
        </c:ser>
        <c:ser>
          <c:idx val="1"/>
          <c:order val="1"/>
          <c:tx>
            <c:strRef>
              <c:f>'Table 8.74'!$S$92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8.74'!$S$83:$S$90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8.74'!$Z$93:$Z$100</c:f>
              <c:numCache>
                <c:formatCode>#,##0</c:formatCode>
                <c:ptCount val="8"/>
                <c:pt idx="0">
                  <c:v>5452</c:v>
                </c:pt>
                <c:pt idx="1">
                  <c:v>11724</c:v>
                </c:pt>
                <c:pt idx="2">
                  <c:v>2113</c:v>
                </c:pt>
                <c:pt idx="3">
                  <c:v>10139</c:v>
                </c:pt>
                <c:pt idx="4">
                  <c:v>10828</c:v>
                </c:pt>
                <c:pt idx="5">
                  <c:v>6626</c:v>
                </c:pt>
                <c:pt idx="6">
                  <c:v>826</c:v>
                </c:pt>
                <c:pt idx="7">
                  <c:v>4270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68-4846-BDEA-70ADC61CB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8.8'!$Y$83:$Y$90</c:f>
              <c:numCache>
                <c:formatCode>#,##0</c:formatCode>
                <c:ptCount val="8"/>
                <c:pt idx="0">
                  <c:v>368</c:v>
                </c:pt>
                <c:pt idx="1">
                  <c:v>335</c:v>
                </c:pt>
                <c:pt idx="2">
                  <c:v>683</c:v>
                </c:pt>
                <c:pt idx="3">
                  <c:v>173</c:v>
                </c:pt>
                <c:pt idx="4">
                  <c:v>106</c:v>
                </c:pt>
                <c:pt idx="5">
                  <c:v>175</c:v>
                </c:pt>
                <c:pt idx="6">
                  <c:v>476</c:v>
                </c:pt>
                <c:pt idx="7">
                  <c:v>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5D-4463-B931-9B7D2173106C}"/>
            </c:ext>
          </c:extLst>
        </c:ser>
        <c:ser>
          <c:idx val="1"/>
          <c:order val="1"/>
          <c:tx>
            <c:strRef>
              <c:f>'Table 8.8'!$S$92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8.8'!$Y$93:$Y$100</c:f>
              <c:numCache>
                <c:formatCode>#,##0</c:formatCode>
                <c:ptCount val="8"/>
                <c:pt idx="0">
                  <c:v>249</c:v>
                </c:pt>
                <c:pt idx="1">
                  <c:v>695</c:v>
                </c:pt>
                <c:pt idx="2">
                  <c:v>131</c:v>
                </c:pt>
                <c:pt idx="3">
                  <c:v>619</c:v>
                </c:pt>
                <c:pt idx="4">
                  <c:v>542</c:v>
                </c:pt>
                <c:pt idx="5">
                  <c:v>351</c:v>
                </c:pt>
                <c:pt idx="6">
                  <c:v>44</c:v>
                </c:pt>
                <c:pt idx="7">
                  <c:v>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5D-4463-B931-9B7D217310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8.74'!$S$1</c:f>
              <c:strCache>
                <c:ptCount val="1"/>
                <c:pt idx="0">
                  <c:v>Whittlesea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8.74'!$V$8:$Z$8</c:f>
              <c:numCache>
                <c:formatCode>#,##0</c:formatCode>
                <c:ptCount val="5"/>
                <c:pt idx="0">
                  <c:v>43437.02</c:v>
                </c:pt>
                <c:pt idx="1">
                  <c:v>44441.26</c:v>
                </c:pt>
                <c:pt idx="2">
                  <c:v>45388</c:v>
                </c:pt>
                <c:pt idx="3">
                  <c:v>45416.57</c:v>
                </c:pt>
                <c:pt idx="4">
                  <c:v>47324.85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C7-4128-B295-24DD2514933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8.74'!$V$2:$Z$2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42133.59</c:v>
                </c:pt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C7-4128-B295-24DD251493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8.75'!$S$4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8.75'!$U$2:$Y$2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8.75'!$U$4:$Y$4</c:f>
              <c:numCache>
                <c:formatCode>#,##0</c:formatCode>
                <c:ptCount val="5"/>
                <c:pt idx="1">
                  <c:v>30845</c:v>
                </c:pt>
                <c:pt idx="2">
                  <c:v>32191</c:v>
                </c:pt>
                <c:pt idx="3">
                  <c:v>32736</c:v>
                </c:pt>
                <c:pt idx="4">
                  <c:v>32780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18-4CB0-BF92-EA99B7F8F1E3}"/>
            </c:ext>
          </c:extLst>
        </c:ser>
        <c:ser>
          <c:idx val="1"/>
          <c:order val="1"/>
          <c:tx>
            <c:strRef>
              <c:f>'Table 8.75'!$S$7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8.75'!$U$2:$Y$2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8.75'!$U$7:$Y$7</c:f>
              <c:numCache>
                <c:formatCode>#,##0</c:formatCode>
                <c:ptCount val="5"/>
                <c:pt idx="1">
                  <c:v>21866</c:v>
                </c:pt>
                <c:pt idx="2">
                  <c:v>22655</c:v>
                </c:pt>
                <c:pt idx="3">
                  <c:v>22975</c:v>
                </c:pt>
                <c:pt idx="4">
                  <c:v>23497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18-4CB0-BF92-EA99B7F8F1E3}"/>
            </c:ext>
          </c:extLst>
        </c:ser>
        <c:ser>
          <c:idx val="2"/>
          <c:order val="2"/>
          <c:tx>
            <c:strRef>
              <c:f>'Table 8.75'!$S$11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8.75'!$U$2:$Y$2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8.75'!$U$11:$Y$11</c:f>
              <c:numCache>
                <c:formatCode>#,##0</c:formatCode>
                <c:ptCount val="5"/>
                <c:pt idx="1">
                  <c:v>28215</c:v>
                </c:pt>
                <c:pt idx="2">
                  <c:v>29482</c:v>
                </c:pt>
                <c:pt idx="3">
                  <c:v>30061</c:v>
                </c:pt>
                <c:pt idx="4">
                  <c:v>30011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18-4CB0-BF92-EA99B7F8F1E3}"/>
            </c:ext>
          </c:extLst>
        </c:ser>
        <c:ser>
          <c:idx val="3"/>
          <c:order val="3"/>
          <c:tx>
            <c:strRef>
              <c:f>'Table 8.75'!$S$12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8.75'!$U$2:$Y$2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8.75'!$U$12:$Y$12</c:f>
              <c:numCache>
                <c:formatCode>#,##0</c:formatCode>
                <c:ptCount val="5"/>
                <c:pt idx="1">
                  <c:v>2630</c:v>
                </c:pt>
                <c:pt idx="2">
                  <c:v>2712</c:v>
                </c:pt>
                <c:pt idx="3">
                  <c:v>2673</c:v>
                </c:pt>
                <c:pt idx="4">
                  <c:v>2762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D18-4CB0-BF92-EA99B7F8F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8.75'!$S$1</c:f>
              <c:strCache>
                <c:ptCount val="1"/>
                <c:pt idx="0">
                  <c:v>Wodonga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8.75'!$AB$15:$AB$33</c:f>
              <c:numCache>
                <c:formatCode>0.0%</c:formatCode>
                <c:ptCount val="19"/>
                <c:pt idx="0">
                  <c:v>1.6570666515336379E-2</c:v>
                </c:pt>
                <c:pt idx="1">
                  <c:v>1.7592145958062594E-3</c:v>
                </c:pt>
                <c:pt idx="2">
                  <c:v>7.363164316318134E-2</c:v>
                </c:pt>
                <c:pt idx="3">
                  <c:v>7.1787305280481229E-3</c:v>
                </c:pt>
                <c:pt idx="4">
                  <c:v>7.669608149135998E-2</c:v>
                </c:pt>
                <c:pt idx="5">
                  <c:v>3.0417387850069519E-2</c:v>
                </c:pt>
                <c:pt idx="6">
                  <c:v>0.10980904009306813</c:v>
                </c:pt>
                <c:pt idx="7">
                  <c:v>7.9703770961609396E-2</c:v>
                </c:pt>
                <c:pt idx="8">
                  <c:v>4.3271004171041058E-2</c:v>
                </c:pt>
                <c:pt idx="9">
                  <c:v>5.107397213631076E-3</c:v>
                </c:pt>
                <c:pt idx="10">
                  <c:v>3.3964191470646651E-2</c:v>
                </c:pt>
                <c:pt idx="11">
                  <c:v>1.1945634594103794E-2</c:v>
                </c:pt>
                <c:pt idx="12">
                  <c:v>4.4774848906165766E-2</c:v>
                </c:pt>
                <c:pt idx="13">
                  <c:v>7.3546519876287492E-2</c:v>
                </c:pt>
                <c:pt idx="14">
                  <c:v>8.1377862270521809E-2</c:v>
                </c:pt>
                <c:pt idx="15">
                  <c:v>7.3433022160429018E-2</c:v>
                </c:pt>
                <c:pt idx="16">
                  <c:v>0.15830093919359872</c:v>
                </c:pt>
                <c:pt idx="17">
                  <c:v>1.5038447351247056E-2</c:v>
                </c:pt>
                <c:pt idx="18">
                  <c:v>3.4106063615469737E-2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B5-4802-9511-A1A02A6487B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B5-4802-9511-A1A02A648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8.75'!$S$63:$S$79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8.75'!$Y$44:$Y$60</c:f>
              <c:numCache>
                <c:formatCode>#,##0</c:formatCode>
                <c:ptCount val="17"/>
                <c:pt idx="0">
                  <c:v>9</c:v>
                </c:pt>
                <c:pt idx="1">
                  <c:v>474</c:v>
                </c:pt>
                <c:pt idx="2">
                  <c:v>1041</c:v>
                </c:pt>
                <c:pt idx="3">
                  <c:v>1537</c:v>
                </c:pt>
                <c:pt idx="4">
                  <c:v>2042</c:v>
                </c:pt>
                <c:pt idx="5">
                  <c:v>2003</c:v>
                </c:pt>
                <c:pt idx="6">
                  <c:v>1650</c:v>
                </c:pt>
                <c:pt idx="7">
                  <c:v>1547</c:v>
                </c:pt>
                <c:pt idx="8">
                  <c:v>1564</c:v>
                </c:pt>
                <c:pt idx="9">
                  <c:v>1436</c:v>
                </c:pt>
                <c:pt idx="10">
                  <c:v>1327</c:v>
                </c:pt>
                <c:pt idx="11">
                  <c:v>977</c:v>
                </c:pt>
                <c:pt idx="12">
                  <c:v>634</c:v>
                </c:pt>
                <c:pt idx="13">
                  <c:v>235</c:v>
                </c:pt>
                <c:pt idx="14">
                  <c:v>85</c:v>
                </c:pt>
                <c:pt idx="15">
                  <c:v>18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1-4D4D-97AF-0C8B08CC3688}"/>
            </c:ext>
          </c:extLst>
        </c:ser>
        <c:ser>
          <c:idx val="1"/>
          <c:order val="1"/>
          <c:tx>
            <c:strRef>
              <c:f>'Table 8.75'!$S$62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8.75'!$S$63:$S$79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8.75'!$Y$63:$Y$79</c:f>
              <c:numCache>
                <c:formatCode>#,##0</c:formatCode>
                <c:ptCount val="17"/>
                <c:pt idx="0">
                  <c:v>22</c:v>
                </c:pt>
                <c:pt idx="1">
                  <c:v>491</c:v>
                </c:pt>
                <c:pt idx="2">
                  <c:v>1131</c:v>
                </c:pt>
                <c:pt idx="3">
                  <c:v>1556</c:v>
                </c:pt>
                <c:pt idx="4">
                  <c:v>1861</c:v>
                </c:pt>
                <c:pt idx="5">
                  <c:v>1852</c:v>
                </c:pt>
                <c:pt idx="6">
                  <c:v>1683</c:v>
                </c:pt>
                <c:pt idx="7">
                  <c:v>1528</c:v>
                </c:pt>
                <c:pt idx="8">
                  <c:v>1529</c:v>
                </c:pt>
                <c:pt idx="9">
                  <c:v>1456</c:v>
                </c:pt>
                <c:pt idx="10">
                  <c:v>1366</c:v>
                </c:pt>
                <c:pt idx="11">
                  <c:v>986</c:v>
                </c:pt>
                <c:pt idx="12">
                  <c:v>454</c:v>
                </c:pt>
                <c:pt idx="13">
                  <c:v>156</c:v>
                </c:pt>
                <c:pt idx="14">
                  <c:v>60</c:v>
                </c:pt>
                <c:pt idx="15">
                  <c:v>35</c:v>
                </c:pt>
                <c:pt idx="16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1-4D4D-97AF-0C8B08CC3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8.75'!$S$83:$S$90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8.75'!$Y$83:$Y$90</c:f>
              <c:numCache>
                <c:formatCode>#,##0</c:formatCode>
                <c:ptCount val="8"/>
                <c:pt idx="0">
                  <c:v>1423</c:v>
                </c:pt>
                <c:pt idx="1">
                  <c:v>1221</c:v>
                </c:pt>
                <c:pt idx="2">
                  <c:v>2507</c:v>
                </c:pt>
                <c:pt idx="3">
                  <c:v>850</c:v>
                </c:pt>
                <c:pt idx="4">
                  <c:v>442</c:v>
                </c:pt>
                <c:pt idx="5">
                  <c:v>703</c:v>
                </c:pt>
                <c:pt idx="6">
                  <c:v>1434</c:v>
                </c:pt>
                <c:pt idx="7">
                  <c:v>1780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D6-49CB-8FC2-12E791AC2384}"/>
            </c:ext>
          </c:extLst>
        </c:ser>
        <c:ser>
          <c:idx val="1"/>
          <c:order val="1"/>
          <c:tx>
            <c:strRef>
              <c:f>'Table 8.75'!$S$92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8.75'!$S$83:$S$90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8.75'!$Y$93:$Y$100</c:f>
              <c:numCache>
                <c:formatCode>#,##0</c:formatCode>
                <c:ptCount val="8"/>
                <c:pt idx="0">
                  <c:v>898</c:v>
                </c:pt>
                <c:pt idx="1">
                  <c:v>2260</c:v>
                </c:pt>
                <c:pt idx="2">
                  <c:v>381</c:v>
                </c:pt>
                <c:pt idx="3">
                  <c:v>2033</c:v>
                </c:pt>
                <c:pt idx="4">
                  <c:v>2017</c:v>
                </c:pt>
                <c:pt idx="5">
                  <c:v>1370</c:v>
                </c:pt>
                <c:pt idx="6">
                  <c:v>125</c:v>
                </c:pt>
                <c:pt idx="7">
                  <c:v>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D6-49CB-8FC2-12E791AC23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8.75'!$S$1</c:f>
              <c:strCache>
                <c:ptCount val="1"/>
                <c:pt idx="0">
                  <c:v>Wodonga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8.75'!$U$8:$Y$8</c:f>
              <c:numCache>
                <c:formatCode>#,##0</c:formatCode>
                <c:ptCount val="5"/>
                <c:pt idx="1">
                  <c:v>40485</c:v>
                </c:pt>
                <c:pt idx="2">
                  <c:v>42071.02</c:v>
                </c:pt>
                <c:pt idx="3">
                  <c:v>43434</c:v>
                </c:pt>
                <c:pt idx="4">
                  <c:v>44544.959999999999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4F-4EC9-9354-FA8C4B3E76C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4F-4EC9-9354-FA8C4B3E7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8.75'!$S$4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8.75'!$V$4:$Z$4</c:f>
              <c:numCache>
                <c:formatCode>#,##0</c:formatCode>
                <c:ptCount val="5"/>
                <c:pt idx="0">
                  <c:v>30845</c:v>
                </c:pt>
                <c:pt idx="1">
                  <c:v>32191</c:v>
                </c:pt>
                <c:pt idx="2">
                  <c:v>32736</c:v>
                </c:pt>
                <c:pt idx="3">
                  <c:v>32780</c:v>
                </c:pt>
                <c:pt idx="4">
                  <c:v>35243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11-4C05-AFE7-7B357AB50C04}"/>
            </c:ext>
          </c:extLst>
        </c:ser>
        <c:ser>
          <c:idx val="1"/>
          <c:order val="1"/>
          <c:tx>
            <c:strRef>
              <c:f>'Table 8.75'!$S$7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8.75'!$V$7:$Z$7</c:f>
              <c:numCache>
                <c:formatCode>#,##0</c:formatCode>
                <c:ptCount val="5"/>
                <c:pt idx="0">
                  <c:v>21866</c:v>
                </c:pt>
                <c:pt idx="1">
                  <c:v>22655</c:v>
                </c:pt>
                <c:pt idx="2">
                  <c:v>22975</c:v>
                </c:pt>
                <c:pt idx="3">
                  <c:v>23497</c:v>
                </c:pt>
                <c:pt idx="4">
                  <c:v>24240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11-4C05-AFE7-7B357AB50C04}"/>
            </c:ext>
          </c:extLst>
        </c:ser>
        <c:ser>
          <c:idx val="2"/>
          <c:order val="2"/>
          <c:tx>
            <c:strRef>
              <c:f>'Table 8.75'!$S$11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8.75'!$V$11:$Z$11</c:f>
              <c:numCache>
                <c:formatCode>#,##0</c:formatCode>
                <c:ptCount val="5"/>
                <c:pt idx="0">
                  <c:v>28215</c:v>
                </c:pt>
                <c:pt idx="1">
                  <c:v>29482</c:v>
                </c:pt>
                <c:pt idx="2">
                  <c:v>30061</c:v>
                </c:pt>
                <c:pt idx="3">
                  <c:v>30011</c:v>
                </c:pt>
                <c:pt idx="4">
                  <c:v>32220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11-4C05-AFE7-7B357AB50C04}"/>
            </c:ext>
          </c:extLst>
        </c:ser>
        <c:ser>
          <c:idx val="3"/>
          <c:order val="3"/>
          <c:tx>
            <c:strRef>
              <c:f>'Table 8.75'!$S$12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8.75'!$V$12:$Z$12</c:f>
              <c:numCache>
                <c:formatCode>#,##0</c:formatCode>
                <c:ptCount val="5"/>
                <c:pt idx="0">
                  <c:v>2630</c:v>
                </c:pt>
                <c:pt idx="1">
                  <c:v>2712</c:v>
                </c:pt>
                <c:pt idx="2">
                  <c:v>2673</c:v>
                </c:pt>
                <c:pt idx="3">
                  <c:v>2762</c:v>
                </c:pt>
                <c:pt idx="4">
                  <c:v>3023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11-4C05-AFE7-7B357AB50C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8.75'!$S$1</c:f>
              <c:strCache>
                <c:ptCount val="1"/>
                <c:pt idx="0">
                  <c:v>Wodonga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8.75'!$AB$15:$AB$33</c:f>
              <c:numCache>
                <c:formatCode>0.0%</c:formatCode>
                <c:ptCount val="19"/>
                <c:pt idx="0">
                  <c:v>1.6570666515336379E-2</c:v>
                </c:pt>
                <c:pt idx="1">
                  <c:v>1.7592145958062594E-3</c:v>
                </c:pt>
                <c:pt idx="2">
                  <c:v>7.363164316318134E-2</c:v>
                </c:pt>
                <c:pt idx="3">
                  <c:v>7.1787305280481229E-3</c:v>
                </c:pt>
                <c:pt idx="4">
                  <c:v>7.669608149135998E-2</c:v>
                </c:pt>
                <c:pt idx="5">
                  <c:v>3.0417387850069519E-2</c:v>
                </c:pt>
                <c:pt idx="6">
                  <c:v>0.10980904009306813</c:v>
                </c:pt>
                <c:pt idx="7">
                  <c:v>7.9703770961609396E-2</c:v>
                </c:pt>
                <c:pt idx="8">
                  <c:v>4.3271004171041058E-2</c:v>
                </c:pt>
                <c:pt idx="9">
                  <c:v>5.107397213631076E-3</c:v>
                </c:pt>
                <c:pt idx="10">
                  <c:v>3.3964191470646651E-2</c:v>
                </c:pt>
                <c:pt idx="11">
                  <c:v>1.1945634594103794E-2</c:v>
                </c:pt>
                <c:pt idx="12">
                  <c:v>4.4774848906165766E-2</c:v>
                </c:pt>
                <c:pt idx="13">
                  <c:v>7.3546519876287492E-2</c:v>
                </c:pt>
                <c:pt idx="14">
                  <c:v>8.1377862270521809E-2</c:v>
                </c:pt>
                <c:pt idx="15">
                  <c:v>7.3433022160429018E-2</c:v>
                </c:pt>
                <c:pt idx="16">
                  <c:v>0.15830093919359872</c:v>
                </c:pt>
                <c:pt idx="17">
                  <c:v>1.5038447351247056E-2</c:v>
                </c:pt>
                <c:pt idx="18">
                  <c:v>3.4106063615469737E-2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C1-48B1-AC6C-0321CEBFB99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C1-48B1-AC6C-0321CEBFB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8.75'!$S$63:$S$79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8.75'!$Z$44:$Z$60</c:f>
              <c:numCache>
                <c:formatCode>#,##0</c:formatCode>
                <c:ptCount val="17"/>
                <c:pt idx="0">
                  <c:v>16</c:v>
                </c:pt>
                <c:pt idx="1">
                  <c:v>507</c:v>
                </c:pt>
                <c:pt idx="2">
                  <c:v>1247</c:v>
                </c:pt>
                <c:pt idx="3">
                  <c:v>1695</c:v>
                </c:pt>
                <c:pt idx="4">
                  <c:v>2217</c:v>
                </c:pt>
                <c:pt idx="5">
                  <c:v>2097</c:v>
                </c:pt>
                <c:pt idx="6">
                  <c:v>1804</c:v>
                </c:pt>
                <c:pt idx="7">
                  <c:v>1576</c:v>
                </c:pt>
                <c:pt idx="8">
                  <c:v>1569</c:v>
                </c:pt>
                <c:pt idx="9">
                  <c:v>1443</c:v>
                </c:pt>
                <c:pt idx="10">
                  <c:v>1416</c:v>
                </c:pt>
                <c:pt idx="11">
                  <c:v>1021</c:v>
                </c:pt>
                <c:pt idx="12">
                  <c:v>607</c:v>
                </c:pt>
                <c:pt idx="13">
                  <c:v>246</c:v>
                </c:pt>
                <c:pt idx="14">
                  <c:v>96</c:v>
                </c:pt>
                <c:pt idx="15">
                  <c:v>28</c:v>
                </c:pt>
                <c:pt idx="1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0A-4A83-92E5-F630B2BC9EEB}"/>
            </c:ext>
          </c:extLst>
        </c:ser>
        <c:ser>
          <c:idx val="1"/>
          <c:order val="1"/>
          <c:tx>
            <c:strRef>
              <c:f>'Table 8.75'!$S$62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8.75'!$S$63:$S$79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8.75'!$Z$63:$Z$79</c:f>
              <c:numCache>
                <c:formatCode>#,##0</c:formatCode>
                <c:ptCount val="17"/>
                <c:pt idx="0">
                  <c:v>20</c:v>
                </c:pt>
                <c:pt idx="1">
                  <c:v>627</c:v>
                </c:pt>
                <c:pt idx="2">
                  <c:v>1286</c:v>
                </c:pt>
                <c:pt idx="3">
                  <c:v>1667</c:v>
                </c:pt>
                <c:pt idx="4">
                  <c:v>2130</c:v>
                </c:pt>
                <c:pt idx="5">
                  <c:v>2019</c:v>
                </c:pt>
                <c:pt idx="6">
                  <c:v>1843</c:v>
                </c:pt>
                <c:pt idx="7">
                  <c:v>1617</c:v>
                </c:pt>
                <c:pt idx="8">
                  <c:v>1616</c:v>
                </c:pt>
                <c:pt idx="9">
                  <c:v>1582</c:v>
                </c:pt>
                <c:pt idx="10">
                  <c:v>1407</c:v>
                </c:pt>
                <c:pt idx="11">
                  <c:v>1021</c:v>
                </c:pt>
                <c:pt idx="12">
                  <c:v>490</c:v>
                </c:pt>
                <c:pt idx="13">
                  <c:v>158</c:v>
                </c:pt>
                <c:pt idx="14">
                  <c:v>65</c:v>
                </c:pt>
                <c:pt idx="15">
                  <c:v>27</c:v>
                </c:pt>
                <c:pt idx="16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0A-4A83-92E5-F630B2BC9E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8.75'!$Z$83:$Z$90</c:f>
              <c:numCache>
                <c:formatCode>#,##0</c:formatCode>
                <c:ptCount val="8"/>
                <c:pt idx="0">
                  <c:v>1420</c:v>
                </c:pt>
                <c:pt idx="1">
                  <c:v>1230</c:v>
                </c:pt>
                <c:pt idx="2">
                  <c:v>2611</c:v>
                </c:pt>
                <c:pt idx="3">
                  <c:v>923</c:v>
                </c:pt>
                <c:pt idx="4">
                  <c:v>455</c:v>
                </c:pt>
                <c:pt idx="5">
                  <c:v>719</c:v>
                </c:pt>
                <c:pt idx="6">
                  <c:v>1443</c:v>
                </c:pt>
                <c:pt idx="7">
                  <c:v>1824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84-4905-9F79-2357FB18E0A8}"/>
            </c:ext>
          </c:extLst>
        </c:ser>
        <c:ser>
          <c:idx val="1"/>
          <c:order val="1"/>
          <c:tx>
            <c:strRef>
              <c:f>'Table 8.75'!$S$92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8.75'!$S$83:$S$90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8.75'!$Z$93:$Z$100</c:f>
              <c:numCache>
                <c:formatCode>#,##0</c:formatCode>
                <c:ptCount val="8"/>
                <c:pt idx="0">
                  <c:v>913</c:v>
                </c:pt>
                <c:pt idx="1">
                  <c:v>2365</c:v>
                </c:pt>
                <c:pt idx="2">
                  <c:v>399</c:v>
                </c:pt>
                <c:pt idx="3">
                  <c:v>2223</c:v>
                </c:pt>
                <c:pt idx="4">
                  <c:v>2046</c:v>
                </c:pt>
                <c:pt idx="5">
                  <c:v>1371</c:v>
                </c:pt>
                <c:pt idx="6">
                  <c:v>122</c:v>
                </c:pt>
                <c:pt idx="7">
                  <c:v>920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84-4905-9F79-2357FB18E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8.8'!$S$1</c:f>
              <c:strCache>
                <c:ptCount val="1"/>
                <c:pt idx="0">
                  <c:v>Benalla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8.8'!$U$8:$Y$8</c:f>
              <c:numCache>
                <c:formatCode>#,##0</c:formatCode>
                <c:ptCount val="5"/>
                <c:pt idx="1">
                  <c:v>35908</c:v>
                </c:pt>
                <c:pt idx="2">
                  <c:v>38571</c:v>
                </c:pt>
                <c:pt idx="3">
                  <c:v>38676</c:v>
                </c:pt>
                <c:pt idx="4">
                  <c:v>40510.47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11-4B99-BC96-2E0F40BFEF1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11-4B99-BC96-2E0F40BFE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8.75'!$S$1</c:f>
              <c:strCache>
                <c:ptCount val="1"/>
                <c:pt idx="0">
                  <c:v>Wodonga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8.75'!$V$8:$Z$8</c:f>
              <c:numCache>
                <c:formatCode>#,##0</c:formatCode>
                <c:ptCount val="5"/>
                <c:pt idx="0">
                  <c:v>40485</c:v>
                </c:pt>
                <c:pt idx="1">
                  <c:v>42071.02</c:v>
                </c:pt>
                <c:pt idx="2">
                  <c:v>43434</c:v>
                </c:pt>
                <c:pt idx="3">
                  <c:v>44544.959999999999</c:v>
                </c:pt>
                <c:pt idx="4">
                  <c:v>46207.41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AD-42B9-9AC3-067211AA619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8.75'!$V$2:$Z$2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42133.59</c:v>
                </c:pt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AD-42B9-9AC3-067211AA6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8.76'!$S$4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8.76'!$U$2:$Y$2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8.76'!$U$4:$Y$4</c:f>
              <c:numCache>
                <c:formatCode>#,##0</c:formatCode>
                <c:ptCount val="5"/>
                <c:pt idx="1">
                  <c:v>180452</c:v>
                </c:pt>
                <c:pt idx="2">
                  <c:v>195342</c:v>
                </c:pt>
                <c:pt idx="3">
                  <c:v>212271</c:v>
                </c:pt>
                <c:pt idx="4">
                  <c:v>221882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69-48AF-9CE6-B0277350F762}"/>
            </c:ext>
          </c:extLst>
        </c:ser>
        <c:ser>
          <c:idx val="1"/>
          <c:order val="1"/>
          <c:tx>
            <c:strRef>
              <c:f>'Table 8.76'!$S$7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8.76'!$U$2:$Y$2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8.76'!$U$7:$Y$7</c:f>
              <c:numCache>
                <c:formatCode>#,##0</c:formatCode>
                <c:ptCount val="5"/>
                <c:pt idx="1">
                  <c:v>126987</c:v>
                </c:pt>
                <c:pt idx="2">
                  <c:v>135908</c:v>
                </c:pt>
                <c:pt idx="3">
                  <c:v>146601</c:v>
                </c:pt>
                <c:pt idx="4">
                  <c:v>156053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69-48AF-9CE6-B0277350F762}"/>
            </c:ext>
          </c:extLst>
        </c:ser>
        <c:ser>
          <c:idx val="2"/>
          <c:order val="2"/>
          <c:tx>
            <c:strRef>
              <c:f>'Table 8.76'!$S$11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8.76'!$U$2:$Y$2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8.76'!$U$11:$Y$11</c:f>
              <c:numCache>
                <c:formatCode>#,##0</c:formatCode>
                <c:ptCount val="5"/>
                <c:pt idx="1">
                  <c:v>162998</c:v>
                </c:pt>
                <c:pt idx="2">
                  <c:v>176112</c:v>
                </c:pt>
                <c:pt idx="3">
                  <c:v>190548</c:v>
                </c:pt>
                <c:pt idx="4">
                  <c:v>198475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69-48AF-9CE6-B0277350F762}"/>
            </c:ext>
          </c:extLst>
        </c:ser>
        <c:ser>
          <c:idx val="3"/>
          <c:order val="3"/>
          <c:tx>
            <c:strRef>
              <c:f>'Table 8.76'!$S$12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8.76'!$U$2:$Y$2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8.76'!$U$12:$Y$12</c:f>
              <c:numCache>
                <c:formatCode>#,##0</c:formatCode>
                <c:ptCount val="5"/>
                <c:pt idx="1">
                  <c:v>17460</c:v>
                </c:pt>
                <c:pt idx="2">
                  <c:v>19232</c:v>
                </c:pt>
                <c:pt idx="3">
                  <c:v>21717</c:v>
                </c:pt>
                <c:pt idx="4">
                  <c:v>23410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69-48AF-9CE6-B0277350F7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8.76'!$S$1</c:f>
              <c:strCache>
                <c:ptCount val="1"/>
                <c:pt idx="0">
                  <c:v>Wyndham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8.76'!$AB$15:$AB$33</c:f>
              <c:numCache>
                <c:formatCode>0.0%</c:formatCode>
                <c:ptCount val="19"/>
                <c:pt idx="0">
                  <c:v>6.0810355856310812E-3</c:v>
                </c:pt>
                <c:pt idx="1">
                  <c:v>1.0857489142510857E-3</c:v>
                </c:pt>
                <c:pt idx="2">
                  <c:v>4.9914991751674916E-2</c:v>
                </c:pt>
                <c:pt idx="3">
                  <c:v>8.9721576945089726E-3</c:v>
                </c:pt>
                <c:pt idx="4">
                  <c:v>5.8255900077433254E-2</c:v>
                </c:pt>
                <c:pt idx="5">
                  <c:v>3.7003837996162005E-2</c:v>
                </c:pt>
                <c:pt idx="6">
                  <c:v>9.241911591421742E-2</c:v>
                </c:pt>
                <c:pt idx="7">
                  <c:v>6.7724640608692724E-2</c:v>
                </c:pt>
                <c:pt idx="8">
                  <c:v>8.127546039120627E-2</c:v>
                </c:pt>
                <c:pt idx="9">
                  <c:v>1.5415109584890415E-2</c:v>
                </c:pt>
                <c:pt idx="10">
                  <c:v>4.944786721879945E-2</c:v>
                </c:pt>
                <c:pt idx="11">
                  <c:v>1.6606066727266607E-2</c:v>
                </c:pt>
                <c:pt idx="12">
                  <c:v>8.2668417331582672E-2</c:v>
                </c:pt>
                <c:pt idx="13">
                  <c:v>0.15567871932128069</c:v>
                </c:pt>
                <c:pt idx="14">
                  <c:v>4.6531495135171533E-2</c:v>
                </c:pt>
                <c:pt idx="15">
                  <c:v>4.798757701242299E-2</c:v>
                </c:pt>
                <c:pt idx="16">
                  <c:v>0.11329663670336329</c:v>
                </c:pt>
                <c:pt idx="17">
                  <c:v>1.650927515739151E-2</c:v>
                </c:pt>
                <c:pt idx="18">
                  <c:v>3.1318385348281318E-2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07-4D5C-A5EA-E485F88B8FF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07-4D5C-A5EA-E485F88B8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8.76'!$S$63:$S$79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8.76'!$Y$44:$Y$60</c:f>
              <c:numCache>
                <c:formatCode>#,##0</c:formatCode>
                <c:ptCount val="17"/>
                <c:pt idx="0">
                  <c:v>17</c:v>
                </c:pt>
                <c:pt idx="1">
                  <c:v>1476</c:v>
                </c:pt>
                <c:pt idx="2">
                  <c:v>5538</c:v>
                </c:pt>
                <c:pt idx="3">
                  <c:v>12036</c:v>
                </c:pt>
                <c:pt idx="4">
                  <c:v>17340</c:v>
                </c:pt>
                <c:pt idx="5">
                  <c:v>19669</c:v>
                </c:pt>
                <c:pt idx="6">
                  <c:v>21654</c:v>
                </c:pt>
                <c:pt idx="7">
                  <c:v>14752</c:v>
                </c:pt>
                <c:pt idx="8">
                  <c:v>10227</c:v>
                </c:pt>
                <c:pt idx="9">
                  <c:v>7581</c:v>
                </c:pt>
                <c:pt idx="10">
                  <c:v>6042</c:v>
                </c:pt>
                <c:pt idx="11">
                  <c:v>3911</c:v>
                </c:pt>
                <c:pt idx="12">
                  <c:v>1687</c:v>
                </c:pt>
                <c:pt idx="13">
                  <c:v>582</c:v>
                </c:pt>
                <c:pt idx="14">
                  <c:v>176</c:v>
                </c:pt>
                <c:pt idx="15">
                  <c:v>44</c:v>
                </c:pt>
                <c:pt idx="16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6B-4FD7-BD6A-A7C3F411CA05}"/>
            </c:ext>
          </c:extLst>
        </c:ser>
        <c:ser>
          <c:idx val="1"/>
          <c:order val="1"/>
          <c:tx>
            <c:strRef>
              <c:f>'Table 8.76'!$S$62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8.76'!$S$63:$S$79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8.76'!$Y$63:$Y$79</c:f>
              <c:numCache>
                <c:formatCode>#,##0</c:formatCode>
                <c:ptCount val="17"/>
                <c:pt idx="0">
                  <c:v>27</c:v>
                </c:pt>
                <c:pt idx="1">
                  <c:v>1750</c:v>
                </c:pt>
                <c:pt idx="2">
                  <c:v>5143</c:v>
                </c:pt>
                <c:pt idx="3">
                  <c:v>9716</c:v>
                </c:pt>
                <c:pt idx="4">
                  <c:v>14074</c:v>
                </c:pt>
                <c:pt idx="5">
                  <c:v>17154</c:v>
                </c:pt>
                <c:pt idx="6">
                  <c:v>16236</c:v>
                </c:pt>
                <c:pt idx="7">
                  <c:v>10439</c:v>
                </c:pt>
                <c:pt idx="8">
                  <c:v>8479</c:v>
                </c:pt>
                <c:pt idx="9">
                  <c:v>6514</c:v>
                </c:pt>
                <c:pt idx="10">
                  <c:v>4782</c:v>
                </c:pt>
                <c:pt idx="11">
                  <c:v>3100</c:v>
                </c:pt>
                <c:pt idx="12">
                  <c:v>1187</c:v>
                </c:pt>
                <c:pt idx="13">
                  <c:v>304</c:v>
                </c:pt>
                <c:pt idx="14">
                  <c:v>119</c:v>
                </c:pt>
                <c:pt idx="15">
                  <c:v>69</c:v>
                </c:pt>
                <c:pt idx="16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6B-4FD7-BD6A-A7C3F411CA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8.76'!$S$83:$S$90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8.76'!$Y$83:$Y$90</c:f>
              <c:numCache>
                <c:formatCode>#,##0</c:formatCode>
                <c:ptCount val="8"/>
                <c:pt idx="0">
                  <c:v>10728</c:v>
                </c:pt>
                <c:pt idx="1">
                  <c:v>14509</c:v>
                </c:pt>
                <c:pt idx="2">
                  <c:v>12044</c:v>
                </c:pt>
                <c:pt idx="3">
                  <c:v>4625</c:v>
                </c:pt>
                <c:pt idx="4">
                  <c:v>5209</c:v>
                </c:pt>
                <c:pt idx="5">
                  <c:v>4161</c:v>
                </c:pt>
                <c:pt idx="6">
                  <c:v>10394</c:v>
                </c:pt>
                <c:pt idx="7">
                  <c:v>9808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D7-48AF-9CA1-BF80A4D99661}"/>
            </c:ext>
          </c:extLst>
        </c:ser>
        <c:ser>
          <c:idx val="1"/>
          <c:order val="1"/>
          <c:tx>
            <c:strRef>
              <c:f>'Table 8.76'!$S$92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8.76'!$S$83:$S$90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8.76'!$Y$93:$Y$100</c:f>
              <c:numCache>
                <c:formatCode>#,##0</c:formatCode>
                <c:ptCount val="8"/>
                <c:pt idx="0">
                  <c:v>6951</c:v>
                </c:pt>
                <c:pt idx="1">
                  <c:v>14143</c:v>
                </c:pt>
                <c:pt idx="2">
                  <c:v>2522</c:v>
                </c:pt>
                <c:pt idx="3">
                  <c:v>11082</c:v>
                </c:pt>
                <c:pt idx="4">
                  <c:v>12123</c:v>
                </c:pt>
                <c:pt idx="5">
                  <c:v>6830</c:v>
                </c:pt>
                <c:pt idx="6">
                  <c:v>1975</c:v>
                </c:pt>
                <c:pt idx="7">
                  <c:v>5655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D7-48AF-9CA1-BF80A4D99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8.76'!$S$1</c:f>
              <c:strCache>
                <c:ptCount val="1"/>
                <c:pt idx="0">
                  <c:v>Wyndham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8.76'!$U$8:$Y$8</c:f>
              <c:numCache>
                <c:formatCode>#,##0</c:formatCode>
                <c:ptCount val="5"/>
                <c:pt idx="1">
                  <c:v>45728.22</c:v>
                </c:pt>
                <c:pt idx="2">
                  <c:v>47085</c:v>
                </c:pt>
                <c:pt idx="3">
                  <c:v>47372</c:v>
                </c:pt>
                <c:pt idx="4">
                  <c:v>46875.74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77-491C-AC62-BBE41520E60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77-491C-AC62-BBE41520E6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8.76'!$S$4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8.76'!$V$4:$Z$4</c:f>
              <c:numCache>
                <c:formatCode>#,##0</c:formatCode>
                <c:ptCount val="5"/>
                <c:pt idx="0">
                  <c:v>180452</c:v>
                </c:pt>
                <c:pt idx="1">
                  <c:v>195342</c:v>
                </c:pt>
                <c:pt idx="2">
                  <c:v>212271</c:v>
                </c:pt>
                <c:pt idx="3">
                  <c:v>221882</c:v>
                </c:pt>
                <c:pt idx="4">
                  <c:v>237624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2A-4466-A57D-29E18C7745C6}"/>
            </c:ext>
          </c:extLst>
        </c:ser>
        <c:ser>
          <c:idx val="1"/>
          <c:order val="1"/>
          <c:tx>
            <c:strRef>
              <c:f>'Table 8.76'!$S$7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8.76'!$V$7:$Z$7</c:f>
              <c:numCache>
                <c:formatCode>#,##0</c:formatCode>
                <c:ptCount val="5"/>
                <c:pt idx="0">
                  <c:v>126987</c:v>
                </c:pt>
                <c:pt idx="1">
                  <c:v>135908</c:v>
                </c:pt>
                <c:pt idx="2">
                  <c:v>146601</c:v>
                </c:pt>
                <c:pt idx="3">
                  <c:v>156053</c:v>
                </c:pt>
                <c:pt idx="4">
                  <c:v>161328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2A-4466-A57D-29E18C7745C6}"/>
            </c:ext>
          </c:extLst>
        </c:ser>
        <c:ser>
          <c:idx val="2"/>
          <c:order val="2"/>
          <c:tx>
            <c:strRef>
              <c:f>'Table 8.76'!$S$11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8.76'!$V$11:$Z$11</c:f>
              <c:numCache>
                <c:formatCode>#,##0</c:formatCode>
                <c:ptCount val="5"/>
                <c:pt idx="0">
                  <c:v>162998</c:v>
                </c:pt>
                <c:pt idx="1">
                  <c:v>176112</c:v>
                </c:pt>
                <c:pt idx="2">
                  <c:v>190548</c:v>
                </c:pt>
                <c:pt idx="3">
                  <c:v>198475</c:v>
                </c:pt>
                <c:pt idx="4">
                  <c:v>212147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2A-4466-A57D-29E18C7745C6}"/>
            </c:ext>
          </c:extLst>
        </c:ser>
        <c:ser>
          <c:idx val="3"/>
          <c:order val="3"/>
          <c:tx>
            <c:strRef>
              <c:f>'Table 8.76'!$S$12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8.76'!$V$12:$Z$12</c:f>
              <c:numCache>
                <c:formatCode>#,##0</c:formatCode>
                <c:ptCount val="5"/>
                <c:pt idx="0">
                  <c:v>17460</c:v>
                </c:pt>
                <c:pt idx="1">
                  <c:v>19232</c:v>
                </c:pt>
                <c:pt idx="2">
                  <c:v>21717</c:v>
                </c:pt>
                <c:pt idx="3">
                  <c:v>23410</c:v>
                </c:pt>
                <c:pt idx="4">
                  <c:v>25477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2A-4466-A57D-29E18C774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8.76'!$S$1</c:f>
              <c:strCache>
                <c:ptCount val="1"/>
                <c:pt idx="0">
                  <c:v>Wyndham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8.76'!$AB$15:$AB$33</c:f>
              <c:numCache>
                <c:formatCode>0.0%</c:formatCode>
                <c:ptCount val="19"/>
                <c:pt idx="0">
                  <c:v>6.0810355856310812E-3</c:v>
                </c:pt>
                <c:pt idx="1">
                  <c:v>1.0857489142510857E-3</c:v>
                </c:pt>
                <c:pt idx="2">
                  <c:v>4.9914991751674916E-2</c:v>
                </c:pt>
                <c:pt idx="3">
                  <c:v>8.9721576945089726E-3</c:v>
                </c:pt>
                <c:pt idx="4">
                  <c:v>5.8255900077433254E-2</c:v>
                </c:pt>
                <c:pt idx="5">
                  <c:v>3.7003837996162005E-2</c:v>
                </c:pt>
                <c:pt idx="6">
                  <c:v>9.241911591421742E-2</c:v>
                </c:pt>
                <c:pt idx="7">
                  <c:v>6.7724640608692724E-2</c:v>
                </c:pt>
                <c:pt idx="8">
                  <c:v>8.127546039120627E-2</c:v>
                </c:pt>
                <c:pt idx="9">
                  <c:v>1.5415109584890415E-2</c:v>
                </c:pt>
                <c:pt idx="10">
                  <c:v>4.944786721879945E-2</c:v>
                </c:pt>
                <c:pt idx="11">
                  <c:v>1.6606066727266607E-2</c:v>
                </c:pt>
                <c:pt idx="12">
                  <c:v>8.2668417331582672E-2</c:v>
                </c:pt>
                <c:pt idx="13">
                  <c:v>0.15567871932128069</c:v>
                </c:pt>
                <c:pt idx="14">
                  <c:v>4.6531495135171533E-2</c:v>
                </c:pt>
                <c:pt idx="15">
                  <c:v>4.798757701242299E-2</c:v>
                </c:pt>
                <c:pt idx="16">
                  <c:v>0.11329663670336329</c:v>
                </c:pt>
                <c:pt idx="17">
                  <c:v>1.650927515739151E-2</c:v>
                </c:pt>
                <c:pt idx="18">
                  <c:v>3.1318385348281318E-2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F8-434A-B8FE-27F8EE8A477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F8-434A-B8FE-27F8EE8A47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8.76'!$S$63:$S$79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8.76'!$Z$44:$Z$60</c:f>
              <c:numCache>
                <c:formatCode>#,##0</c:formatCode>
                <c:ptCount val="17"/>
                <c:pt idx="0">
                  <c:v>16</c:v>
                </c:pt>
                <c:pt idx="1">
                  <c:v>1621</c:v>
                </c:pt>
                <c:pt idx="2">
                  <c:v>5854</c:v>
                </c:pt>
                <c:pt idx="3">
                  <c:v>12482</c:v>
                </c:pt>
                <c:pt idx="4">
                  <c:v>18721</c:v>
                </c:pt>
                <c:pt idx="5">
                  <c:v>19883</c:v>
                </c:pt>
                <c:pt idx="6">
                  <c:v>23258</c:v>
                </c:pt>
                <c:pt idx="7">
                  <c:v>16553</c:v>
                </c:pt>
                <c:pt idx="8">
                  <c:v>10947</c:v>
                </c:pt>
                <c:pt idx="9">
                  <c:v>8090</c:v>
                </c:pt>
                <c:pt idx="10">
                  <c:v>6131</c:v>
                </c:pt>
                <c:pt idx="11">
                  <c:v>4021</c:v>
                </c:pt>
                <c:pt idx="12">
                  <c:v>1762</c:v>
                </c:pt>
                <c:pt idx="13">
                  <c:v>571</c:v>
                </c:pt>
                <c:pt idx="14">
                  <c:v>181</c:v>
                </c:pt>
                <c:pt idx="15">
                  <c:v>47</c:v>
                </c:pt>
                <c:pt idx="16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95-4908-A181-C038808BA108}"/>
            </c:ext>
          </c:extLst>
        </c:ser>
        <c:ser>
          <c:idx val="1"/>
          <c:order val="1"/>
          <c:tx>
            <c:strRef>
              <c:f>'Table 8.76'!$S$62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8.76'!$S$63:$S$79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8.76'!$Z$63:$Z$79</c:f>
              <c:numCache>
                <c:formatCode>#,##0</c:formatCode>
                <c:ptCount val="17"/>
                <c:pt idx="0">
                  <c:v>18</c:v>
                </c:pt>
                <c:pt idx="1">
                  <c:v>1857</c:v>
                </c:pt>
                <c:pt idx="2">
                  <c:v>5701</c:v>
                </c:pt>
                <c:pt idx="3">
                  <c:v>10792</c:v>
                </c:pt>
                <c:pt idx="4">
                  <c:v>15284</c:v>
                </c:pt>
                <c:pt idx="5">
                  <c:v>18088</c:v>
                </c:pt>
                <c:pt idx="6">
                  <c:v>18142</c:v>
                </c:pt>
                <c:pt idx="7">
                  <c:v>11760</c:v>
                </c:pt>
                <c:pt idx="8">
                  <c:v>8803</c:v>
                </c:pt>
                <c:pt idx="9">
                  <c:v>6894</c:v>
                </c:pt>
                <c:pt idx="10">
                  <c:v>4954</c:v>
                </c:pt>
                <c:pt idx="11">
                  <c:v>3172</c:v>
                </c:pt>
                <c:pt idx="12">
                  <c:v>1255</c:v>
                </c:pt>
                <c:pt idx="13">
                  <c:v>358</c:v>
                </c:pt>
                <c:pt idx="14">
                  <c:v>122</c:v>
                </c:pt>
                <c:pt idx="15">
                  <c:v>62</c:v>
                </c:pt>
                <c:pt idx="16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95-4908-A181-C038808BA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8.76'!$Z$83:$Z$90</c:f>
              <c:numCache>
                <c:formatCode>#,##0</c:formatCode>
                <c:ptCount val="8"/>
                <c:pt idx="0">
                  <c:v>11061</c:v>
                </c:pt>
                <c:pt idx="1">
                  <c:v>15464</c:v>
                </c:pt>
                <c:pt idx="2">
                  <c:v>12121</c:v>
                </c:pt>
                <c:pt idx="3">
                  <c:v>4904</c:v>
                </c:pt>
                <c:pt idx="4">
                  <c:v>5392</c:v>
                </c:pt>
                <c:pt idx="5">
                  <c:v>4281</c:v>
                </c:pt>
                <c:pt idx="6">
                  <c:v>10726</c:v>
                </c:pt>
                <c:pt idx="7">
                  <c:v>9819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0A-40ED-8AAA-6D5D666AF201}"/>
            </c:ext>
          </c:extLst>
        </c:ser>
        <c:ser>
          <c:idx val="1"/>
          <c:order val="1"/>
          <c:tx>
            <c:strRef>
              <c:f>'Table 8.76'!$S$92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8.76'!$S$83:$S$90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8.76'!$Z$93:$Z$100</c:f>
              <c:numCache>
                <c:formatCode>#,##0</c:formatCode>
                <c:ptCount val="8"/>
                <c:pt idx="0">
                  <c:v>7236</c:v>
                </c:pt>
                <c:pt idx="1">
                  <c:v>15101</c:v>
                </c:pt>
                <c:pt idx="2">
                  <c:v>2711</c:v>
                </c:pt>
                <c:pt idx="3">
                  <c:v>11798</c:v>
                </c:pt>
                <c:pt idx="4">
                  <c:v>12277</c:v>
                </c:pt>
                <c:pt idx="5">
                  <c:v>6954</c:v>
                </c:pt>
                <c:pt idx="6">
                  <c:v>2236</c:v>
                </c:pt>
                <c:pt idx="7">
                  <c:v>5971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0A-40ED-8AAA-6D5D666AF2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8.8'!$V$4:$Z$4</c:f>
              <c:numCache>
                <c:formatCode>#,##0</c:formatCode>
                <c:ptCount val="5"/>
                <c:pt idx="0">
                  <c:v>9905</c:v>
                </c:pt>
                <c:pt idx="1">
                  <c:v>10398</c:v>
                </c:pt>
                <c:pt idx="2">
                  <c:v>10604</c:v>
                </c:pt>
                <c:pt idx="3">
                  <c:v>10738</c:v>
                </c:pt>
                <c:pt idx="4">
                  <c:v>11321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07-46C0-9173-CECF8E271427}"/>
            </c:ext>
          </c:extLst>
        </c:ser>
        <c:ser>
          <c:idx val="1"/>
          <c:order val="1"/>
          <c:tx>
            <c:strRef>
              <c:f>'Table 8.8'!$S$7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8.8'!$V$7:$Z$7</c:f>
              <c:numCache>
                <c:formatCode>#,##0</c:formatCode>
                <c:ptCount val="5"/>
                <c:pt idx="0">
                  <c:v>6999</c:v>
                </c:pt>
                <c:pt idx="1">
                  <c:v>7308</c:v>
                </c:pt>
                <c:pt idx="2">
                  <c:v>7370</c:v>
                </c:pt>
                <c:pt idx="3">
                  <c:v>7566</c:v>
                </c:pt>
                <c:pt idx="4">
                  <c:v>7766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07-46C0-9173-CECF8E271427}"/>
            </c:ext>
          </c:extLst>
        </c:ser>
        <c:ser>
          <c:idx val="2"/>
          <c:order val="2"/>
          <c:tx>
            <c:strRef>
              <c:f>'Table 8.8'!$S$11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8.8'!$V$11:$Z$11</c:f>
              <c:numCache>
                <c:formatCode>#,##0</c:formatCode>
                <c:ptCount val="5"/>
                <c:pt idx="0">
                  <c:v>8247</c:v>
                </c:pt>
                <c:pt idx="1">
                  <c:v>8637</c:v>
                </c:pt>
                <c:pt idx="2">
                  <c:v>8881</c:v>
                </c:pt>
                <c:pt idx="3">
                  <c:v>8945</c:v>
                </c:pt>
                <c:pt idx="4">
                  <c:v>9472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07-46C0-9173-CECF8E271427}"/>
            </c:ext>
          </c:extLst>
        </c:ser>
        <c:ser>
          <c:idx val="3"/>
          <c:order val="3"/>
          <c:tx>
            <c:strRef>
              <c:f>'Table 8.8'!$S$12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8.8'!$V$12:$Z$12</c:f>
              <c:numCache>
                <c:formatCode>#,##0</c:formatCode>
                <c:ptCount val="5"/>
                <c:pt idx="0">
                  <c:v>1661</c:v>
                </c:pt>
                <c:pt idx="1">
                  <c:v>1762</c:v>
                </c:pt>
                <c:pt idx="2">
                  <c:v>1719</c:v>
                </c:pt>
                <c:pt idx="3">
                  <c:v>1792</c:v>
                </c:pt>
                <c:pt idx="4">
                  <c:v>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C07-46C0-9173-CECF8E2714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8.76'!$S$1</c:f>
              <c:strCache>
                <c:ptCount val="1"/>
                <c:pt idx="0">
                  <c:v>Wyndham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8.76'!$V$8:$Z$8</c:f>
              <c:numCache>
                <c:formatCode>#,##0</c:formatCode>
                <c:ptCount val="5"/>
                <c:pt idx="0">
                  <c:v>45728.22</c:v>
                </c:pt>
                <c:pt idx="1">
                  <c:v>47085</c:v>
                </c:pt>
                <c:pt idx="2">
                  <c:v>47372</c:v>
                </c:pt>
                <c:pt idx="3">
                  <c:v>46875.74</c:v>
                </c:pt>
                <c:pt idx="4">
                  <c:v>48183.38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91-4AAE-B352-9545D44F582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8.76'!$V$2:$Z$2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42133.59</c:v>
                </c:pt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91-4AAE-B352-9545D44F5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8.77'!$S$4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8.77'!$U$2:$Y$2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8.77'!$U$4:$Y$4</c:f>
              <c:numCache>
                <c:formatCode>#,##0</c:formatCode>
                <c:ptCount val="5"/>
                <c:pt idx="1">
                  <c:v>97233</c:v>
                </c:pt>
                <c:pt idx="2">
                  <c:v>98133</c:v>
                </c:pt>
                <c:pt idx="3">
                  <c:v>101094</c:v>
                </c:pt>
                <c:pt idx="4">
                  <c:v>97837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04-4CA5-B4E5-47332CBF1DFA}"/>
            </c:ext>
          </c:extLst>
        </c:ser>
        <c:ser>
          <c:idx val="1"/>
          <c:order val="1"/>
          <c:tx>
            <c:strRef>
              <c:f>'Table 8.77'!$S$7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8.77'!$U$2:$Y$2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8.77'!$U$7:$Y$7</c:f>
              <c:numCache>
                <c:formatCode>#,##0</c:formatCode>
                <c:ptCount val="5"/>
                <c:pt idx="1">
                  <c:v>63148</c:v>
                </c:pt>
                <c:pt idx="2">
                  <c:v>64505</c:v>
                </c:pt>
                <c:pt idx="3">
                  <c:v>65812</c:v>
                </c:pt>
                <c:pt idx="4">
                  <c:v>65459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04-4CA5-B4E5-47332CBF1DFA}"/>
            </c:ext>
          </c:extLst>
        </c:ser>
        <c:ser>
          <c:idx val="2"/>
          <c:order val="2"/>
          <c:tx>
            <c:strRef>
              <c:f>'Table 8.77'!$S$11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8.77'!$U$2:$Y$2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8.77'!$U$11:$Y$11</c:f>
              <c:numCache>
                <c:formatCode>#,##0</c:formatCode>
                <c:ptCount val="5"/>
                <c:pt idx="1">
                  <c:v>87506</c:v>
                </c:pt>
                <c:pt idx="2">
                  <c:v>88167</c:v>
                </c:pt>
                <c:pt idx="3">
                  <c:v>90898</c:v>
                </c:pt>
                <c:pt idx="4">
                  <c:v>87725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04-4CA5-B4E5-47332CBF1DFA}"/>
            </c:ext>
          </c:extLst>
        </c:ser>
        <c:ser>
          <c:idx val="3"/>
          <c:order val="3"/>
          <c:tx>
            <c:strRef>
              <c:f>'Table 8.77'!$S$12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8.77'!$U$2:$Y$2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8.77'!$U$12:$Y$12</c:f>
              <c:numCache>
                <c:formatCode>#,##0</c:formatCode>
                <c:ptCount val="5"/>
                <c:pt idx="1">
                  <c:v>9731</c:v>
                </c:pt>
                <c:pt idx="2">
                  <c:v>9960</c:v>
                </c:pt>
                <c:pt idx="3">
                  <c:v>10197</c:v>
                </c:pt>
                <c:pt idx="4">
                  <c:v>10119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04-4CA5-B4E5-47332CBF1D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8.77'!$S$1</c:f>
              <c:strCache>
                <c:ptCount val="1"/>
                <c:pt idx="0">
                  <c:v>Yarra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8.77'!$AB$15:$AB$33</c:f>
              <c:numCache>
                <c:formatCode>0.0%</c:formatCode>
                <c:ptCount val="19"/>
                <c:pt idx="0">
                  <c:v>6.4407000195172729E-3</c:v>
                </c:pt>
                <c:pt idx="1">
                  <c:v>1.442109600329625E-3</c:v>
                </c:pt>
                <c:pt idx="2">
                  <c:v>3.1422809186129726E-2</c:v>
                </c:pt>
                <c:pt idx="3">
                  <c:v>7.5358358814217249E-3</c:v>
                </c:pt>
                <c:pt idx="4">
                  <c:v>3.4654002125214148E-2</c:v>
                </c:pt>
                <c:pt idx="5">
                  <c:v>2.7400082406262877E-2</c:v>
                </c:pt>
                <c:pt idx="6">
                  <c:v>6.9568234554247169E-2</c:v>
                </c:pt>
                <c:pt idx="7">
                  <c:v>8.3100210352828927E-2</c:v>
                </c:pt>
                <c:pt idx="8">
                  <c:v>1.9029340966755577E-2</c:v>
                </c:pt>
                <c:pt idx="9">
                  <c:v>3.7982781428230653E-2</c:v>
                </c:pt>
                <c:pt idx="10">
                  <c:v>4.9649773382777089E-2</c:v>
                </c:pt>
                <c:pt idx="11">
                  <c:v>1.5754776310368011E-2</c:v>
                </c:pt>
                <c:pt idx="12">
                  <c:v>0.16513781363173075</c:v>
                </c:pt>
                <c:pt idx="13">
                  <c:v>8.7524125517749879E-2</c:v>
                </c:pt>
                <c:pt idx="14">
                  <c:v>5.3759243597250234E-2</c:v>
                </c:pt>
                <c:pt idx="15">
                  <c:v>9.0115585626612885E-2</c:v>
                </c:pt>
                <c:pt idx="16">
                  <c:v>0.13054886908247132</c:v>
                </c:pt>
                <c:pt idx="17">
                  <c:v>4.0400754667881074E-2</c:v>
                </c:pt>
                <c:pt idx="18">
                  <c:v>3.1368594539500791E-2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2A-4C54-A5D2-CACE29A8CDA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2A-4C54-A5D2-CACE29A8C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8.77'!$S$63:$S$79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8.77'!$Y$44:$Y$60</c:f>
              <c:numCache>
                <c:formatCode>#,##0</c:formatCode>
                <c:ptCount val="17"/>
                <c:pt idx="0">
                  <c:v>12</c:v>
                </c:pt>
                <c:pt idx="1">
                  <c:v>205</c:v>
                </c:pt>
                <c:pt idx="2">
                  <c:v>876</c:v>
                </c:pt>
                <c:pt idx="3">
                  <c:v>3564</c:v>
                </c:pt>
                <c:pt idx="4">
                  <c:v>10469</c:v>
                </c:pt>
                <c:pt idx="5">
                  <c:v>10173</c:v>
                </c:pt>
                <c:pt idx="6">
                  <c:v>6610</c:v>
                </c:pt>
                <c:pt idx="7">
                  <c:v>4347</c:v>
                </c:pt>
                <c:pt idx="8">
                  <c:v>3174</c:v>
                </c:pt>
                <c:pt idx="9">
                  <c:v>2718</c:v>
                </c:pt>
                <c:pt idx="10">
                  <c:v>2313</c:v>
                </c:pt>
                <c:pt idx="11">
                  <c:v>1599</c:v>
                </c:pt>
                <c:pt idx="12">
                  <c:v>936</c:v>
                </c:pt>
                <c:pt idx="13">
                  <c:v>546</c:v>
                </c:pt>
                <c:pt idx="14">
                  <c:v>188</c:v>
                </c:pt>
                <c:pt idx="15">
                  <c:v>45</c:v>
                </c:pt>
                <c:pt idx="16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8D-4408-B4E4-DCBCF4326334}"/>
            </c:ext>
          </c:extLst>
        </c:ser>
        <c:ser>
          <c:idx val="1"/>
          <c:order val="1"/>
          <c:tx>
            <c:strRef>
              <c:f>'Table 8.77'!$S$62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8.77'!$S$63:$S$79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8.77'!$Y$63:$Y$79</c:f>
              <c:numCache>
                <c:formatCode>#,##0</c:formatCode>
                <c:ptCount val="17"/>
                <c:pt idx="0">
                  <c:v>4</c:v>
                </c:pt>
                <c:pt idx="1">
                  <c:v>335</c:v>
                </c:pt>
                <c:pt idx="2">
                  <c:v>1149</c:v>
                </c:pt>
                <c:pt idx="3">
                  <c:v>4471</c:v>
                </c:pt>
                <c:pt idx="4">
                  <c:v>12305</c:v>
                </c:pt>
                <c:pt idx="5">
                  <c:v>10399</c:v>
                </c:pt>
                <c:pt idx="6">
                  <c:v>6214</c:v>
                </c:pt>
                <c:pt idx="7">
                  <c:v>3894</c:v>
                </c:pt>
                <c:pt idx="8">
                  <c:v>3024</c:v>
                </c:pt>
                <c:pt idx="9">
                  <c:v>2704</c:v>
                </c:pt>
                <c:pt idx="10">
                  <c:v>2261</c:v>
                </c:pt>
                <c:pt idx="11">
                  <c:v>1661</c:v>
                </c:pt>
                <c:pt idx="12">
                  <c:v>961</c:v>
                </c:pt>
                <c:pt idx="13">
                  <c:v>428</c:v>
                </c:pt>
                <c:pt idx="14">
                  <c:v>125</c:v>
                </c:pt>
                <c:pt idx="15">
                  <c:v>41</c:v>
                </c:pt>
                <c:pt idx="16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8D-4408-B4E4-DCBCF4326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8.77'!$S$83:$S$90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8.77'!$Y$83:$Y$90</c:f>
              <c:numCache>
                <c:formatCode>#,##0</c:formatCode>
                <c:ptCount val="8"/>
                <c:pt idx="0">
                  <c:v>4970</c:v>
                </c:pt>
                <c:pt idx="1">
                  <c:v>10773</c:v>
                </c:pt>
                <c:pt idx="2">
                  <c:v>2655</c:v>
                </c:pt>
                <c:pt idx="3">
                  <c:v>2022</c:v>
                </c:pt>
                <c:pt idx="4">
                  <c:v>2309</c:v>
                </c:pt>
                <c:pt idx="5">
                  <c:v>1625</c:v>
                </c:pt>
                <c:pt idx="6">
                  <c:v>646</c:v>
                </c:pt>
                <c:pt idx="7">
                  <c:v>1455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44-4F0E-B1F0-D7C4A69BF057}"/>
            </c:ext>
          </c:extLst>
        </c:ser>
        <c:ser>
          <c:idx val="1"/>
          <c:order val="1"/>
          <c:tx>
            <c:strRef>
              <c:f>'Table 8.77'!$S$92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8.77'!$S$83:$S$90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8.77'!$Y$93:$Y$100</c:f>
              <c:numCache>
                <c:formatCode>#,##0</c:formatCode>
                <c:ptCount val="8"/>
                <c:pt idx="0">
                  <c:v>4353</c:v>
                </c:pt>
                <c:pt idx="1">
                  <c:v>11772</c:v>
                </c:pt>
                <c:pt idx="2">
                  <c:v>854</c:v>
                </c:pt>
                <c:pt idx="3">
                  <c:v>2833</c:v>
                </c:pt>
                <c:pt idx="4">
                  <c:v>4346</c:v>
                </c:pt>
                <c:pt idx="5">
                  <c:v>2144</c:v>
                </c:pt>
                <c:pt idx="6">
                  <c:v>114</c:v>
                </c:pt>
                <c:pt idx="7">
                  <c:v>720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44-4F0E-B1F0-D7C4A69BF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8.77'!$S$1</c:f>
              <c:strCache>
                <c:ptCount val="1"/>
                <c:pt idx="0">
                  <c:v>Yarra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8.77'!$U$8:$Y$8</c:f>
              <c:numCache>
                <c:formatCode>#,##0</c:formatCode>
                <c:ptCount val="5"/>
                <c:pt idx="1">
                  <c:v>50274.74</c:v>
                </c:pt>
                <c:pt idx="2">
                  <c:v>52967.83</c:v>
                </c:pt>
                <c:pt idx="3">
                  <c:v>54224</c:v>
                </c:pt>
                <c:pt idx="4">
                  <c:v>56171.11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A3-4142-A1BE-78631CE1450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A3-4142-A1BE-78631CE14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8.77'!$S$4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8.77'!$V$4:$Z$4</c:f>
              <c:numCache>
                <c:formatCode>#,##0</c:formatCode>
                <c:ptCount val="5"/>
                <c:pt idx="0">
                  <c:v>97233</c:v>
                </c:pt>
                <c:pt idx="1">
                  <c:v>98133</c:v>
                </c:pt>
                <c:pt idx="2">
                  <c:v>101094</c:v>
                </c:pt>
                <c:pt idx="3">
                  <c:v>97837</c:v>
                </c:pt>
                <c:pt idx="4">
                  <c:v>92226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CA-4742-8499-BEF272627D2E}"/>
            </c:ext>
          </c:extLst>
        </c:ser>
        <c:ser>
          <c:idx val="1"/>
          <c:order val="1"/>
          <c:tx>
            <c:strRef>
              <c:f>'Table 8.77'!$S$7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8.77'!$V$7:$Z$7</c:f>
              <c:numCache>
                <c:formatCode>#,##0</c:formatCode>
                <c:ptCount val="5"/>
                <c:pt idx="0">
                  <c:v>63148</c:v>
                </c:pt>
                <c:pt idx="1">
                  <c:v>64505</c:v>
                </c:pt>
                <c:pt idx="2">
                  <c:v>65812</c:v>
                </c:pt>
                <c:pt idx="3">
                  <c:v>65459</c:v>
                </c:pt>
                <c:pt idx="4">
                  <c:v>61545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CA-4742-8499-BEF272627D2E}"/>
            </c:ext>
          </c:extLst>
        </c:ser>
        <c:ser>
          <c:idx val="2"/>
          <c:order val="2"/>
          <c:tx>
            <c:strRef>
              <c:f>'Table 8.77'!$S$11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8.77'!$V$11:$Z$11</c:f>
              <c:numCache>
                <c:formatCode>#,##0</c:formatCode>
                <c:ptCount val="5"/>
                <c:pt idx="0">
                  <c:v>87506</c:v>
                </c:pt>
                <c:pt idx="1">
                  <c:v>88167</c:v>
                </c:pt>
                <c:pt idx="2">
                  <c:v>90898</c:v>
                </c:pt>
                <c:pt idx="3">
                  <c:v>87725</c:v>
                </c:pt>
                <c:pt idx="4">
                  <c:v>82301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CA-4742-8499-BEF272627D2E}"/>
            </c:ext>
          </c:extLst>
        </c:ser>
        <c:ser>
          <c:idx val="3"/>
          <c:order val="3"/>
          <c:tx>
            <c:strRef>
              <c:f>'Table 8.77'!$S$12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8.77'!$V$12:$Z$12</c:f>
              <c:numCache>
                <c:formatCode>#,##0</c:formatCode>
                <c:ptCount val="5"/>
                <c:pt idx="0">
                  <c:v>9731</c:v>
                </c:pt>
                <c:pt idx="1">
                  <c:v>9960</c:v>
                </c:pt>
                <c:pt idx="2">
                  <c:v>10197</c:v>
                </c:pt>
                <c:pt idx="3">
                  <c:v>10119</c:v>
                </c:pt>
                <c:pt idx="4">
                  <c:v>9925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9CA-4742-8499-BEF272627D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8.77'!$S$1</c:f>
              <c:strCache>
                <c:ptCount val="1"/>
                <c:pt idx="0">
                  <c:v>Yarra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8.77'!$AB$15:$AB$33</c:f>
              <c:numCache>
                <c:formatCode>0.0%</c:formatCode>
                <c:ptCount val="19"/>
                <c:pt idx="0">
                  <c:v>6.4407000195172729E-3</c:v>
                </c:pt>
                <c:pt idx="1">
                  <c:v>1.442109600329625E-3</c:v>
                </c:pt>
                <c:pt idx="2">
                  <c:v>3.1422809186129726E-2</c:v>
                </c:pt>
                <c:pt idx="3">
                  <c:v>7.5358358814217249E-3</c:v>
                </c:pt>
                <c:pt idx="4">
                  <c:v>3.4654002125214148E-2</c:v>
                </c:pt>
                <c:pt idx="5">
                  <c:v>2.7400082406262877E-2</c:v>
                </c:pt>
                <c:pt idx="6">
                  <c:v>6.9568234554247169E-2</c:v>
                </c:pt>
                <c:pt idx="7">
                  <c:v>8.3100210352828927E-2</c:v>
                </c:pt>
                <c:pt idx="8">
                  <c:v>1.9029340966755577E-2</c:v>
                </c:pt>
                <c:pt idx="9">
                  <c:v>3.7982781428230653E-2</c:v>
                </c:pt>
                <c:pt idx="10">
                  <c:v>4.9649773382777089E-2</c:v>
                </c:pt>
                <c:pt idx="11">
                  <c:v>1.5754776310368011E-2</c:v>
                </c:pt>
                <c:pt idx="12">
                  <c:v>0.16513781363173075</c:v>
                </c:pt>
                <c:pt idx="13">
                  <c:v>8.7524125517749879E-2</c:v>
                </c:pt>
                <c:pt idx="14">
                  <c:v>5.3759243597250234E-2</c:v>
                </c:pt>
                <c:pt idx="15">
                  <c:v>9.0115585626612885E-2</c:v>
                </c:pt>
                <c:pt idx="16">
                  <c:v>0.13054886908247132</c:v>
                </c:pt>
                <c:pt idx="17">
                  <c:v>4.0400754667881074E-2</c:v>
                </c:pt>
                <c:pt idx="18">
                  <c:v>3.1368594539500791E-2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61-45B5-A519-E6D3BEBFECE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61-45B5-A519-E6D3BEBFEC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8.77'!$S$63:$S$79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8.77'!$Z$44:$Z$60</c:f>
              <c:numCache>
                <c:formatCode>#,##0</c:formatCode>
                <c:ptCount val="17"/>
                <c:pt idx="0">
                  <c:v>5</c:v>
                </c:pt>
                <c:pt idx="1">
                  <c:v>200</c:v>
                </c:pt>
                <c:pt idx="2">
                  <c:v>922</c:v>
                </c:pt>
                <c:pt idx="3">
                  <c:v>3017</c:v>
                </c:pt>
                <c:pt idx="4">
                  <c:v>8961</c:v>
                </c:pt>
                <c:pt idx="5">
                  <c:v>9853</c:v>
                </c:pt>
                <c:pt idx="6">
                  <c:v>6443</c:v>
                </c:pt>
                <c:pt idx="7">
                  <c:v>4255</c:v>
                </c:pt>
                <c:pt idx="8">
                  <c:v>3099</c:v>
                </c:pt>
                <c:pt idx="9">
                  <c:v>2728</c:v>
                </c:pt>
                <c:pt idx="10">
                  <c:v>2341</c:v>
                </c:pt>
                <c:pt idx="11">
                  <c:v>1646</c:v>
                </c:pt>
                <c:pt idx="12">
                  <c:v>950</c:v>
                </c:pt>
                <c:pt idx="13">
                  <c:v>533</c:v>
                </c:pt>
                <c:pt idx="14">
                  <c:v>200</c:v>
                </c:pt>
                <c:pt idx="15">
                  <c:v>50</c:v>
                </c:pt>
                <c:pt idx="16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9E-4B70-B31F-3397C32DEB63}"/>
            </c:ext>
          </c:extLst>
        </c:ser>
        <c:ser>
          <c:idx val="1"/>
          <c:order val="1"/>
          <c:tx>
            <c:strRef>
              <c:f>'Table 8.77'!$S$62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8.77'!$S$63:$S$79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8.77'!$Z$63:$Z$79</c:f>
              <c:numCache>
                <c:formatCode>#,##0</c:formatCode>
                <c:ptCount val="17"/>
                <c:pt idx="0">
                  <c:v>5</c:v>
                </c:pt>
                <c:pt idx="1">
                  <c:v>353</c:v>
                </c:pt>
                <c:pt idx="2">
                  <c:v>1146</c:v>
                </c:pt>
                <c:pt idx="3">
                  <c:v>3919</c:v>
                </c:pt>
                <c:pt idx="4">
                  <c:v>10700</c:v>
                </c:pt>
                <c:pt idx="5">
                  <c:v>9807</c:v>
                </c:pt>
                <c:pt idx="6">
                  <c:v>5931</c:v>
                </c:pt>
                <c:pt idx="7">
                  <c:v>3938</c:v>
                </c:pt>
                <c:pt idx="8">
                  <c:v>2944</c:v>
                </c:pt>
                <c:pt idx="9">
                  <c:v>2660</c:v>
                </c:pt>
                <c:pt idx="10">
                  <c:v>2242</c:v>
                </c:pt>
                <c:pt idx="11">
                  <c:v>1681</c:v>
                </c:pt>
                <c:pt idx="12">
                  <c:v>982</c:v>
                </c:pt>
                <c:pt idx="13">
                  <c:v>442</c:v>
                </c:pt>
                <c:pt idx="14">
                  <c:v>138</c:v>
                </c:pt>
                <c:pt idx="15">
                  <c:v>46</c:v>
                </c:pt>
                <c:pt idx="16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9E-4B70-B31F-3397C32DE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8.77'!$Z$83:$Z$90</c:f>
              <c:numCache>
                <c:formatCode>#,##0</c:formatCode>
                <c:ptCount val="8"/>
                <c:pt idx="0">
                  <c:v>4834</c:v>
                </c:pt>
                <c:pt idx="1">
                  <c:v>10366</c:v>
                </c:pt>
                <c:pt idx="2">
                  <c:v>2455</c:v>
                </c:pt>
                <c:pt idx="3">
                  <c:v>1898</c:v>
                </c:pt>
                <c:pt idx="4">
                  <c:v>2201</c:v>
                </c:pt>
                <c:pt idx="5">
                  <c:v>1522</c:v>
                </c:pt>
                <c:pt idx="6">
                  <c:v>604</c:v>
                </c:pt>
                <c:pt idx="7">
                  <c:v>1376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77-4FD5-988A-F596B85A280F}"/>
            </c:ext>
          </c:extLst>
        </c:ser>
        <c:ser>
          <c:idx val="1"/>
          <c:order val="1"/>
          <c:tx>
            <c:strRef>
              <c:f>'Table 8.77'!$S$92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8.77'!$S$83:$S$90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8.77'!$Z$93:$Z$100</c:f>
              <c:numCache>
                <c:formatCode>#,##0</c:formatCode>
                <c:ptCount val="8"/>
                <c:pt idx="0">
                  <c:v>4155</c:v>
                </c:pt>
                <c:pt idx="1">
                  <c:v>11400</c:v>
                </c:pt>
                <c:pt idx="2">
                  <c:v>825</c:v>
                </c:pt>
                <c:pt idx="3">
                  <c:v>2659</c:v>
                </c:pt>
                <c:pt idx="4">
                  <c:v>4087</c:v>
                </c:pt>
                <c:pt idx="5">
                  <c:v>1994</c:v>
                </c:pt>
                <c:pt idx="6">
                  <c:v>123</c:v>
                </c:pt>
                <c:pt idx="7">
                  <c:v>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77-4FD5-988A-F596B85A28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8.8'!$S$1</c:f>
              <c:strCache>
                <c:ptCount val="1"/>
                <c:pt idx="0">
                  <c:v>Benalla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8.8'!$AB$15:$AB$33</c:f>
              <c:numCache>
                <c:formatCode>0.0%</c:formatCode>
                <c:ptCount val="19"/>
                <c:pt idx="0">
                  <c:v>6.8633512940552949E-2</c:v>
                </c:pt>
                <c:pt idx="1">
                  <c:v>2.0316226481759563E-2</c:v>
                </c:pt>
                <c:pt idx="2">
                  <c:v>8.4621499867502864E-2</c:v>
                </c:pt>
                <c:pt idx="3">
                  <c:v>7.9498277537320017E-3</c:v>
                </c:pt>
                <c:pt idx="4">
                  <c:v>8.0204928893207308E-2</c:v>
                </c:pt>
                <c:pt idx="5">
                  <c:v>2.4909460295026942E-2</c:v>
                </c:pt>
                <c:pt idx="6">
                  <c:v>8.3031534316756472E-2</c:v>
                </c:pt>
                <c:pt idx="7">
                  <c:v>6.7750198745693838E-2</c:v>
                </c:pt>
                <c:pt idx="8">
                  <c:v>3.5067573535906719E-2</c:v>
                </c:pt>
                <c:pt idx="9">
                  <c:v>3.798251037894179E-3</c:v>
                </c:pt>
                <c:pt idx="10">
                  <c:v>2.5439448811942409E-2</c:v>
                </c:pt>
                <c:pt idx="11">
                  <c:v>1.2189735889055737E-2</c:v>
                </c:pt>
                <c:pt idx="12">
                  <c:v>3.6480876247681301E-2</c:v>
                </c:pt>
                <c:pt idx="13">
                  <c:v>7.1283455525130282E-2</c:v>
                </c:pt>
                <c:pt idx="14">
                  <c:v>5.4765480081264903E-2</c:v>
                </c:pt>
                <c:pt idx="15">
                  <c:v>6.457026764420104E-2</c:v>
                </c:pt>
                <c:pt idx="16">
                  <c:v>0.13523540323292996</c:v>
                </c:pt>
                <c:pt idx="17">
                  <c:v>1.8196272414097693E-2</c:v>
                </c:pt>
                <c:pt idx="18">
                  <c:v>3.1004328239554811E-2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72-49CB-B4B4-0E099E10140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72-49CB-B4B4-0E099E101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8.77'!$S$1</c:f>
              <c:strCache>
                <c:ptCount val="1"/>
                <c:pt idx="0">
                  <c:v>Yarra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8.77'!$V$8:$Z$8</c:f>
              <c:numCache>
                <c:formatCode>#,##0</c:formatCode>
                <c:ptCount val="5"/>
                <c:pt idx="0">
                  <c:v>50274.74</c:v>
                </c:pt>
                <c:pt idx="1">
                  <c:v>52967.83</c:v>
                </c:pt>
                <c:pt idx="2">
                  <c:v>54224</c:v>
                </c:pt>
                <c:pt idx="3">
                  <c:v>56171.11</c:v>
                </c:pt>
                <c:pt idx="4">
                  <c:v>61536.34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4B-4873-A377-BDF2CAB8A89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8.77'!$V$2:$Z$2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42133.59</c:v>
                </c:pt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4B-4873-A377-BDF2CAB8A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8.78'!$S$4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8.78'!$U$2:$Y$2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8.78'!$U$4:$Y$4</c:f>
              <c:numCache>
                <c:formatCode>#,##0</c:formatCode>
                <c:ptCount val="5"/>
                <c:pt idx="1">
                  <c:v>122106</c:v>
                </c:pt>
                <c:pt idx="2">
                  <c:v>124766</c:v>
                </c:pt>
                <c:pt idx="3">
                  <c:v>126366</c:v>
                </c:pt>
                <c:pt idx="4">
                  <c:v>124775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B3-4207-912B-2435CE423BA3}"/>
            </c:ext>
          </c:extLst>
        </c:ser>
        <c:ser>
          <c:idx val="1"/>
          <c:order val="1"/>
          <c:tx>
            <c:strRef>
              <c:f>'Table 8.78'!$S$7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8.78'!$U$2:$Y$2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8.78'!$U$7:$Y$7</c:f>
              <c:numCache>
                <c:formatCode>#,##0</c:formatCode>
                <c:ptCount val="5"/>
                <c:pt idx="1">
                  <c:v>88287</c:v>
                </c:pt>
                <c:pt idx="2">
                  <c:v>90217</c:v>
                </c:pt>
                <c:pt idx="3">
                  <c:v>90542</c:v>
                </c:pt>
                <c:pt idx="4">
                  <c:v>91454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B3-4207-912B-2435CE423BA3}"/>
            </c:ext>
          </c:extLst>
        </c:ser>
        <c:ser>
          <c:idx val="2"/>
          <c:order val="2"/>
          <c:tx>
            <c:strRef>
              <c:f>'Table 8.78'!$S$11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8.78'!$U$2:$Y$2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8.78'!$U$11:$Y$11</c:f>
              <c:numCache>
                <c:formatCode>#,##0</c:formatCode>
                <c:ptCount val="5"/>
                <c:pt idx="1">
                  <c:v>108136</c:v>
                </c:pt>
                <c:pt idx="2">
                  <c:v>110523</c:v>
                </c:pt>
                <c:pt idx="3">
                  <c:v>112333</c:v>
                </c:pt>
                <c:pt idx="4">
                  <c:v>110719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B3-4207-912B-2435CE423BA3}"/>
            </c:ext>
          </c:extLst>
        </c:ser>
        <c:ser>
          <c:idx val="3"/>
          <c:order val="3"/>
          <c:tx>
            <c:strRef>
              <c:f>'Table 8.78'!$S$12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8.78'!$U$2:$Y$2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8.78'!$U$12:$Y$12</c:f>
              <c:numCache>
                <c:formatCode>#,##0</c:formatCode>
                <c:ptCount val="5"/>
                <c:pt idx="1">
                  <c:v>13967</c:v>
                </c:pt>
                <c:pt idx="2">
                  <c:v>14242</c:v>
                </c:pt>
                <c:pt idx="3">
                  <c:v>14030</c:v>
                </c:pt>
                <c:pt idx="4">
                  <c:v>14056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2B3-4207-912B-2435CE423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8.78'!$S$1</c:f>
              <c:strCache>
                <c:ptCount val="1"/>
                <c:pt idx="0">
                  <c:v>Yarra Ranges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8.78'!$AB$15:$AB$33</c:f>
              <c:numCache>
                <c:formatCode>0.0%</c:formatCode>
                <c:ptCount val="19"/>
                <c:pt idx="0">
                  <c:v>1.9533464834173182E-2</c:v>
                </c:pt>
                <c:pt idx="1">
                  <c:v>1.6211338353790499E-3</c:v>
                </c:pt>
                <c:pt idx="2">
                  <c:v>7.2136462733886492E-2</c:v>
                </c:pt>
                <c:pt idx="3">
                  <c:v>7.2032646281374527E-3</c:v>
                </c:pt>
                <c:pt idx="4">
                  <c:v>0.11610672331318229</c:v>
                </c:pt>
                <c:pt idx="5">
                  <c:v>4.6230264891671521E-2</c:v>
                </c:pt>
                <c:pt idx="6">
                  <c:v>9.2005334568482922E-2</c:v>
                </c:pt>
                <c:pt idx="7">
                  <c:v>5.8664281550219209E-2</c:v>
                </c:pt>
                <c:pt idx="8">
                  <c:v>2.4484711030897374E-2</c:v>
                </c:pt>
                <c:pt idx="9">
                  <c:v>1.3144760064206482E-2</c:v>
                </c:pt>
                <c:pt idx="10">
                  <c:v>3.43792175433833E-2</c:v>
                </c:pt>
                <c:pt idx="11">
                  <c:v>1.6307168925339999E-2</c:v>
                </c:pt>
                <c:pt idx="12">
                  <c:v>7.1569465185551948E-2</c:v>
                </c:pt>
                <c:pt idx="13">
                  <c:v>7.0507343017544979E-2</c:v>
                </c:pt>
                <c:pt idx="14">
                  <c:v>4.3642839459835013E-2</c:v>
                </c:pt>
                <c:pt idx="15">
                  <c:v>8.5975994441826853E-2</c:v>
                </c:pt>
                <c:pt idx="16">
                  <c:v>0.12434016658547688</c:v>
                </c:pt>
                <c:pt idx="17">
                  <c:v>2.3318772410378451E-2</c:v>
                </c:pt>
                <c:pt idx="18">
                  <c:v>4.748404820277749E-2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DF-4CA5-AAA4-CB4FC87AD01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DF-4CA5-AAA4-CB4FC87AD0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8.78'!$S$63:$S$79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8.78'!$Y$44:$Y$60</c:f>
              <c:numCache>
                <c:formatCode>#,##0</c:formatCode>
                <c:ptCount val="17"/>
                <c:pt idx="0">
                  <c:v>28</c:v>
                </c:pt>
                <c:pt idx="1">
                  <c:v>1252</c:v>
                </c:pt>
                <c:pt idx="2">
                  <c:v>3431</c:v>
                </c:pt>
                <c:pt idx="3">
                  <c:v>5725</c:v>
                </c:pt>
                <c:pt idx="4">
                  <c:v>6833</c:v>
                </c:pt>
                <c:pt idx="5">
                  <c:v>6827</c:v>
                </c:pt>
                <c:pt idx="6">
                  <c:v>6191</c:v>
                </c:pt>
                <c:pt idx="7">
                  <c:v>5768</c:v>
                </c:pt>
                <c:pt idx="8">
                  <c:v>6151</c:v>
                </c:pt>
                <c:pt idx="9">
                  <c:v>5766</c:v>
                </c:pt>
                <c:pt idx="10">
                  <c:v>5485</c:v>
                </c:pt>
                <c:pt idx="11">
                  <c:v>4249</c:v>
                </c:pt>
                <c:pt idx="12">
                  <c:v>2361</c:v>
                </c:pt>
                <c:pt idx="13">
                  <c:v>1065</c:v>
                </c:pt>
                <c:pt idx="14">
                  <c:v>387</c:v>
                </c:pt>
                <c:pt idx="15">
                  <c:v>144</c:v>
                </c:pt>
                <c:pt idx="16">
                  <c:v>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DC-4796-8263-1ECE22D9E7DB}"/>
            </c:ext>
          </c:extLst>
        </c:ser>
        <c:ser>
          <c:idx val="1"/>
          <c:order val="1"/>
          <c:tx>
            <c:strRef>
              <c:f>'Table 8.78'!$S$62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8.78'!$S$63:$S$79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8.78'!$Y$63:$Y$79</c:f>
              <c:numCache>
                <c:formatCode>#,##0</c:formatCode>
                <c:ptCount val="17"/>
                <c:pt idx="0">
                  <c:v>19</c:v>
                </c:pt>
                <c:pt idx="1">
                  <c:v>1484</c:v>
                </c:pt>
                <c:pt idx="2">
                  <c:v>3891</c:v>
                </c:pt>
                <c:pt idx="3">
                  <c:v>5948</c:v>
                </c:pt>
                <c:pt idx="4">
                  <c:v>6927</c:v>
                </c:pt>
                <c:pt idx="5">
                  <c:v>6616</c:v>
                </c:pt>
                <c:pt idx="6">
                  <c:v>6109</c:v>
                </c:pt>
                <c:pt idx="7">
                  <c:v>5915</c:v>
                </c:pt>
                <c:pt idx="8">
                  <c:v>6745</c:v>
                </c:pt>
                <c:pt idx="9">
                  <c:v>6285</c:v>
                </c:pt>
                <c:pt idx="10">
                  <c:v>5726</c:v>
                </c:pt>
                <c:pt idx="11">
                  <c:v>4099</c:v>
                </c:pt>
                <c:pt idx="12">
                  <c:v>1963</c:v>
                </c:pt>
                <c:pt idx="13">
                  <c:v>738</c:v>
                </c:pt>
                <c:pt idx="14">
                  <c:v>263</c:v>
                </c:pt>
                <c:pt idx="15">
                  <c:v>146</c:v>
                </c:pt>
                <c:pt idx="16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DC-4796-8263-1ECE22D9E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8.78'!$S$83:$S$90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8.78'!$Y$83:$Y$90</c:f>
              <c:numCache>
                <c:formatCode>#,##0</c:formatCode>
                <c:ptCount val="8"/>
                <c:pt idx="0">
                  <c:v>6108</c:v>
                </c:pt>
                <c:pt idx="1">
                  <c:v>5938</c:v>
                </c:pt>
                <c:pt idx="2">
                  <c:v>10895</c:v>
                </c:pt>
                <c:pt idx="3">
                  <c:v>2441</c:v>
                </c:pt>
                <c:pt idx="4">
                  <c:v>2012</c:v>
                </c:pt>
                <c:pt idx="5">
                  <c:v>2364</c:v>
                </c:pt>
                <c:pt idx="6">
                  <c:v>3146</c:v>
                </c:pt>
                <c:pt idx="7">
                  <c:v>4591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50-4FD2-8F6E-3FDDC3FEB586}"/>
            </c:ext>
          </c:extLst>
        </c:ser>
        <c:ser>
          <c:idx val="1"/>
          <c:order val="1"/>
          <c:tx>
            <c:strRef>
              <c:f>'Table 8.78'!$S$92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8.78'!$S$83:$S$90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8.78'!$Y$93:$Y$100</c:f>
              <c:numCache>
                <c:formatCode>#,##0</c:formatCode>
                <c:ptCount val="8"/>
                <c:pt idx="0">
                  <c:v>3877</c:v>
                </c:pt>
                <c:pt idx="1">
                  <c:v>9121</c:v>
                </c:pt>
                <c:pt idx="2">
                  <c:v>1935</c:v>
                </c:pt>
                <c:pt idx="3">
                  <c:v>7108</c:v>
                </c:pt>
                <c:pt idx="4">
                  <c:v>8451</c:v>
                </c:pt>
                <c:pt idx="5">
                  <c:v>4309</c:v>
                </c:pt>
                <c:pt idx="6">
                  <c:v>481</c:v>
                </c:pt>
                <c:pt idx="7">
                  <c:v>2476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50-4FD2-8F6E-3FDDC3FEB5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8.78'!$S$1</c:f>
              <c:strCache>
                <c:ptCount val="1"/>
                <c:pt idx="0">
                  <c:v>Yarra Ranges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8.78'!$U$8:$Y$8</c:f>
              <c:numCache>
                <c:formatCode>#,##0</c:formatCode>
                <c:ptCount val="5"/>
                <c:pt idx="1">
                  <c:v>42033.4</c:v>
                </c:pt>
                <c:pt idx="2">
                  <c:v>43555</c:v>
                </c:pt>
                <c:pt idx="3">
                  <c:v>44527.16</c:v>
                </c:pt>
                <c:pt idx="4">
                  <c:v>45649.2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29-4A6F-B590-28B12B5E4C3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29-4A6F-B590-28B12B5E4C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8.78'!$S$4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8.78'!$V$4:$Z$4</c:f>
              <c:numCache>
                <c:formatCode>#,##0</c:formatCode>
                <c:ptCount val="5"/>
                <c:pt idx="0">
                  <c:v>122106</c:v>
                </c:pt>
                <c:pt idx="1">
                  <c:v>124766</c:v>
                </c:pt>
                <c:pt idx="2">
                  <c:v>126366</c:v>
                </c:pt>
                <c:pt idx="3">
                  <c:v>124775</c:v>
                </c:pt>
                <c:pt idx="4">
                  <c:v>125221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FA-40FA-8BAD-4193E2A107FA}"/>
            </c:ext>
          </c:extLst>
        </c:ser>
        <c:ser>
          <c:idx val="1"/>
          <c:order val="1"/>
          <c:tx>
            <c:strRef>
              <c:f>'Table 8.78'!$S$7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8.78'!$V$7:$Z$7</c:f>
              <c:numCache>
                <c:formatCode>#,##0</c:formatCode>
                <c:ptCount val="5"/>
                <c:pt idx="0">
                  <c:v>88287</c:v>
                </c:pt>
                <c:pt idx="1">
                  <c:v>90217</c:v>
                </c:pt>
                <c:pt idx="2">
                  <c:v>90542</c:v>
                </c:pt>
                <c:pt idx="3">
                  <c:v>91454</c:v>
                </c:pt>
                <c:pt idx="4">
                  <c:v>91280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FA-40FA-8BAD-4193E2A107FA}"/>
            </c:ext>
          </c:extLst>
        </c:ser>
        <c:ser>
          <c:idx val="2"/>
          <c:order val="2"/>
          <c:tx>
            <c:strRef>
              <c:f>'Table 8.78'!$S$11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8.78'!$V$11:$Z$11</c:f>
              <c:numCache>
                <c:formatCode>#,##0</c:formatCode>
                <c:ptCount val="5"/>
                <c:pt idx="0">
                  <c:v>108136</c:v>
                </c:pt>
                <c:pt idx="1">
                  <c:v>110523</c:v>
                </c:pt>
                <c:pt idx="2">
                  <c:v>112333</c:v>
                </c:pt>
                <c:pt idx="3">
                  <c:v>110719</c:v>
                </c:pt>
                <c:pt idx="4">
                  <c:v>110777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FA-40FA-8BAD-4193E2A107FA}"/>
            </c:ext>
          </c:extLst>
        </c:ser>
        <c:ser>
          <c:idx val="3"/>
          <c:order val="3"/>
          <c:tx>
            <c:strRef>
              <c:f>'Table 8.78'!$S$12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8.78'!$V$12:$Z$12</c:f>
              <c:numCache>
                <c:formatCode>#,##0</c:formatCode>
                <c:ptCount val="5"/>
                <c:pt idx="0">
                  <c:v>13967</c:v>
                </c:pt>
                <c:pt idx="1">
                  <c:v>14242</c:v>
                </c:pt>
                <c:pt idx="2">
                  <c:v>14030</c:v>
                </c:pt>
                <c:pt idx="3">
                  <c:v>14056</c:v>
                </c:pt>
                <c:pt idx="4">
                  <c:v>14444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7FA-40FA-8BAD-4193E2A107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8.78'!$S$1</c:f>
              <c:strCache>
                <c:ptCount val="1"/>
                <c:pt idx="0">
                  <c:v>Yarra Ranges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8.78'!$AB$15:$AB$33</c:f>
              <c:numCache>
                <c:formatCode>0.0%</c:formatCode>
                <c:ptCount val="19"/>
                <c:pt idx="0">
                  <c:v>1.9533464834173182E-2</c:v>
                </c:pt>
                <c:pt idx="1">
                  <c:v>1.6211338353790499E-3</c:v>
                </c:pt>
                <c:pt idx="2">
                  <c:v>7.2136462733886492E-2</c:v>
                </c:pt>
                <c:pt idx="3">
                  <c:v>7.2032646281374527E-3</c:v>
                </c:pt>
                <c:pt idx="4">
                  <c:v>0.11610672331318229</c:v>
                </c:pt>
                <c:pt idx="5">
                  <c:v>4.6230264891671521E-2</c:v>
                </c:pt>
                <c:pt idx="6">
                  <c:v>9.2005334568482922E-2</c:v>
                </c:pt>
                <c:pt idx="7">
                  <c:v>5.8664281550219209E-2</c:v>
                </c:pt>
                <c:pt idx="8">
                  <c:v>2.4484711030897374E-2</c:v>
                </c:pt>
                <c:pt idx="9">
                  <c:v>1.3144760064206482E-2</c:v>
                </c:pt>
                <c:pt idx="10">
                  <c:v>3.43792175433833E-2</c:v>
                </c:pt>
                <c:pt idx="11">
                  <c:v>1.6307168925339999E-2</c:v>
                </c:pt>
                <c:pt idx="12">
                  <c:v>7.1569465185551948E-2</c:v>
                </c:pt>
                <c:pt idx="13">
                  <c:v>7.0507343017544979E-2</c:v>
                </c:pt>
                <c:pt idx="14">
                  <c:v>4.3642839459835013E-2</c:v>
                </c:pt>
                <c:pt idx="15">
                  <c:v>8.5975994441826853E-2</c:v>
                </c:pt>
                <c:pt idx="16">
                  <c:v>0.12434016658547688</c:v>
                </c:pt>
                <c:pt idx="17">
                  <c:v>2.3318772410378451E-2</c:v>
                </c:pt>
                <c:pt idx="18">
                  <c:v>4.748404820277749E-2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42-4D50-9ADD-3F6FE132E97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42-4D50-9ADD-3F6FE132E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8.78'!$S$63:$S$79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8.78'!$Z$44:$Z$60</c:f>
              <c:numCache>
                <c:formatCode>#,##0</c:formatCode>
                <c:ptCount val="17"/>
                <c:pt idx="0">
                  <c:v>23</c:v>
                </c:pt>
                <c:pt idx="1">
                  <c:v>1377</c:v>
                </c:pt>
                <c:pt idx="2">
                  <c:v>3499</c:v>
                </c:pt>
                <c:pt idx="3">
                  <c:v>5378</c:v>
                </c:pt>
                <c:pt idx="4">
                  <c:v>6583</c:v>
                </c:pt>
                <c:pt idx="5">
                  <c:v>6944</c:v>
                </c:pt>
                <c:pt idx="6">
                  <c:v>6427</c:v>
                </c:pt>
                <c:pt idx="7">
                  <c:v>5729</c:v>
                </c:pt>
                <c:pt idx="8">
                  <c:v>6020</c:v>
                </c:pt>
                <c:pt idx="9">
                  <c:v>5845</c:v>
                </c:pt>
                <c:pt idx="10">
                  <c:v>5255</c:v>
                </c:pt>
                <c:pt idx="11">
                  <c:v>4457</c:v>
                </c:pt>
                <c:pt idx="12">
                  <c:v>2399</c:v>
                </c:pt>
                <c:pt idx="13">
                  <c:v>1067</c:v>
                </c:pt>
                <c:pt idx="14">
                  <c:v>399</c:v>
                </c:pt>
                <c:pt idx="15">
                  <c:v>152</c:v>
                </c:pt>
                <c:pt idx="16">
                  <c:v>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9B-4987-B19A-BD2B3A0CFDD7}"/>
            </c:ext>
          </c:extLst>
        </c:ser>
        <c:ser>
          <c:idx val="1"/>
          <c:order val="1"/>
          <c:tx>
            <c:strRef>
              <c:f>'Table 8.78'!$S$62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8.78'!$S$63:$S$79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8.78'!$Z$63:$Z$79</c:f>
              <c:numCache>
                <c:formatCode>#,##0</c:formatCode>
                <c:ptCount val="17"/>
                <c:pt idx="0">
                  <c:v>28</c:v>
                </c:pt>
                <c:pt idx="1">
                  <c:v>1599</c:v>
                </c:pt>
                <c:pt idx="2">
                  <c:v>3924</c:v>
                </c:pt>
                <c:pt idx="3">
                  <c:v>5944</c:v>
                </c:pt>
                <c:pt idx="4">
                  <c:v>6780</c:v>
                </c:pt>
                <c:pt idx="5">
                  <c:v>6784</c:v>
                </c:pt>
                <c:pt idx="6">
                  <c:v>6452</c:v>
                </c:pt>
                <c:pt idx="7">
                  <c:v>5940</c:v>
                </c:pt>
                <c:pt idx="8">
                  <c:v>6582</c:v>
                </c:pt>
                <c:pt idx="9">
                  <c:v>6380</c:v>
                </c:pt>
                <c:pt idx="10">
                  <c:v>5641</c:v>
                </c:pt>
                <c:pt idx="11">
                  <c:v>4123</c:v>
                </c:pt>
                <c:pt idx="12">
                  <c:v>2042</c:v>
                </c:pt>
                <c:pt idx="13">
                  <c:v>760</c:v>
                </c:pt>
                <c:pt idx="14">
                  <c:v>279</c:v>
                </c:pt>
                <c:pt idx="15">
                  <c:v>135</c:v>
                </c:pt>
                <c:pt idx="16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9B-4987-B19A-BD2B3A0CFD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8.78'!$Z$83:$Z$90</c:f>
              <c:numCache>
                <c:formatCode>#,##0</c:formatCode>
                <c:ptCount val="8"/>
                <c:pt idx="0">
                  <c:v>6091</c:v>
                </c:pt>
                <c:pt idx="1">
                  <c:v>5995</c:v>
                </c:pt>
                <c:pt idx="2">
                  <c:v>10951</c:v>
                </c:pt>
                <c:pt idx="3">
                  <c:v>2404</c:v>
                </c:pt>
                <c:pt idx="4">
                  <c:v>1989</c:v>
                </c:pt>
                <c:pt idx="5">
                  <c:v>2310</c:v>
                </c:pt>
                <c:pt idx="6">
                  <c:v>3103</c:v>
                </c:pt>
                <c:pt idx="7">
                  <c:v>4643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F0-422A-A161-ACB3BFE0E4FB}"/>
            </c:ext>
          </c:extLst>
        </c:ser>
        <c:ser>
          <c:idx val="1"/>
          <c:order val="1"/>
          <c:tx>
            <c:strRef>
              <c:f>'Table 8.78'!$S$92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8.78'!$S$83:$S$90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8.78'!$Z$93:$Z$100</c:f>
              <c:numCache>
                <c:formatCode>#,##0</c:formatCode>
                <c:ptCount val="8"/>
                <c:pt idx="0">
                  <c:v>3928</c:v>
                </c:pt>
                <c:pt idx="1">
                  <c:v>9242</c:v>
                </c:pt>
                <c:pt idx="2">
                  <c:v>1963</c:v>
                </c:pt>
                <c:pt idx="3">
                  <c:v>7100</c:v>
                </c:pt>
                <c:pt idx="4">
                  <c:v>8320</c:v>
                </c:pt>
                <c:pt idx="5">
                  <c:v>4326</c:v>
                </c:pt>
                <c:pt idx="6">
                  <c:v>475</c:v>
                </c:pt>
                <c:pt idx="7">
                  <c:v>2541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F0-422A-A161-ACB3BFE0E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8.8'!$Z$44:$Z$60</c:f>
              <c:numCache>
                <c:formatCode>#,##0</c:formatCode>
                <c:ptCount val="17"/>
                <c:pt idx="0">
                  <c:v>4</c:v>
                </c:pt>
                <c:pt idx="1">
                  <c:v>134</c:v>
                </c:pt>
                <c:pt idx="2">
                  <c:v>328</c:v>
                </c:pt>
                <c:pt idx="3">
                  <c:v>455</c:v>
                </c:pt>
                <c:pt idx="4">
                  <c:v>667</c:v>
                </c:pt>
                <c:pt idx="5">
                  <c:v>533</c:v>
                </c:pt>
                <c:pt idx="6">
                  <c:v>495</c:v>
                </c:pt>
                <c:pt idx="7">
                  <c:v>378</c:v>
                </c:pt>
                <c:pt idx="8">
                  <c:v>437</c:v>
                </c:pt>
                <c:pt idx="9">
                  <c:v>488</c:v>
                </c:pt>
                <c:pt idx="10">
                  <c:v>536</c:v>
                </c:pt>
                <c:pt idx="11">
                  <c:v>545</c:v>
                </c:pt>
                <c:pt idx="12">
                  <c:v>363</c:v>
                </c:pt>
                <c:pt idx="13">
                  <c:v>175</c:v>
                </c:pt>
                <c:pt idx="14">
                  <c:v>67</c:v>
                </c:pt>
                <c:pt idx="15">
                  <c:v>33</c:v>
                </c:pt>
                <c:pt idx="1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90-468F-B407-226B7498D194}"/>
            </c:ext>
          </c:extLst>
        </c:ser>
        <c:ser>
          <c:idx val="1"/>
          <c:order val="1"/>
          <c:tx>
            <c:strRef>
              <c:f>'Table 8.8'!$S$62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8.8'!$Z$63:$Z$79</c:f>
              <c:numCache>
                <c:formatCode>#,##0</c:formatCode>
                <c:ptCount val="17"/>
                <c:pt idx="0">
                  <c:v>6</c:v>
                </c:pt>
                <c:pt idx="1">
                  <c:v>167</c:v>
                </c:pt>
                <c:pt idx="2">
                  <c:v>326</c:v>
                </c:pt>
                <c:pt idx="3">
                  <c:v>486</c:v>
                </c:pt>
                <c:pt idx="4">
                  <c:v>525</c:v>
                </c:pt>
                <c:pt idx="5">
                  <c:v>488</c:v>
                </c:pt>
                <c:pt idx="6">
                  <c:v>464</c:v>
                </c:pt>
                <c:pt idx="7">
                  <c:v>456</c:v>
                </c:pt>
                <c:pt idx="8">
                  <c:v>483</c:v>
                </c:pt>
                <c:pt idx="9">
                  <c:v>581</c:v>
                </c:pt>
                <c:pt idx="10">
                  <c:v>625</c:v>
                </c:pt>
                <c:pt idx="11">
                  <c:v>532</c:v>
                </c:pt>
                <c:pt idx="12">
                  <c:v>303</c:v>
                </c:pt>
                <c:pt idx="13">
                  <c:v>112</c:v>
                </c:pt>
                <c:pt idx="14">
                  <c:v>48</c:v>
                </c:pt>
                <c:pt idx="15">
                  <c:v>30</c:v>
                </c:pt>
                <c:pt idx="1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90-468F-B407-226B7498D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8.78'!$S$1</c:f>
              <c:strCache>
                <c:ptCount val="1"/>
                <c:pt idx="0">
                  <c:v>Yarra Ranges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8.78'!$V$8:$Z$8</c:f>
              <c:numCache>
                <c:formatCode>#,##0</c:formatCode>
                <c:ptCount val="5"/>
                <c:pt idx="0">
                  <c:v>42033.4</c:v>
                </c:pt>
                <c:pt idx="1">
                  <c:v>43555</c:v>
                </c:pt>
                <c:pt idx="2">
                  <c:v>44527.16</c:v>
                </c:pt>
                <c:pt idx="3">
                  <c:v>45649.2</c:v>
                </c:pt>
                <c:pt idx="4">
                  <c:v>48067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EE-454B-AD17-41D1F4B46C0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42133.59</c:v>
                </c:pt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EE-454B-AD17-41D1F4B46C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8.79'!$S$4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8.79'!$U$2:$Y$2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8.79'!$U$4:$Y$4</c:f>
              <c:numCache>
                <c:formatCode>#,##0</c:formatCode>
                <c:ptCount val="5"/>
                <c:pt idx="1">
                  <c:v>4753</c:v>
                </c:pt>
                <c:pt idx="2">
                  <c:v>5212</c:v>
                </c:pt>
                <c:pt idx="3">
                  <c:v>4867</c:v>
                </c:pt>
                <c:pt idx="4">
                  <c:v>5140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3E-4ECB-99F8-3E22AC65E546}"/>
            </c:ext>
          </c:extLst>
        </c:ser>
        <c:ser>
          <c:idx val="1"/>
          <c:order val="1"/>
          <c:tx>
            <c:strRef>
              <c:f>'Table 8.79'!$S$7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8.79'!$U$2:$Y$2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8.79'!$U$7:$Y$7</c:f>
              <c:numCache>
                <c:formatCode>#,##0</c:formatCode>
                <c:ptCount val="5"/>
                <c:pt idx="1">
                  <c:v>3272</c:v>
                </c:pt>
                <c:pt idx="2">
                  <c:v>3546</c:v>
                </c:pt>
                <c:pt idx="3">
                  <c:v>3314</c:v>
                </c:pt>
                <c:pt idx="4">
                  <c:v>3514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3E-4ECB-99F8-3E22AC65E546}"/>
            </c:ext>
          </c:extLst>
        </c:ser>
        <c:ser>
          <c:idx val="2"/>
          <c:order val="2"/>
          <c:tx>
            <c:strRef>
              <c:f>'Table 8.79'!$S$11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8.79'!$U$2:$Y$2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8.79'!$U$11:$Y$11</c:f>
              <c:numCache>
                <c:formatCode>#,##0</c:formatCode>
                <c:ptCount val="5"/>
                <c:pt idx="1">
                  <c:v>3650</c:v>
                </c:pt>
                <c:pt idx="2">
                  <c:v>3916</c:v>
                </c:pt>
                <c:pt idx="3">
                  <c:v>3758</c:v>
                </c:pt>
                <c:pt idx="4">
                  <c:v>3885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3E-4ECB-99F8-3E22AC65E546}"/>
            </c:ext>
          </c:extLst>
        </c:ser>
        <c:ser>
          <c:idx val="3"/>
          <c:order val="3"/>
          <c:tx>
            <c:strRef>
              <c:f>'Table 8.79'!$S$12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8.79'!$U$2:$Y$2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8.79'!$U$12:$Y$12</c:f>
              <c:numCache>
                <c:formatCode>#,##0</c:formatCode>
                <c:ptCount val="5"/>
                <c:pt idx="1">
                  <c:v>1096</c:v>
                </c:pt>
                <c:pt idx="2">
                  <c:v>1294</c:v>
                </c:pt>
                <c:pt idx="3">
                  <c:v>1108</c:v>
                </c:pt>
                <c:pt idx="4">
                  <c:v>1258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3E-4ECB-99F8-3E22AC65E5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8.79'!$S$1</c:f>
              <c:strCache>
                <c:ptCount val="1"/>
                <c:pt idx="0">
                  <c:v>Yarriambiack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8.79'!$AB$15:$AB$33</c:f>
              <c:numCache>
                <c:formatCode>0.0%</c:formatCode>
                <c:ptCount val="19"/>
                <c:pt idx="0">
                  <c:v>0.14033385093167702</c:v>
                </c:pt>
                <c:pt idx="1">
                  <c:v>4.658385093167702E-3</c:v>
                </c:pt>
                <c:pt idx="2">
                  <c:v>2.6397515527950312E-2</c:v>
                </c:pt>
                <c:pt idx="3">
                  <c:v>7.18167701863354E-3</c:v>
                </c:pt>
                <c:pt idx="4">
                  <c:v>3.4743788819875776E-2</c:v>
                </c:pt>
                <c:pt idx="5">
                  <c:v>3.7267080745341616E-2</c:v>
                </c:pt>
                <c:pt idx="6">
                  <c:v>7.4922360248447201E-2</c:v>
                </c:pt>
                <c:pt idx="7">
                  <c:v>3.74611801242236E-2</c:v>
                </c:pt>
                <c:pt idx="8">
                  <c:v>4.871894409937888E-2</c:v>
                </c:pt>
                <c:pt idx="9">
                  <c:v>5.046583850931677E-3</c:v>
                </c:pt>
                <c:pt idx="10">
                  <c:v>1.4945652173913044E-2</c:v>
                </c:pt>
                <c:pt idx="11">
                  <c:v>1.0869565217391304E-2</c:v>
                </c:pt>
                <c:pt idx="12">
                  <c:v>2.872670807453416E-2</c:v>
                </c:pt>
                <c:pt idx="13">
                  <c:v>4.5419254658385096E-2</c:v>
                </c:pt>
                <c:pt idx="14">
                  <c:v>4.871894409937888E-2</c:v>
                </c:pt>
                <c:pt idx="15">
                  <c:v>6.2694099378881984E-2</c:v>
                </c:pt>
                <c:pt idx="16">
                  <c:v>0.18303571428571427</c:v>
                </c:pt>
                <c:pt idx="17">
                  <c:v>1.1645962732919254E-2</c:v>
                </c:pt>
                <c:pt idx="18">
                  <c:v>2.562111801242236E-2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5D-411E-A346-30BB5C59987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5D-411E-A346-30BB5C599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8.79'!$S$63:$S$79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8.79'!$Y$44:$Y$60</c:f>
              <c:numCache>
                <c:formatCode>#,##0</c:formatCode>
                <c:ptCount val="17"/>
                <c:pt idx="0">
                  <c:v>10</c:v>
                </c:pt>
                <c:pt idx="1">
                  <c:v>62</c:v>
                </c:pt>
                <c:pt idx="2">
                  <c:v>158</c:v>
                </c:pt>
                <c:pt idx="3">
                  <c:v>229</c:v>
                </c:pt>
                <c:pt idx="4">
                  <c:v>247</c:v>
                </c:pt>
                <c:pt idx="5">
                  <c:v>168</c:v>
                </c:pt>
                <c:pt idx="6">
                  <c:v>224</c:v>
                </c:pt>
                <c:pt idx="7">
                  <c:v>171</c:v>
                </c:pt>
                <c:pt idx="8">
                  <c:v>171</c:v>
                </c:pt>
                <c:pt idx="9">
                  <c:v>235</c:v>
                </c:pt>
                <c:pt idx="10">
                  <c:v>285</c:v>
                </c:pt>
                <c:pt idx="11">
                  <c:v>278</c:v>
                </c:pt>
                <c:pt idx="12">
                  <c:v>155</c:v>
                </c:pt>
                <c:pt idx="13">
                  <c:v>73</c:v>
                </c:pt>
                <c:pt idx="14">
                  <c:v>44</c:v>
                </c:pt>
                <c:pt idx="15">
                  <c:v>32</c:v>
                </c:pt>
                <c:pt idx="1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C8-49F3-9CD2-8D97BC11AE1A}"/>
            </c:ext>
          </c:extLst>
        </c:ser>
        <c:ser>
          <c:idx val="1"/>
          <c:order val="1"/>
          <c:tx>
            <c:strRef>
              <c:f>'Table 8.79'!$S$62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8.79'!$S$63:$S$79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8.79'!$Y$63:$Y$79</c:f>
              <c:numCache>
                <c:formatCode>#,##0</c:formatCode>
                <c:ptCount val="17"/>
                <c:pt idx="0">
                  <c:v>4</c:v>
                </c:pt>
                <c:pt idx="1">
                  <c:v>58</c:v>
                </c:pt>
                <c:pt idx="2">
                  <c:v>156</c:v>
                </c:pt>
                <c:pt idx="3">
                  <c:v>227</c:v>
                </c:pt>
                <c:pt idx="4">
                  <c:v>249</c:v>
                </c:pt>
                <c:pt idx="5">
                  <c:v>209</c:v>
                </c:pt>
                <c:pt idx="6">
                  <c:v>220</c:v>
                </c:pt>
                <c:pt idx="7">
                  <c:v>197</c:v>
                </c:pt>
                <c:pt idx="8">
                  <c:v>193</c:v>
                </c:pt>
                <c:pt idx="9">
                  <c:v>272</c:v>
                </c:pt>
                <c:pt idx="10">
                  <c:v>282</c:v>
                </c:pt>
                <c:pt idx="11">
                  <c:v>265</c:v>
                </c:pt>
                <c:pt idx="12">
                  <c:v>116</c:v>
                </c:pt>
                <c:pt idx="13">
                  <c:v>51</c:v>
                </c:pt>
                <c:pt idx="14">
                  <c:v>40</c:v>
                </c:pt>
                <c:pt idx="15">
                  <c:v>25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C8-49F3-9CD2-8D97BC11AE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8.79'!$S$83:$S$90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8.79'!$Y$83:$Y$90</c:f>
              <c:numCache>
                <c:formatCode>#,##0</c:formatCode>
                <c:ptCount val="8"/>
                <c:pt idx="0">
                  <c:v>154</c:v>
                </c:pt>
                <c:pt idx="1">
                  <c:v>98</c:v>
                </c:pt>
                <c:pt idx="2">
                  <c:v>218</c:v>
                </c:pt>
                <c:pt idx="3">
                  <c:v>75</c:v>
                </c:pt>
                <c:pt idx="4">
                  <c:v>45</c:v>
                </c:pt>
                <c:pt idx="5">
                  <c:v>82</c:v>
                </c:pt>
                <c:pt idx="6">
                  <c:v>173</c:v>
                </c:pt>
                <c:pt idx="7">
                  <c:v>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AA-4EDF-91C8-C08678150115}"/>
            </c:ext>
          </c:extLst>
        </c:ser>
        <c:ser>
          <c:idx val="1"/>
          <c:order val="1"/>
          <c:tx>
            <c:strRef>
              <c:f>'Table 8.79'!$S$92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8.79'!$S$83:$S$90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8.79'!$Y$93:$Y$100</c:f>
              <c:numCache>
                <c:formatCode>#,##0</c:formatCode>
                <c:ptCount val="8"/>
                <c:pt idx="0">
                  <c:v>104</c:v>
                </c:pt>
                <c:pt idx="1">
                  <c:v>347</c:v>
                </c:pt>
                <c:pt idx="2">
                  <c:v>32</c:v>
                </c:pt>
                <c:pt idx="3">
                  <c:v>302</c:v>
                </c:pt>
                <c:pt idx="4">
                  <c:v>222</c:v>
                </c:pt>
                <c:pt idx="5">
                  <c:v>125</c:v>
                </c:pt>
                <c:pt idx="6">
                  <c:v>17</c:v>
                </c:pt>
                <c:pt idx="7">
                  <c:v>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AA-4EDF-91C8-C08678150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8.79'!$S$1</c:f>
              <c:strCache>
                <c:ptCount val="1"/>
                <c:pt idx="0">
                  <c:v>Yarriambiack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8.79'!$U$8:$Y$8</c:f>
              <c:numCache>
                <c:formatCode>#,##0</c:formatCode>
                <c:ptCount val="5"/>
                <c:pt idx="1">
                  <c:v>25756</c:v>
                </c:pt>
                <c:pt idx="2">
                  <c:v>28634</c:v>
                </c:pt>
                <c:pt idx="3">
                  <c:v>30750</c:v>
                </c:pt>
                <c:pt idx="4">
                  <c:v>32037.23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5A-439A-B7F5-1787789B8E9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5A-439A-B7F5-1787789B8E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8.79'!$S$4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8.79'!$V$4:$Z$4</c:f>
              <c:numCache>
                <c:formatCode>#,##0</c:formatCode>
                <c:ptCount val="5"/>
                <c:pt idx="0">
                  <c:v>4753</c:v>
                </c:pt>
                <c:pt idx="1">
                  <c:v>5212</c:v>
                </c:pt>
                <c:pt idx="2">
                  <c:v>4867</c:v>
                </c:pt>
                <c:pt idx="3">
                  <c:v>5140</c:v>
                </c:pt>
                <c:pt idx="4">
                  <c:v>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0D-4495-8256-3DADF8B35C7F}"/>
            </c:ext>
          </c:extLst>
        </c:ser>
        <c:ser>
          <c:idx val="1"/>
          <c:order val="1"/>
          <c:tx>
            <c:strRef>
              <c:f>'Table 8.79'!$S$7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8.79'!$V$7:$Z$7</c:f>
              <c:numCache>
                <c:formatCode>#,##0</c:formatCode>
                <c:ptCount val="5"/>
                <c:pt idx="0">
                  <c:v>3272</c:v>
                </c:pt>
                <c:pt idx="1">
                  <c:v>3546</c:v>
                </c:pt>
                <c:pt idx="2">
                  <c:v>3314</c:v>
                </c:pt>
                <c:pt idx="3">
                  <c:v>3514</c:v>
                </c:pt>
                <c:pt idx="4">
                  <c:v>3437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0D-4495-8256-3DADF8B35C7F}"/>
            </c:ext>
          </c:extLst>
        </c:ser>
        <c:ser>
          <c:idx val="2"/>
          <c:order val="2"/>
          <c:tx>
            <c:strRef>
              <c:f>'Table 8.79'!$S$11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8.79'!$V$11:$Z$11</c:f>
              <c:numCache>
                <c:formatCode>#,##0</c:formatCode>
                <c:ptCount val="5"/>
                <c:pt idx="0">
                  <c:v>3650</c:v>
                </c:pt>
                <c:pt idx="1">
                  <c:v>3916</c:v>
                </c:pt>
                <c:pt idx="2">
                  <c:v>3758</c:v>
                </c:pt>
                <c:pt idx="3">
                  <c:v>3885</c:v>
                </c:pt>
                <c:pt idx="4">
                  <c:v>3937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0D-4495-8256-3DADF8B35C7F}"/>
            </c:ext>
          </c:extLst>
        </c:ser>
        <c:ser>
          <c:idx val="3"/>
          <c:order val="3"/>
          <c:tx>
            <c:strRef>
              <c:f>'Table 8.79'!$S$12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8.79'!$V$12:$Z$12</c:f>
              <c:numCache>
                <c:formatCode>#,##0</c:formatCode>
                <c:ptCount val="5"/>
                <c:pt idx="0">
                  <c:v>1096</c:v>
                </c:pt>
                <c:pt idx="1">
                  <c:v>1294</c:v>
                </c:pt>
                <c:pt idx="2">
                  <c:v>1108</c:v>
                </c:pt>
                <c:pt idx="3">
                  <c:v>1258</c:v>
                </c:pt>
                <c:pt idx="4">
                  <c:v>1215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F0D-4495-8256-3DADF8B35C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8.79'!$S$1</c:f>
              <c:strCache>
                <c:ptCount val="1"/>
                <c:pt idx="0">
                  <c:v>Yarriambiack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8.79'!$AB$15:$AB$33</c:f>
              <c:numCache>
                <c:formatCode>0.0%</c:formatCode>
                <c:ptCount val="19"/>
                <c:pt idx="0">
                  <c:v>0.14033385093167702</c:v>
                </c:pt>
                <c:pt idx="1">
                  <c:v>4.658385093167702E-3</c:v>
                </c:pt>
                <c:pt idx="2">
                  <c:v>2.6397515527950312E-2</c:v>
                </c:pt>
                <c:pt idx="3">
                  <c:v>7.18167701863354E-3</c:v>
                </c:pt>
                <c:pt idx="4">
                  <c:v>3.4743788819875776E-2</c:v>
                </c:pt>
                <c:pt idx="5">
                  <c:v>3.7267080745341616E-2</c:v>
                </c:pt>
                <c:pt idx="6">
                  <c:v>7.4922360248447201E-2</c:v>
                </c:pt>
                <c:pt idx="7">
                  <c:v>3.74611801242236E-2</c:v>
                </c:pt>
                <c:pt idx="8">
                  <c:v>4.871894409937888E-2</c:v>
                </c:pt>
                <c:pt idx="9">
                  <c:v>5.046583850931677E-3</c:v>
                </c:pt>
                <c:pt idx="10">
                  <c:v>1.4945652173913044E-2</c:v>
                </c:pt>
                <c:pt idx="11">
                  <c:v>1.0869565217391304E-2</c:v>
                </c:pt>
                <c:pt idx="12">
                  <c:v>2.872670807453416E-2</c:v>
                </c:pt>
                <c:pt idx="13">
                  <c:v>4.5419254658385096E-2</c:v>
                </c:pt>
                <c:pt idx="14">
                  <c:v>4.871894409937888E-2</c:v>
                </c:pt>
                <c:pt idx="15">
                  <c:v>6.2694099378881984E-2</c:v>
                </c:pt>
                <c:pt idx="16">
                  <c:v>0.18303571428571427</c:v>
                </c:pt>
                <c:pt idx="17">
                  <c:v>1.1645962732919254E-2</c:v>
                </c:pt>
                <c:pt idx="18">
                  <c:v>2.562111801242236E-2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3B-4D2B-9E50-2B48F7ECCF3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3B-4D2B-9E50-2B48F7ECC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8.79'!$S$63:$S$79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8.79'!$Z$44:$Z$60</c:f>
              <c:numCache>
                <c:formatCode>#,##0</c:formatCode>
                <c:ptCount val="17"/>
                <c:pt idx="0">
                  <c:v>4</c:v>
                </c:pt>
                <c:pt idx="1">
                  <c:v>91</c:v>
                </c:pt>
                <c:pt idx="2">
                  <c:v>147</c:v>
                </c:pt>
                <c:pt idx="3">
                  <c:v>214</c:v>
                </c:pt>
                <c:pt idx="4">
                  <c:v>211</c:v>
                </c:pt>
                <c:pt idx="5">
                  <c:v>217</c:v>
                </c:pt>
                <c:pt idx="6">
                  <c:v>203</c:v>
                </c:pt>
                <c:pt idx="7">
                  <c:v>175</c:v>
                </c:pt>
                <c:pt idx="8">
                  <c:v>173</c:v>
                </c:pt>
                <c:pt idx="9">
                  <c:v>231</c:v>
                </c:pt>
                <c:pt idx="10">
                  <c:v>254</c:v>
                </c:pt>
                <c:pt idx="11">
                  <c:v>291</c:v>
                </c:pt>
                <c:pt idx="12">
                  <c:v>163</c:v>
                </c:pt>
                <c:pt idx="13">
                  <c:v>81</c:v>
                </c:pt>
                <c:pt idx="14">
                  <c:v>50</c:v>
                </c:pt>
                <c:pt idx="15">
                  <c:v>22</c:v>
                </c:pt>
                <c:pt idx="16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E2-4F17-B6E6-1A1B71F057B0}"/>
            </c:ext>
          </c:extLst>
        </c:ser>
        <c:ser>
          <c:idx val="1"/>
          <c:order val="1"/>
          <c:tx>
            <c:strRef>
              <c:f>'Table 8.79'!$S$62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8.79'!$S$63:$S$79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8.79'!$Z$63:$Z$79</c:f>
              <c:numCache>
                <c:formatCode>#,##0</c:formatCode>
                <c:ptCount val="17"/>
                <c:pt idx="0">
                  <c:v>1</c:v>
                </c:pt>
                <c:pt idx="1">
                  <c:v>82</c:v>
                </c:pt>
                <c:pt idx="2">
                  <c:v>144</c:v>
                </c:pt>
                <c:pt idx="3">
                  <c:v>232</c:v>
                </c:pt>
                <c:pt idx="4">
                  <c:v>264</c:v>
                </c:pt>
                <c:pt idx="5">
                  <c:v>223</c:v>
                </c:pt>
                <c:pt idx="6">
                  <c:v>189</c:v>
                </c:pt>
                <c:pt idx="7">
                  <c:v>187</c:v>
                </c:pt>
                <c:pt idx="8">
                  <c:v>189</c:v>
                </c:pt>
                <c:pt idx="9">
                  <c:v>266</c:v>
                </c:pt>
                <c:pt idx="10">
                  <c:v>283</c:v>
                </c:pt>
                <c:pt idx="11">
                  <c:v>273</c:v>
                </c:pt>
                <c:pt idx="12">
                  <c:v>138</c:v>
                </c:pt>
                <c:pt idx="13">
                  <c:v>58</c:v>
                </c:pt>
                <c:pt idx="14">
                  <c:v>31</c:v>
                </c:pt>
                <c:pt idx="15">
                  <c:v>24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E2-4F17-B6E6-1A1B71F05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8.79'!$Z$83:$Z$90</c:f>
              <c:numCache>
                <c:formatCode>#,##0</c:formatCode>
                <c:ptCount val="8"/>
                <c:pt idx="0">
                  <c:v>173</c:v>
                </c:pt>
                <c:pt idx="1">
                  <c:v>113</c:v>
                </c:pt>
                <c:pt idx="2">
                  <c:v>224</c:v>
                </c:pt>
                <c:pt idx="3">
                  <c:v>71</c:v>
                </c:pt>
                <c:pt idx="4">
                  <c:v>40</c:v>
                </c:pt>
                <c:pt idx="5">
                  <c:v>93</c:v>
                </c:pt>
                <c:pt idx="6">
                  <c:v>172</c:v>
                </c:pt>
                <c:pt idx="7">
                  <c:v>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34-423A-9CF1-B244490C49C8}"/>
            </c:ext>
          </c:extLst>
        </c:ser>
        <c:ser>
          <c:idx val="1"/>
          <c:order val="1"/>
          <c:tx>
            <c:strRef>
              <c:f>'Table 8.79'!$S$92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8.79'!$S$83:$S$90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8.79'!$Z$93:$Z$100</c:f>
              <c:numCache>
                <c:formatCode>#,##0</c:formatCode>
                <c:ptCount val="8"/>
                <c:pt idx="0">
                  <c:v>99</c:v>
                </c:pt>
                <c:pt idx="1">
                  <c:v>353</c:v>
                </c:pt>
                <c:pt idx="2">
                  <c:v>37</c:v>
                </c:pt>
                <c:pt idx="3">
                  <c:v>297</c:v>
                </c:pt>
                <c:pt idx="4">
                  <c:v>209</c:v>
                </c:pt>
                <c:pt idx="5">
                  <c:v>114</c:v>
                </c:pt>
                <c:pt idx="6">
                  <c:v>23</c:v>
                </c:pt>
                <c:pt idx="7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34-423A-9CF1-B244490C4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8.8'!$Z$83:$Z$90</c:f>
              <c:numCache>
                <c:formatCode>#,##0</c:formatCode>
                <c:ptCount val="8"/>
                <c:pt idx="0">
                  <c:v>345</c:v>
                </c:pt>
                <c:pt idx="1">
                  <c:v>332</c:v>
                </c:pt>
                <c:pt idx="2">
                  <c:v>717</c:v>
                </c:pt>
                <c:pt idx="3">
                  <c:v>175</c:v>
                </c:pt>
                <c:pt idx="4">
                  <c:v>113</c:v>
                </c:pt>
                <c:pt idx="5">
                  <c:v>156</c:v>
                </c:pt>
                <c:pt idx="6">
                  <c:v>480</c:v>
                </c:pt>
                <c:pt idx="7">
                  <c:v>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2D-4C2B-92EF-EBC45700DBC1}"/>
            </c:ext>
          </c:extLst>
        </c:ser>
        <c:ser>
          <c:idx val="1"/>
          <c:order val="1"/>
          <c:tx>
            <c:strRef>
              <c:f>'Table 8.8'!$S$92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8.8'!$Z$93:$Z$100</c:f>
              <c:numCache>
                <c:formatCode>#,##0</c:formatCode>
                <c:ptCount val="8"/>
                <c:pt idx="0">
                  <c:v>273</c:v>
                </c:pt>
                <c:pt idx="1">
                  <c:v>686</c:v>
                </c:pt>
                <c:pt idx="2">
                  <c:v>126</c:v>
                </c:pt>
                <c:pt idx="3">
                  <c:v>648</c:v>
                </c:pt>
                <c:pt idx="4">
                  <c:v>530</c:v>
                </c:pt>
                <c:pt idx="5">
                  <c:v>339</c:v>
                </c:pt>
                <c:pt idx="6">
                  <c:v>37</c:v>
                </c:pt>
                <c:pt idx="7">
                  <c:v>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2D-4C2B-92EF-EBC45700D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8.79'!$S$1</c:f>
              <c:strCache>
                <c:ptCount val="1"/>
                <c:pt idx="0">
                  <c:v>Yarriambiack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8.79'!$V$8:$Z$8</c:f>
              <c:numCache>
                <c:formatCode>#,##0</c:formatCode>
                <c:ptCount val="5"/>
                <c:pt idx="0">
                  <c:v>25756</c:v>
                </c:pt>
                <c:pt idx="1">
                  <c:v>28634</c:v>
                </c:pt>
                <c:pt idx="2">
                  <c:v>30750</c:v>
                </c:pt>
                <c:pt idx="3">
                  <c:v>32037.23</c:v>
                </c:pt>
                <c:pt idx="4">
                  <c:v>34911.15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29-49CB-9F21-37716CE71AE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42133.59</c:v>
                </c:pt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29-49CB-9F21-37716CE71A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8.1'!$Z$44:$Z$60</c:f>
              <c:numCache>
                <c:formatCode>#,##0</c:formatCode>
                <c:ptCount val="17"/>
                <c:pt idx="0">
                  <c:v>25</c:v>
                </c:pt>
                <c:pt idx="1">
                  <c:v>200</c:v>
                </c:pt>
                <c:pt idx="2">
                  <c:v>301</c:v>
                </c:pt>
                <c:pt idx="3">
                  <c:v>435</c:v>
                </c:pt>
                <c:pt idx="4">
                  <c:v>618</c:v>
                </c:pt>
                <c:pt idx="5">
                  <c:v>462</c:v>
                </c:pt>
                <c:pt idx="6">
                  <c:v>478</c:v>
                </c:pt>
                <c:pt idx="7">
                  <c:v>481</c:v>
                </c:pt>
                <c:pt idx="8">
                  <c:v>560</c:v>
                </c:pt>
                <c:pt idx="9">
                  <c:v>501</c:v>
                </c:pt>
                <c:pt idx="10">
                  <c:v>556</c:v>
                </c:pt>
                <c:pt idx="11">
                  <c:v>538</c:v>
                </c:pt>
                <c:pt idx="12">
                  <c:v>336</c:v>
                </c:pt>
                <c:pt idx="13">
                  <c:v>165</c:v>
                </c:pt>
                <c:pt idx="14">
                  <c:v>62</c:v>
                </c:pt>
                <c:pt idx="15">
                  <c:v>24</c:v>
                </c:pt>
                <c:pt idx="1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FA-4AEA-9A51-9C8D90783723}"/>
            </c:ext>
          </c:extLst>
        </c:ser>
        <c:ser>
          <c:idx val="1"/>
          <c:order val="1"/>
          <c:tx>
            <c:strRef>
              <c:f>'Table 8.1'!$S$62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8.1'!$Z$63:$Z$79</c:f>
              <c:numCache>
                <c:formatCode>#,##0</c:formatCode>
                <c:ptCount val="17"/>
                <c:pt idx="0">
                  <c:v>13</c:v>
                </c:pt>
                <c:pt idx="1">
                  <c:v>194</c:v>
                </c:pt>
                <c:pt idx="2">
                  <c:v>345</c:v>
                </c:pt>
                <c:pt idx="3">
                  <c:v>524</c:v>
                </c:pt>
                <c:pt idx="4">
                  <c:v>513</c:v>
                </c:pt>
                <c:pt idx="5">
                  <c:v>530</c:v>
                </c:pt>
                <c:pt idx="6">
                  <c:v>478</c:v>
                </c:pt>
                <c:pt idx="7">
                  <c:v>556</c:v>
                </c:pt>
                <c:pt idx="8">
                  <c:v>707</c:v>
                </c:pt>
                <c:pt idx="9">
                  <c:v>585</c:v>
                </c:pt>
                <c:pt idx="10">
                  <c:v>582</c:v>
                </c:pt>
                <c:pt idx="11">
                  <c:v>537</c:v>
                </c:pt>
                <c:pt idx="12">
                  <c:v>299</c:v>
                </c:pt>
                <c:pt idx="13">
                  <c:v>131</c:v>
                </c:pt>
                <c:pt idx="14">
                  <c:v>38</c:v>
                </c:pt>
                <c:pt idx="15">
                  <c:v>26</c:v>
                </c:pt>
                <c:pt idx="1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FA-4AEA-9A51-9C8D907837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8.8'!$S$1</c:f>
              <c:strCache>
                <c:ptCount val="1"/>
                <c:pt idx="0">
                  <c:v>Benalla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8.8'!$V$8:$Z$8</c:f>
              <c:numCache>
                <c:formatCode>#,##0</c:formatCode>
                <c:ptCount val="5"/>
                <c:pt idx="0">
                  <c:v>35908</c:v>
                </c:pt>
                <c:pt idx="1">
                  <c:v>38571</c:v>
                </c:pt>
                <c:pt idx="2">
                  <c:v>38676</c:v>
                </c:pt>
                <c:pt idx="3">
                  <c:v>40510.47</c:v>
                </c:pt>
                <c:pt idx="4">
                  <c:v>42250.78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F3-42DE-95AD-55FA26D7789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8.8'!$V$2:$Z$2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42133.59</c:v>
                </c:pt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F3-42DE-95AD-55FA26D77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8.9'!$U$2:$Y$2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8.9'!$U$4:$Y$4</c:f>
              <c:numCache>
                <c:formatCode>#,##0</c:formatCode>
                <c:ptCount val="5"/>
                <c:pt idx="1">
                  <c:v>142750</c:v>
                </c:pt>
                <c:pt idx="2">
                  <c:v>144464</c:v>
                </c:pt>
                <c:pt idx="3">
                  <c:v>147379</c:v>
                </c:pt>
                <c:pt idx="4">
                  <c:v>143452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C7-4FF1-926A-4F590146BF09}"/>
            </c:ext>
          </c:extLst>
        </c:ser>
        <c:ser>
          <c:idx val="1"/>
          <c:order val="1"/>
          <c:tx>
            <c:strRef>
              <c:f>'Table 8.9'!$S$7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8.9'!$U$2:$Y$2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8.9'!$U$7:$Y$7</c:f>
              <c:numCache>
                <c:formatCode>#,##0</c:formatCode>
                <c:ptCount val="5"/>
                <c:pt idx="1">
                  <c:v>98973</c:v>
                </c:pt>
                <c:pt idx="2">
                  <c:v>100460</c:v>
                </c:pt>
                <c:pt idx="3">
                  <c:v>101424</c:v>
                </c:pt>
                <c:pt idx="4">
                  <c:v>101129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C7-4FF1-926A-4F590146BF09}"/>
            </c:ext>
          </c:extLst>
        </c:ser>
        <c:ser>
          <c:idx val="2"/>
          <c:order val="2"/>
          <c:tx>
            <c:strRef>
              <c:f>'Table 8.9'!$S$11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8.9'!$U$2:$Y$2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8.9'!$U$11:$Y$11</c:f>
              <c:numCache>
                <c:formatCode>#,##0</c:formatCode>
                <c:ptCount val="5"/>
                <c:pt idx="1">
                  <c:v>127017</c:v>
                </c:pt>
                <c:pt idx="2">
                  <c:v>128531</c:v>
                </c:pt>
                <c:pt idx="3">
                  <c:v>131318</c:v>
                </c:pt>
                <c:pt idx="4">
                  <c:v>127453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C7-4FF1-926A-4F590146BF09}"/>
            </c:ext>
          </c:extLst>
        </c:ser>
        <c:ser>
          <c:idx val="3"/>
          <c:order val="3"/>
          <c:tx>
            <c:strRef>
              <c:f>'Table 8.9'!$S$12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8.9'!$U$2:$Y$2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8.9'!$U$12:$Y$12</c:f>
              <c:numCache>
                <c:formatCode>#,##0</c:formatCode>
                <c:ptCount val="5"/>
                <c:pt idx="1">
                  <c:v>15735</c:v>
                </c:pt>
                <c:pt idx="2">
                  <c:v>15932</c:v>
                </c:pt>
                <c:pt idx="3">
                  <c:v>16055</c:v>
                </c:pt>
                <c:pt idx="4">
                  <c:v>15993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AC7-4FF1-926A-4F590146B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8.9'!$S$1</c:f>
              <c:strCache>
                <c:ptCount val="1"/>
                <c:pt idx="0">
                  <c:v>Boroondara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8.9'!$AB$15:$AB$33</c:f>
              <c:numCache>
                <c:formatCode>0.0%</c:formatCode>
                <c:ptCount val="19"/>
                <c:pt idx="0">
                  <c:v>4.2999692859336715E-3</c:v>
                </c:pt>
                <c:pt idx="1">
                  <c:v>2.0928421939843287E-3</c:v>
                </c:pt>
                <c:pt idx="2">
                  <c:v>3.2021199848572511E-2</c:v>
                </c:pt>
                <c:pt idx="3">
                  <c:v>5.1999628574081616E-3</c:v>
                </c:pt>
                <c:pt idx="4">
                  <c:v>3.5206891379347294E-2</c:v>
                </c:pt>
                <c:pt idx="5">
                  <c:v>3.7206877093735047E-2</c:v>
                </c:pt>
                <c:pt idx="6">
                  <c:v>8.9942214698466444E-2</c:v>
                </c:pt>
                <c:pt idx="7">
                  <c:v>7.1270919493432186E-2</c:v>
                </c:pt>
                <c:pt idx="8">
                  <c:v>1.9485575103034978E-2</c:v>
                </c:pt>
                <c:pt idx="9">
                  <c:v>2.2706980664423827E-2</c:v>
                </c:pt>
                <c:pt idx="10">
                  <c:v>6.2920979135863309E-2</c:v>
                </c:pt>
                <c:pt idx="11">
                  <c:v>2.264983821544132E-2</c:v>
                </c:pt>
                <c:pt idx="12">
                  <c:v>0.14551324633395477</c:v>
                </c:pt>
                <c:pt idx="13">
                  <c:v>7.1828058371011638E-2</c:v>
                </c:pt>
                <c:pt idx="14">
                  <c:v>3.9178291583631543E-2</c:v>
                </c:pt>
                <c:pt idx="15">
                  <c:v>9.86064385254391E-2</c:v>
                </c:pt>
                <c:pt idx="16">
                  <c:v>0.14935607602802836</c:v>
                </c:pt>
                <c:pt idx="17">
                  <c:v>2.9285505103534976E-2</c:v>
                </c:pt>
                <c:pt idx="18">
                  <c:v>2.7992657195305748E-2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65-41C8-9889-FD958D8F139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65-41C8-9889-FD958D8F13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8.9'!$Y$44:$Y$60</c:f>
              <c:numCache>
                <c:formatCode>#,##0</c:formatCode>
                <c:ptCount val="17"/>
                <c:pt idx="0">
                  <c:v>50</c:v>
                </c:pt>
                <c:pt idx="1">
                  <c:v>754</c:v>
                </c:pt>
                <c:pt idx="2">
                  <c:v>3938</c:v>
                </c:pt>
                <c:pt idx="3">
                  <c:v>7796</c:v>
                </c:pt>
                <c:pt idx="4">
                  <c:v>9953</c:v>
                </c:pt>
                <c:pt idx="5">
                  <c:v>7770</c:v>
                </c:pt>
                <c:pt idx="6">
                  <c:v>6447</c:v>
                </c:pt>
                <c:pt idx="7">
                  <c:v>6017</c:v>
                </c:pt>
                <c:pt idx="8">
                  <c:v>6266</c:v>
                </c:pt>
                <c:pt idx="9">
                  <c:v>6147</c:v>
                </c:pt>
                <c:pt idx="10">
                  <c:v>5556</c:v>
                </c:pt>
                <c:pt idx="11">
                  <c:v>4178</c:v>
                </c:pt>
                <c:pt idx="12">
                  <c:v>2682</c:v>
                </c:pt>
                <c:pt idx="13">
                  <c:v>1573</c:v>
                </c:pt>
                <c:pt idx="14">
                  <c:v>672</c:v>
                </c:pt>
                <c:pt idx="15">
                  <c:v>273</c:v>
                </c:pt>
                <c:pt idx="16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B6-4073-867A-1B7201055974}"/>
            </c:ext>
          </c:extLst>
        </c:ser>
        <c:ser>
          <c:idx val="1"/>
          <c:order val="1"/>
          <c:tx>
            <c:strRef>
              <c:f>'Table 8.9'!$S$62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8.9'!$Y$63:$Y$79</c:f>
              <c:numCache>
                <c:formatCode>#,##0</c:formatCode>
                <c:ptCount val="17"/>
                <c:pt idx="0">
                  <c:v>26</c:v>
                </c:pt>
                <c:pt idx="1">
                  <c:v>1120</c:v>
                </c:pt>
                <c:pt idx="2">
                  <c:v>4296</c:v>
                </c:pt>
                <c:pt idx="3">
                  <c:v>8284</c:v>
                </c:pt>
                <c:pt idx="4">
                  <c:v>10034</c:v>
                </c:pt>
                <c:pt idx="5">
                  <c:v>7929</c:v>
                </c:pt>
                <c:pt idx="6">
                  <c:v>6653</c:v>
                </c:pt>
                <c:pt idx="7">
                  <c:v>6520</c:v>
                </c:pt>
                <c:pt idx="8">
                  <c:v>7174</c:v>
                </c:pt>
                <c:pt idx="9">
                  <c:v>6697</c:v>
                </c:pt>
                <c:pt idx="10">
                  <c:v>5873</c:v>
                </c:pt>
                <c:pt idx="11">
                  <c:v>4095</c:v>
                </c:pt>
                <c:pt idx="12">
                  <c:v>2317</c:v>
                </c:pt>
                <c:pt idx="13">
                  <c:v>1256</c:v>
                </c:pt>
                <c:pt idx="14">
                  <c:v>389</c:v>
                </c:pt>
                <c:pt idx="15">
                  <c:v>244</c:v>
                </c:pt>
                <c:pt idx="16">
                  <c:v>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B6-4073-867A-1B7201055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8.9'!$Y$83:$Y$90</c:f>
              <c:numCache>
                <c:formatCode>#,##0</c:formatCode>
                <c:ptCount val="8"/>
                <c:pt idx="0">
                  <c:v>9982</c:v>
                </c:pt>
                <c:pt idx="1">
                  <c:v>15294</c:v>
                </c:pt>
                <c:pt idx="2">
                  <c:v>3280</c:v>
                </c:pt>
                <c:pt idx="3">
                  <c:v>2546</c:v>
                </c:pt>
                <c:pt idx="4">
                  <c:v>3504</c:v>
                </c:pt>
                <c:pt idx="5">
                  <c:v>3321</c:v>
                </c:pt>
                <c:pt idx="6">
                  <c:v>820</c:v>
                </c:pt>
                <c:pt idx="7">
                  <c:v>1961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C4-4373-8D8C-406E7EB46B31}"/>
            </c:ext>
          </c:extLst>
        </c:ser>
        <c:ser>
          <c:idx val="1"/>
          <c:order val="1"/>
          <c:tx>
            <c:strRef>
              <c:f>'Table 8.9'!$S$92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8.9'!$Y$93:$Y$100</c:f>
              <c:numCache>
                <c:formatCode>#,##0</c:formatCode>
                <c:ptCount val="8"/>
                <c:pt idx="0">
                  <c:v>6783</c:v>
                </c:pt>
                <c:pt idx="1">
                  <c:v>16741</c:v>
                </c:pt>
                <c:pt idx="2">
                  <c:v>944</c:v>
                </c:pt>
                <c:pt idx="3">
                  <c:v>4060</c:v>
                </c:pt>
                <c:pt idx="4">
                  <c:v>8376</c:v>
                </c:pt>
                <c:pt idx="5">
                  <c:v>4264</c:v>
                </c:pt>
                <c:pt idx="6">
                  <c:v>157</c:v>
                </c:pt>
                <c:pt idx="7">
                  <c:v>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C4-4373-8D8C-406E7EB46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8.9'!$S$1</c:f>
              <c:strCache>
                <c:ptCount val="1"/>
                <c:pt idx="0">
                  <c:v>Boroondara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8.9'!$U$8:$Y$8</c:f>
              <c:numCache>
                <c:formatCode>#,##0</c:formatCode>
                <c:ptCount val="5"/>
                <c:pt idx="1">
                  <c:v>45830</c:v>
                </c:pt>
                <c:pt idx="2">
                  <c:v>47786.96</c:v>
                </c:pt>
                <c:pt idx="3">
                  <c:v>48197</c:v>
                </c:pt>
                <c:pt idx="4">
                  <c:v>49556.23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EE-4138-A197-823FEFCEE24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EE-4138-A197-823FEFCEE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8.9'!$V$4:$Z$4</c:f>
              <c:numCache>
                <c:formatCode>#,##0</c:formatCode>
                <c:ptCount val="5"/>
                <c:pt idx="0">
                  <c:v>142750</c:v>
                </c:pt>
                <c:pt idx="1">
                  <c:v>144464</c:v>
                </c:pt>
                <c:pt idx="2">
                  <c:v>147379</c:v>
                </c:pt>
                <c:pt idx="3">
                  <c:v>143452</c:v>
                </c:pt>
                <c:pt idx="4">
                  <c:v>140001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EF-412D-81D7-5BCF0D0DCD34}"/>
            </c:ext>
          </c:extLst>
        </c:ser>
        <c:ser>
          <c:idx val="1"/>
          <c:order val="1"/>
          <c:tx>
            <c:strRef>
              <c:f>'Table 8.9'!$S$7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8.9'!$V$7:$Z$7</c:f>
              <c:numCache>
                <c:formatCode>#,##0</c:formatCode>
                <c:ptCount val="5"/>
                <c:pt idx="0">
                  <c:v>98973</c:v>
                </c:pt>
                <c:pt idx="1">
                  <c:v>100460</c:v>
                </c:pt>
                <c:pt idx="2">
                  <c:v>101424</c:v>
                </c:pt>
                <c:pt idx="3">
                  <c:v>101129</c:v>
                </c:pt>
                <c:pt idx="4">
                  <c:v>97842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EF-412D-81D7-5BCF0D0DCD34}"/>
            </c:ext>
          </c:extLst>
        </c:ser>
        <c:ser>
          <c:idx val="2"/>
          <c:order val="2"/>
          <c:tx>
            <c:strRef>
              <c:f>'Table 8.9'!$S$11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8.9'!$V$11:$Z$11</c:f>
              <c:numCache>
                <c:formatCode>#,##0</c:formatCode>
                <c:ptCount val="5"/>
                <c:pt idx="0">
                  <c:v>127017</c:v>
                </c:pt>
                <c:pt idx="1">
                  <c:v>128531</c:v>
                </c:pt>
                <c:pt idx="2">
                  <c:v>131318</c:v>
                </c:pt>
                <c:pt idx="3">
                  <c:v>127453</c:v>
                </c:pt>
                <c:pt idx="4">
                  <c:v>124262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EF-412D-81D7-5BCF0D0DCD34}"/>
            </c:ext>
          </c:extLst>
        </c:ser>
        <c:ser>
          <c:idx val="3"/>
          <c:order val="3"/>
          <c:tx>
            <c:strRef>
              <c:f>'Table 8.9'!$S$12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8.9'!$V$12:$Z$12</c:f>
              <c:numCache>
                <c:formatCode>#,##0</c:formatCode>
                <c:ptCount val="5"/>
                <c:pt idx="0">
                  <c:v>15735</c:v>
                </c:pt>
                <c:pt idx="1">
                  <c:v>15932</c:v>
                </c:pt>
                <c:pt idx="2">
                  <c:v>16055</c:v>
                </c:pt>
                <c:pt idx="3">
                  <c:v>15993</c:v>
                </c:pt>
                <c:pt idx="4">
                  <c:v>15739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7EF-412D-81D7-5BCF0D0DC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8.9'!$S$1</c:f>
              <c:strCache>
                <c:ptCount val="1"/>
                <c:pt idx="0">
                  <c:v>Boroondara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8.9'!$AB$15:$AB$33</c:f>
              <c:numCache>
                <c:formatCode>0.0%</c:formatCode>
                <c:ptCount val="19"/>
                <c:pt idx="0">
                  <c:v>4.2999692859336715E-3</c:v>
                </c:pt>
                <c:pt idx="1">
                  <c:v>2.0928421939843287E-3</c:v>
                </c:pt>
                <c:pt idx="2">
                  <c:v>3.2021199848572511E-2</c:v>
                </c:pt>
                <c:pt idx="3">
                  <c:v>5.1999628574081616E-3</c:v>
                </c:pt>
                <c:pt idx="4">
                  <c:v>3.5206891379347294E-2</c:v>
                </c:pt>
                <c:pt idx="5">
                  <c:v>3.7206877093735047E-2</c:v>
                </c:pt>
                <c:pt idx="6">
                  <c:v>8.9942214698466444E-2</c:v>
                </c:pt>
                <c:pt idx="7">
                  <c:v>7.1270919493432186E-2</c:v>
                </c:pt>
                <c:pt idx="8">
                  <c:v>1.9485575103034978E-2</c:v>
                </c:pt>
                <c:pt idx="9">
                  <c:v>2.2706980664423827E-2</c:v>
                </c:pt>
                <c:pt idx="10">
                  <c:v>6.2920979135863309E-2</c:v>
                </c:pt>
                <c:pt idx="11">
                  <c:v>2.264983821544132E-2</c:v>
                </c:pt>
                <c:pt idx="12">
                  <c:v>0.14551324633395477</c:v>
                </c:pt>
                <c:pt idx="13">
                  <c:v>7.1828058371011638E-2</c:v>
                </c:pt>
                <c:pt idx="14">
                  <c:v>3.9178291583631543E-2</c:v>
                </c:pt>
                <c:pt idx="15">
                  <c:v>9.86064385254391E-2</c:v>
                </c:pt>
                <c:pt idx="16">
                  <c:v>0.14935607602802836</c:v>
                </c:pt>
                <c:pt idx="17">
                  <c:v>2.9285505103534976E-2</c:v>
                </c:pt>
                <c:pt idx="18">
                  <c:v>2.7992657195305748E-2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25-42E7-B764-4A94EC68D49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25-42E7-B764-4A94EC68D4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8.9'!$Z$44:$Z$60</c:f>
              <c:numCache>
                <c:formatCode>#,##0</c:formatCode>
                <c:ptCount val="17"/>
                <c:pt idx="0">
                  <c:v>32</c:v>
                </c:pt>
                <c:pt idx="1">
                  <c:v>817</c:v>
                </c:pt>
                <c:pt idx="2">
                  <c:v>3967</c:v>
                </c:pt>
                <c:pt idx="3">
                  <c:v>7197</c:v>
                </c:pt>
                <c:pt idx="4">
                  <c:v>9273</c:v>
                </c:pt>
                <c:pt idx="5">
                  <c:v>7253</c:v>
                </c:pt>
                <c:pt idx="6">
                  <c:v>6089</c:v>
                </c:pt>
                <c:pt idx="7">
                  <c:v>5897</c:v>
                </c:pt>
                <c:pt idx="8">
                  <c:v>6015</c:v>
                </c:pt>
                <c:pt idx="9">
                  <c:v>6161</c:v>
                </c:pt>
                <c:pt idx="10">
                  <c:v>5515</c:v>
                </c:pt>
                <c:pt idx="11">
                  <c:v>4235</c:v>
                </c:pt>
                <c:pt idx="12">
                  <c:v>2681</c:v>
                </c:pt>
                <c:pt idx="13">
                  <c:v>1522</c:v>
                </c:pt>
                <c:pt idx="14">
                  <c:v>699</c:v>
                </c:pt>
                <c:pt idx="15">
                  <c:v>254</c:v>
                </c:pt>
                <c:pt idx="16">
                  <c:v>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C8-4727-B919-C013547BDB0D}"/>
            </c:ext>
          </c:extLst>
        </c:ser>
        <c:ser>
          <c:idx val="1"/>
          <c:order val="1"/>
          <c:tx>
            <c:strRef>
              <c:f>'Table 8.9'!$S$62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8.9'!$Z$63:$Z$79</c:f>
              <c:numCache>
                <c:formatCode>#,##0</c:formatCode>
                <c:ptCount val="17"/>
                <c:pt idx="0">
                  <c:v>26</c:v>
                </c:pt>
                <c:pt idx="1">
                  <c:v>1203</c:v>
                </c:pt>
                <c:pt idx="2">
                  <c:v>4471</c:v>
                </c:pt>
                <c:pt idx="3">
                  <c:v>8123</c:v>
                </c:pt>
                <c:pt idx="4">
                  <c:v>9683</c:v>
                </c:pt>
                <c:pt idx="5">
                  <c:v>7528</c:v>
                </c:pt>
                <c:pt idx="6">
                  <c:v>6526</c:v>
                </c:pt>
                <c:pt idx="7">
                  <c:v>6337</c:v>
                </c:pt>
                <c:pt idx="8">
                  <c:v>6777</c:v>
                </c:pt>
                <c:pt idx="9">
                  <c:v>7023</c:v>
                </c:pt>
                <c:pt idx="10">
                  <c:v>5837</c:v>
                </c:pt>
                <c:pt idx="11">
                  <c:v>4160</c:v>
                </c:pt>
                <c:pt idx="12">
                  <c:v>2358</c:v>
                </c:pt>
                <c:pt idx="13">
                  <c:v>1180</c:v>
                </c:pt>
                <c:pt idx="14">
                  <c:v>439</c:v>
                </c:pt>
                <c:pt idx="15">
                  <c:v>212</c:v>
                </c:pt>
                <c:pt idx="16">
                  <c:v>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C8-4727-B919-C013547BDB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8.9'!$Z$83:$Z$90</c:f>
              <c:numCache>
                <c:formatCode>#,##0</c:formatCode>
                <c:ptCount val="8"/>
                <c:pt idx="0">
                  <c:v>9691</c:v>
                </c:pt>
                <c:pt idx="1">
                  <c:v>14717</c:v>
                </c:pt>
                <c:pt idx="2">
                  <c:v>3089</c:v>
                </c:pt>
                <c:pt idx="3">
                  <c:v>2504</c:v>
                </c:pt>
                <c:pt idx="4">
                  <c:v>3374</c:v>
                </c:pt>
                <c:pt idx="5">
                  <c:v>3136</c:v>
                </c:pt>
                <c:pt idx="6">
                  <c:v>829</c:v>
                </c:pt>
                <c:pt idx="7">
                  <c:v>1844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EC-4414-87DF-1806E82C66AD}"/>
            </c:ext>
          </c:extLst>
        </c:ser>
        <c:ser>
          <c:idx val="1"/>
          <c:order val="1"/>
          <c:tx>
            <c:strRef>
              <c:f>'Table 8.9'!$S$92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8.9'!$Z$93:$Z$100</c:f>
              <c:numCache>
                <c:formatCode>#,##0</c:formatCode>
                <c:ptCount val="8"/>
                <c:pt idx="0">
                  <c:v>6716</c:v>
                </c:pt>
                <c:pt idx="1">
                  <c:v>16377</c:v>
                </c:pt>
                <c:pt idx="2">
                  <c:v>899</c:v>
                </c:pt>
                <c:pt idx="3">
                  <c:v>4004</c:v>
                </c:pt>
                <c:pt idx="4">
                  <c:v>8054</c:v>
                </c:pt>
                <c:pt idx="5">
                  <c:v>4172</c:v>
                </c:pt>
                <c:pt idx="6">
                  <c:v>141</c:v>
                </c:pt>
                <c:pt idx="7">
                  <c:v>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EC-4414-87DF-1806E82C66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8.1'!$Z$83:$Z$90</c:f>
              <c:numCache>
                <c:formatCode>#,##0</c:formatCode>
                <c:ptCount val="8"/>
                <c:pt idx="0">
                  <c:v>471</c:v>
                </c:pt>
                <c:pt idx="1">
                  <c:v>387</c:v>
                </c:pt>
                <c:pt idx="2">
                  <c:v>641</c:v>
                </c:pt>
                <c:pt idx="3">
                  <c:v>265</c:v>
                </c:pt>
                <c:pt idx="4">
                  <c:v>113</c:v>
                </c:pt>
                <c:pt idx="5">
                  <c:v>161</c:v>
                </c:pt>
                <c:pt idx="6">
                  <c:v>329</c:v>
                </c:pt>
                <c:pt idx="7">
                  <c:v>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2D-46C6-A956-A1AC145FDA84}"/>
            </c:ext>
          </c:extLst>
        </c:ser>
        <c:ser>
          <c:idx val="1"/>
          <c:order val="1"/>
          <c:tx>
            <c:strRef>
              <c:f>'Table 8.1'!$S$92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8.1'!$Z$93:$Z$100</c:f>
              <c:numCache>
                <c:formatCode>#,##0</c:formatCode>
                <c:ptCount val="8"/>
                <c:pt idx="0">
                  <c:v>378</c:v>
                </c:pt>
                <c:pt idx="1">
                  <c:v>694</c:v>
                </c:pt>
                <c:pt idx="2">
                  <c:v>147</c:v>
                </c:pt>
                <c:pt idx="3">
                  <c:v>525</c:v>
                </c:pt>
                <c:pt idx="4">
                  <c:v>502</c:v>
                </c:pt>
                <c:pt idx="5">
                  <c:v>346</c:v>
                </c:pt>
                <c:pt idx="6">
                  <c:v>40</c:v>
                </c:pt>
                <c:pt idx="7">
                  <c:v>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2D-46C6-A956-A1AC145FDA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8.9'!$S$1</c:f>
              <c:strCache>
                <c:ptCount val="1"/>
                <c:pt idx="0">
                  <c:v>Boroondara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8.9'!$V$8:$Z$8</c:f>
              <c:numCache>
                <c:formatCode>#,##0</c:formatCode>
                <c:ptCount val="5"/>
                <c:pt idx="0">
                  <c:v>45830</c:v>
                </c:pt>
                <c:pt idx="1">
                  <c:v>47786.96</c:v>
                </c:pt>
                <c:pt idx="2">
                  <c:v>48197</c:v>
                </c:pt>
                <c:pt idx="3">
                  <c:v>49556.23</c:v>
                </c:pt>
                <c:pt idx="4">
                  <c:v>52632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D1-412C-A9CD-31115899D31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8.9'!$V$2:$Z$2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42133.59</c:v>
                </c:pt>
                <c:pt idx="1">
                  <c:v>43611</c:v>
                </c:pt>
                <c:pt idx="2">
                  <c:v>44152</c:v>
                </c:pt>
                <c:pt idx="3">
                  <c:v>44744.79</c:v>
                </c:pt>
                <c:pt idx="4">
                  <c:v>47208.84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D1-412C-A9CD-31115899D3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8.10'!$S$4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8.10'!$U$2:$Y$2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8.10'!$U$4:$Y$4</c:f>
              <c:numCache>
                <c:formatCode>#,##0</c:formatCode>
                <c:ptCount val="5"/>
                <c:pt idx="1">
                  <c:v>143590</c:v>
                </c:pt>
                <c:pt idx="2">
                  <c:v>150085</c:v>
                </c:pt>
                <c:pt idx="3">
                  <c:v>153854</c:v>
                </c:pt>
                <c:pt idx="4">
                  <c:v>149763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A4-4708-B501-72DE39B21C5F}"/>
            </c:ext>
          </c:extLst>
        </c:ser>
        <c:ser>
          <c:idx val="1"/>
          <c:order val="1"/>
          <c:tx>
            <c:strRef>
              <c:f>'Table 8.10'!$S$7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8.10'!$U$2:$Y$2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8.10'!$U$7:$Y$7</c:f>
              <c:numCache>
                <c:formatCode>#,##0</c:formatCode>
                <c:ptCount val="5"/>
                <c:pt idx="1">
                  <c:v>103740</c:v>
                </c:pt>
                <c:pt idx="2">
                  <c:v>106329</c:v>
                </c:pt>
                <c:pt idx="3">
                  <c:v>108608</c:v>
                </c:pt>
                <c:pt idx="4">
                  <c:v>107951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A4-4708-B501-72DE39B21C5F}"/>
            </c:ext>
          </c:extLst>
        </c:ser>
        <c:ser>
          <c:idx val="2"/>
          <c:order val="2"/>
          <c:tx>
            <c:strRef>
              <c:f>'Table 8.10'!$S$11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8.10'!$U$2:$Y$2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8.10'!$U$11:$Y$11</c:f>
              <c:numCache>
                <c:formatCode>#,##0</c:formatCode>
                <c:ptCount val="5"/>
                <c:pt idx="1">
                  <c:v>129921</c:v>
                </c:pt>
                <c:pt idx="2">
                  <c:v>135727</c:v>
                </c:pt>
                <c:pt idx="3">
                  <c:v>138692</c:v>
                </c:pt>
                <c:pt idx="4">
                  <c:v>134696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A4-4708-B501-72DE39B21C5F}"/>
            </c:ext>
          </c:extLst>
        </c:ser>
        <c:ser>
          <c:idx val="3"/>
          <c:order val="3"/>
          <c:tx>
            <c:strRef>
              <c:f>'Table 8.10'!$S$12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8.10'!$U$2:$Y$2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8.10'!$U$12:$Y$12</c:f>
              <c:numCache>
                <c:formatCode>#,##0</c:formatCode>
                <c:ptCount val="5"/>
                <c:pt idx="1">
                  <c:v>13670</c:v>
                </c:pt>
                <c:pt idx="2">
                  <c:v>14355</c:v>
                </c:pt>
                <c:pt idx="3">
                  <c:v>15161</c:v>
                </c:pt>
                <c:pt idx="4">
                  <c:v>15068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DA4-4708-B501-72DE39B21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8.10'!$S$1</c:f>
              <c:strCache>
                <c:ptCount val="1"/>
                <c:pt idx="0">
                  <c:v>Brimbank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8.10'!$AB$15:$AB$33</c:f>
              <c:numCache>
                <c:formatCode>0.0%</c:formatCode>
                <c:ptCount val="19"/>
                <c:pt idx="0">
                  <c:v>5.5778640570152112E-3</c:v>
                </c:pt>
                <c:pt idx="1">
                  <c:v>5.9834060206361028E-4</c:v>
                </c:pt>
                <c:pt idx="2">
                  <c:v>7.4553239017125836E-2</c:v>
                </c:pt>
                <c:pt idx="3">
                  <c:v>6.7346558876715239E-3</c:v>
                </c:pt>
                <c:pt idx="4">
                  <c:v>6.4627433251781718E-2</c:v>
                </c:pt>
                <c:pt idx="5">
                  <c:v>4.1052813530475483E-2</c:v>
                </c:pt>
                <c:pt idx="6">
                  <c:v>9.96569513881502E-2</c:v>
                </c:pt>
                <c:pt idx="7">
                  <c:v>8.0204233592171048E-2</c:v>
                </c:pt>
                <c:pt idx="8">
                  <c:v>7.1834113392192325E-2</c:v>
                </c:pt>
                <c:pt idx="9">
                  <c:v>1.0351292415700458E-2</c:v>
                </c:pt>
                <c:pt idx="10">
                  <c:v>4.2934262312519941E-2</c:v>
                </c:pt>
                <c:pt idx="11">
                  <c:v>1.3721944473992128E-2</c:v>
                </c:pt>
                <c:pt idx="12">
                  <c:v>5.8065631315817469E-2</c:v>
                </c:pt>
                <c:pt idx="13">
                  <c:v>0.15092809275608979</c:v>
                </c:pt>
                <c:pt idx="14">
                  <c:v>4.2468886288692692E-2</c:v>
                </c:pt>
                <c:pt idx="15">
                  <c:v>4.5108233166684393E-2</c:v>
                </c:pt>
                <c:pt idx="16">
                  <c:v>0.10611238166152537</c:v>
                </c:pt>
                <c:pt idx="17">
                  <c:v>1.7604510158493777E-2</c:v>
                </c:pt>
                <c:pt idx="18">
                  <c:v>4.3246729071375382E-2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CD-47F3-B922-12D96C9F1DC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CD-47F3-B922-12D96C9F1D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8.10'!$S$63:$S$79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8.10'!$Y$44:$Y$60</c:f>
              <c:numCache>
                <c:formatCode>#,##0</c:formatCode>
                <c:ptCount val="17"/>
                <c:pt idx="0">
                  <c:v>9</c:v>
                </c:pt>
                <c:pt idx="1">
                  <c:v>1037</c:v>
                </c:pt>
                <c:pt idx="2">
                  <c:v>4005</c:v>
                </c:pt>
                <c:pt idx="3">
                  <c:v>9558</c:v>
                </c:pt>
                <c:pt idx="4">
                  <c:v>13857</c:v>
                </c:pt>
                <c:pt idx="5">
                  <c:v>11296</c:v>
                </c:pt>
                <c:pt idx="6">
                  <c:v>9362</c:v>
                </c:pt>
                <c:pt idx="7">
                  <c:v>7628</c:v>
                </c:pt>
                <c:pt idx="8">
                  <c:v>6862</c:v>
                </c:pt>
                <c:pt idx="9">
                  <c:v>6344</c:v>
                </c:pt>
                <c:pt idx="10">
                  <c:v>5578</c:v>
                </c:pt>
                <c:pt idx="11">
                  <c:v>4114</c:v>
                </c:pt>
                <c:pt idx="12">
                  <c:v>1876</c:v>
                </c:pt>
                <c:pt idx="13">
                  <c:v>672</c:v>
                </c:pt>
                <c:pt idx="14">
                  <c:v>186</c:v>
                </c:pt>
                <c:pt idx="15">
                  <c:v>82</c:v>
                </c:pt>
                <c:pt idx="16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92-4800-9DF8-F32C60F304D3}"/>
            </c:ext>
          </c:extLst>
        </c:ser>
        <c:ser>
          <c:idx val="1"/>
          <c:order val="1"/>
          <c:tx>
            <c:strRef>
              <c:f>'Table 8.10'!$S$62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8.10'!$S$63:$S$79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8.10'!$Y$63:$Y$79</c:f>
              <c:numCache>
                <c:formatCode>#,##0</c:formatCode>
                <c:ptCount val="17"/>
                <c:pt idx="0">
                  <c:v>13</c:v>
                </c:pt>
                <c:pt idx="1">
                  <c:v>1231</c:v>
                </c:pt>
                <c:pt idx="2">
                  <c:v>3994</c:v>
                </c:pt>
                <c:pt idx="3">
                  <c:v>8179</c:v>
                </c:pt>
                <c:pt idx="4">
                  <c:v>10598</c:v>
                </c:pt>
                <c:pt idx="5">
                  <c:v>8719</c:v>
                </c:pt>
                <c:pt idx="6">
                  <c:v>7193</c:v>
                </c:pt>
                <c:pt idx="7">
                  <c:v>6015</c:v>
                </c:pt>
                <c:pt idx="8">
                  <c:v>6224</c:v>
                </c:pt>
                <c:pt idx="9">
                  <c:v>5561</c:v>
                </c:pt>
                <c:pt idx="10">
                  <c:v>4491</c:v>
                </c:pt>
                <c:pt idx="11">
                  <c:v>3141</c:v>
                </c:pt>
                <c:pt idx="12">
                  <c:v>1181</c:v>
                </c:pt>
                <c:pt idx="13">
                  <c:v>425</c:v>
                </c:pt>
                <c:pt idx="14">
                  <c:v>142</c:v>
                </c:pt>
                <c:pt idx="15">
                  <c:v>77</c:v>
                </c:pt>
                <c:pt idx="16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92-4800-9DF8-F32C60F30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8.10'!$S$83:$S$90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8.10'!$Y$83:$Y$90</c:f>
              <c:numCache>
                <c:formatCode>#,##0</c:formatCode>
                <c:ptCount val="8"/>
                <c:pt idx="0">
                  <c:v>5280</c:v>
                </c:pt>
                <c:pt idx="1">
                  <c:v>6313</c:v>
                </c:pt>
                <c:pt idx="2">
                  <c:v>9331</c:v>
                </c:pt>
                <c:pt idx="3">
                  <c:v>3151</c:v>
                </c:pt>
                <c:pt idx="4">
                  <c:v>3517</c:v>
                </c:pt>
                <c:pt idx="5">
                  <c:v>3064</c:v>
                </c:pt>
                <c:pt idx="6">
                  <c:v>7383</c:v>
                </c:pt>
                <c:pt idx="7">
                  <c:v>9815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A4-4249-BB48-823A5DCCC440}"/>
            </c:ext>
          </c:extLst>
        </c:ser>
        <c:ser>
          <c:idx val="1"/>
          <c:order val="1"/>
          <c:tx>
            <c:strRef>
              <c:f>'Table 8.10'!$S$92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8.10'!$S$83:$S$90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8.10'!$Y$93:$Y$100</c:f>
              <c:numCache>
                <c:formatCode>#,##0</c:formatCode>
                <c:ptCount val="8"/>
                <c:pt idx="0">
                  <c:v>3935</c:v>
                </c:pt>
                <c:pt idx="1">
                  <c:v>7986</c:v>
                </c:pt>
                <c:pt idx="2">
                  <c:v>1638</c:v>
                </c:pt>
                <c:pt idx="3">
                  <c:v>7407</c:v>
                </c:pt>
                <c:pt idx="4">
                  <c:v>7885</c:v>
                </c:pt>
                <c:pt idx="5">
                  <c:v>5146</c:v>
                </c:pt>
                <c:pt idx="6">
                  <c:v>1353</c:v>
                </c:pt>
                <c:pt idx="7">
                  <c:v>6191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A4-4249-BB48-823A5DCCC4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8.10'!$S$1</c:f>
              <c:strCache>
                <c:ptCount val="1"/>
                <c:pt idx="0">
                  <c:v>Brimbank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8.10'!$U$8:$Y$8</c:f>
              <c:numCache>
                <c:formatCode>#,##0</c:formatCode>
                <c:ptCount val="5"/>
                <c:pt idx="1">
                  <c:v>40167.5</c:v>
                </c:pt>
                <c:pt idx="2">
                  <c:v>41280.89</c:v>
                </c:pt>
                <c:pt idx="3">
                  <c:v>41273.040000000001</c:v>
                </c:pt>
                <c:pt idx="4">
                  <c:v>41309.120000000003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AE-4CC0-B0E6-DDD07C149F1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AE-4CC0-B0E6-DDD07C149F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8.10'!$S$4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8.10'!$V$4:$Z$4</c:f>
              <c:numCache>
                <c:formatCode>#,##0</c:formatCode>
                <c:ptCount val="5"/>
                <c:pt idx="0">
                  <c:v>143590</c:v>
                </c:pt>
                <c:pt idx="1">
                  <c:v>150085</c:v>
                </c:pt>
                <c:pt idx="2">
                  <c:v>153854</c:v>
                </c:pt>
                <c:pt idx="3">
                  <c:v>149763</c:v>
                </c:pt>
                <c:pt idx="4">
                  <c:v>150416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EF-4478-A73E-67E8611BCD36}"/>
            </c:ext>
          </c:extLst>
        </c:ser>
        <c:ser>
          <c:idx val="1"/>
          <c:order val="1"/>
          <c:tx>
            <c:strRef>
              <c:f>'Table 8.10'!$S$7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8.10'!$V$7:$Z$7</c:f>
              <c:numCache>
                <c:formatCode>#,##0</c:formatCode>
                <c:ptCount val="5"/>
                <c:pt idx="0">
                  <c:v>103740</c:v>
                </c:pt>
                <c:pt idx="1">
                  <c:v>106329</c:v>
                </c:pt>
                <c:pt idx="2">
                  <c:v>108608</c:v>
                </c:pt>
                <c:pt idx="3">
                  <c:v>107951</c:v>
                </c:pt>
                <c:pt idx="4">
                  <c:v>104850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EF-4478-A73E-67E8611BCD36}"/>
            </c:ext>
          </c:extLst>
        </c:ser>
        <c:ser>
          <c:idx val="2"/>
          <c:order val="2"/>
          <c:tx>
            <c:strRef>
              <c:f>'Table 8.10'!$S$11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8.10'!$V$11:$Z$11</c:f>
              <c:numCache>
                <c:formatCode>#,##0</c:formatCode>
                <c:ptCount val="5"/>
                <c:pt idx="0">
                  <c:v>129921</c:v>
                </c:pt>
                <c:pt idx="1">
                  <c:v>135727</c:v>
                </c:pt>
                <c:pt idx="2">
                  <c:v>138692</c:v>
                </c:pt>
                <c:pt idx="3">
                  <c:v>134696</c:v>
                </c:pt>
                <c:pt idx="4">
                  <c:v>134896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EF-4478-A73E-67E8611BCD36}"/>
            </c:ext>
          </c:extLst>
        </c:ser>
        <c:ser>
          <c:idx val="3"/>
          <c:order val="3"/>
          <c:tx>
            <c:strRef>
              <c:f>'Table 8.10'!$S$12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8.10'!$V$2:$Z$2</c:f>
              <c:strCache>
                <c:ptCount val="5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</c:strCache>
            </c:strRef>
          </c:cat>
          <c:val>
            <c:numRef>
              <c:f>'Table 8.10'!$V$12:$Z$12</c:f>
              <c:numCache>
                <c:formatCode>#,##0</c:formatCode>
                <c:ptCount val="5"/>
                <c:pt idx="0">
                  <c:v>13670</c:v>
                </c:pt>
                <c:pt idx="1">
                  <c:v>14355</c:v>
                </c:pt>
                <c:pt idx="2">
                  <c:v>15161</c:v>
                </c:pt>
                <c:pt idx="3">
                  <c:v>15068</c:v>
                </c:pt>
                <c:pt idx="4">
                  <c:v>15520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6EF-4478-A73E-67E8611BCD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8.10'!$S$1</c:f>
              <c:strCache>
                <c:ptCount val="1"/>
                <c:pt idx="0">
                  <c:v>Brimbank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8.10'!$AB$15:$AB$33</c:f>
              <c:numCache>
                <c:formatCode>0.0%</c:formatCode>
                <c:ptCount val="19"/>
                <c:pt idx="0">
                  <c:v>5.5778640570152112E-3</c:v>
                </c:pt>
                <c:pt idx="1">
                  <c:v>5.9834060206361028E-4</c:v>
                </c:pt>
                <c:pt idx="2">
                  <c:v>7.4553239017125836E-2</c:v>
                </c:pt>
                <c:pt idx="3">
                  <c:v>6.7346558876715239E-3</c:v>
                </c:pt>
                <c:pt idx="4">
                  <c:v>6.4627433251781718E-2</c:v>
                </c:pt>
                <c:pt idx="5">
                  <c:v>4.1052813530475483E-2</c:v>
                </c:pt>
                <c:pt idx="6">
                  <c:v>9.96569513881502E-2</c:v>
                </c:pt>
                <c:pt idx="7">
                  <c:v>8.0204233592171048E-2</c:v>
                </c:pt>
                <c:pt idx="8">
                  <c:v>7.1834113392192325E-2</c:v>
                </c:pt>
                <c:pt idx="9">
                  <c:v>1.0351292415700458E-2</c:v>
                </c:pt>
                <c:pt idx="10">
                  <c:v>4.2934262312519941E-2</c:v>
                </c:pt>
                <c:pt idx="11">
                  <c:v>1.3721944473992128E-2</c:v>
                </c:pt>
                <c:pt idx="12">
                  <c:v>5.8065631315817469E-2</c:v>
                </c:pt>
                <c:pt idx="13">
                  <c:v>0.15092809275608979</c:v>
                </c:pt>
                <c:pt idx="14">
                  <c:v>4.2468886288692692E-2</c:v>
                </c:pt>
                <c:pt idx="15">
                  <c:v>4.5108233166684393E-2</c:v>
                </c:pt>
                <c:pt idx="16">
                  <c:v>0.10611238166152537</c:v>
                </c:pt>
                <c:pt idx="17">
                  <c:v>1.7604510158493777E-2</c:v>
                </c:pt>
                <c:pt idx="18">
                  <c:v>4.3246729071375382E-2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ED-41DA-B23E-76AD20E197F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1.8072852198235845E-2</c:v>
                </c:pt>
                <c:pt idx="1">
                  <c:v>2.3309351590524363E-3</c:v>
                </c:pt>
                <c:pt idx="2">
                  <c:v>5.8484575541352342E-2</c:v>
                </c:pt>
                <c:pt idx="3">
                  <c:v>7.5535949200590665E-3</c:v>
                </c:pt>
                <c:pt idx="4">
                  <c:v>6.9101847742443323E-2</c:v>
                </c:pt>
                <c:pt idx="5">
                  <c:v>3.849010001882569E-2</c:v>
                </c:pt>
                <c:pt idx="6">
                  <c:v>9.3750231055488006E-2</c:v>
                </c:pt>
                <c:pt idx="7">
                  <c:v>7.4072360796533343E-2</c:v>
                </c:pt>
                <c:pt idx="8">
                  <c:v>4.0371341953211806E-2</c:v>
                </c:pt>
                <c:pt idx="9">
                  <c:v>1.5689212689918131E-2</c:v>
                </c:pt>
                <c:pt idx="10">
                  <c:v>4.3243539404179229E-2</c:v>
                </c:pt>
                <c:pt idx="11">
                  <c:v>1.6712018316846794E-2</c:v>
                </c:pt>
                <c:pt idx="12">
                  <c:v>8.4606405625942821E-2</c:v>
                </c:pt>
                <c:pt idx="13">
                  <c:v>9.7191180476944028E-2</c:v>
                </c:pt>
                <c:pt idx="14">
                  <c:v>4.7474106144663582E-2</c:v>
                </c:pt>
                <c:pt idx="15">
                  <c:v>7.4224596740634127E-2</c:v>
                </c:pt>
                <c:pt idx="16">
                  <c:v>0.12916319332998022</c:v>
                </c:pt>
                <c:pt idx="17">
                  <c:v>2.296108580059518E-2</c:v>
                </c:pt>
                <c:pt idx="18">
                  <c:v>3.549429380627208E-2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ED-41DA-B23E-76AD20E19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8.10'!$S$63:$S$79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8.10'!$Z$44:$Z$60</c:f>
              <c:numCache>
                <c:formatCode>#,##0</c:formatCode>
                <c:ptCount val="17"/>
                <c:pt idx="0">
                  <c:v>11</c:v>
                </c:pt>
                <c:pt idx="1">
                  <c:v>977</c:v>
                </c:pt>
                <c:pt idx="2">
                  <c:v>3844</c:v>
                </c:pt>
                <c:pt idx="3">
                  <c:v>8951</c:v>
                </c:pt>
                <c:pt idx="4">
                  <c:v>14091</c:v>
                </c:pt>
                <c:pt idx="5">
                  <c:v>11305</c:v>
                </c:pt>
                <c:pt idx="6">
                  <c:v>9398</c:v>
                </c:pt>
                <c:pt idx="7">
                  <c:v>7574</c:v>
                </c:pt>
                <c:pt idx="8">
                  <c:v>6822</c:v>
                </c:pt>
                <c:pt idx="9">
                  <c:v>6396</c:v>
                </c:pt>
                <c:pt idx="10">
                  <c:v>5724</c:v>
                </c:pt>
                <c:pt idx="11">
                  <c:v>4177</c:v>
                </c:pt>
                <c:pt idx="12">
                  <c:v>2000</c:v>
                </c:pt>
                <c:pt idx="13">
                  <c:v>685</c:v>
                </c:pt>
                <c:pt idx="14">
                  <c:v>207</c:v>
                </c:pt>
                <c:pt idx="15">
                  <c:v>66</c:v>
                </c:pt>
                <c:pt idx="16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77-4BEA-9235-397664A35C71}"/>
            </c:ext>
          </c:extLst>
        </c:ser>
        <c:ser>
          <c:idx val="1"/>
          <c:order val="1"/>
          <c:tx>
            <c:strRef>
              <c:f>'Table 8.10'!$S$62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8.10'!$S$63:$S$79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8.10'!$Z$63:$Z$79</c:f>
              <c:numCache>
                <c:formatCode>#,##0</c:formatCode>
                <c:ptCount val="17"/>
                <c:pt idx="0">
                  <c:v>8</c:v>
                </c:pt>
                <c:pt idx="1">
                  <c:v>1220</c:v>
                </c:pt>
                <c:pt idx="2">
                  <c:v>3979</c:v>
                </c:pt>
                <c:pt idx="3">
                  <c:v>8380</c:v>
                </c:pt>
                <c:pt idx="4">
                  <c:v>10649</c:v>
                </c:pt>
                <c:pt idx="5">
                  <c:v>8937</c:v>
                </c:pt>
                <c:pt idx="6">
                  <c:v>7366</c:v>
                </c:pt>
                <c:pt idx="7">
                  <c:v>6015</c:v>
                </c:pt>
                <c:pt idx="8">
                  <c:v>6144</c:v>
                </c:pt>
                <c:pt idx="9">
                  <c:v>5685</c:v>
                </c:pt>
                <c:pt idx="10">
                  <c:v>4489</c:v>
                </c:pt>
                <c:pt idx="11">
                  <c:v>3200</c:v>
                </c:pt>
                <c:pt idx="12">
                  <c:v>1257</c:v>
                </c:pt>
                <c:pt idx="13">
                  <c:v>424</c:v>
                </c:pt>
                <c:pt idx="14">
                  <c:v>144</c:v>
                </c:pt>
                <c:pt idx="15">
                  <c:v>88</c:v>
                </c:pt>
                <c:pt idx="16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77-4BEA-9235-397664A35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8.10'!$Z$83:$Z$90</c:f>
              <c:numCache>
                <c:formatCode>#,##0</c:formatCode>
                <c:ptCount val="8"/>
                <c:pt idx="0">
                  <c:v>5259</c:v>
                </c:pt>
                <c:pt idx="1">
                  <c:v>6272</c:v>
                </c:pt>
                <c:pt idx="2">
                  <c:v>9064</c:v>
                </c:pt>
                <c:pt idx="3">
                  <c:v>3080</c:v>
                </c:pt>
                <c:pt idx="4">
                  <c:v>3465</c:v>
                </c:pt>
                <c:pt idx="5">
                  <c:v>2965</c:v>
                </c:pt>
                <c:pt idx="6">
                  <c:v>7192</c:v>
                </c:pt>
                <c:pt idx="7">
                  <c:v>9217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38-4BAB-BA58-D2268AF2C6A9}"/>
            </c:ext>
          </c:extLst>
        </c:ser>
        <c:ser>
          <c:idx val="1"/>
          <c:order val="1"/>
          <c:tx>
            <c:strRef>
              <c:f>'Table 8.10'!$S$92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8.10'!$S$83:$S$90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8.10'!$Z$93:$Z$100</c:f>
              <c:numCache>
                <c:formatCode>#,##0</c:formatCode>
                <c:ptCount val="8"/>
                <c:pt idx="0">
                  <c:v>3885</c:v>
                </c:pt>
                <c:pt idx="1">
                  <c:v>8006</c:v>
                </c:pt>
                <c:pt idx="2">
                  <c:v>1598</c:v>
                </c:pt>
                <c:pt idx="3">
                  <c:v>7405</c:v>
                </c:pt>
                <c:pt idx="4">
                  <c:v>7626</c:v>
                </c:pt>
                <c:pt idx="5">
                  <c:v>5055</c:v>
                </c:pt>
                <c:pt idx="6">
                  <c:v>1464</c:v>
                </c:pt>
                <c:pt idx="7">
                  <c:v>6062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38-4BAB-BA58-D2268AF2C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.xml"/><Relationship Id="rId3" Type="http://schemas.openxmlformats.org/officeDocument/2006/relationships/chart" Target="../charts/chart43.xml"/><Relationship Id="rId7" Type="http://schemas.openxmlformats.org/officeDocument/2006/relationships/chart" Target="../charts/chart46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6" Type="http://schemas.openxmlformats.org/officeDocument/2006/relationships/image" Target="../media/image1.png"/><Relationship Id="rId11" Type="http://schemas.openxmlformats.org/officeDocument/2006/relationships/chart" Target="../charts/chart50.xml"/><Relationship Id="rId5" Type="http://schemas.openxmlformats.org/officeDocument/2006/relationships/chart" Target="../charts/chart45.xml"/><Relationship Id="rId10" Type="http://schemas.openxmlformats.org/officeDocument/2006/relationships/chart" Target="../charts/chart49.xml"/><Relationship Id="rId4" Type="http://schemas.openxmlformats.org/officeDocument/2006/relationships/chart" Target="../charts/chart44.xml"/><Relationship Id="rId9" Type="http://schemas.openxmlformats.org/officeDocument/2006/relationships/chart" Target="../charts/chart48.xml"/></Relationships>
</file>

<file path=xl/drawings/_rels/drawing10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97.xml"/><Relationship Id="rId3" Type="http://schemas.openxmlformats.org/officeDocument/2006/relationships/chart" Target="../charts/chart493.xml"/><Relationship Id="rId7" Type="http://schemas.openxmlformats.org/officeDocument/2006/relationships/chart" Target="../charts/chart496.xml"/><Relationship Id="rId2" Type="http://schemas.openxmlformats.org/officeDocument/2006/relationships/chart" Target="../charts/chart492.xml"/><Relationship Id="rId1" Type="http://schemas.openxmlformats.org/officeDocument/2006/relationships/chart" Target="../charts/chart491.xml"/><Relationship Id="rId6" Type="http://schemas.openxmlformats.org/officeDocument/2006/relationships/image" Target="../media/image1.png"/><Relationship Id="rId11" Type="http://schemas.openxmlformats.org/officeDocument/2006/relationships/chart" Target="../charts/chart500.xml"/><Relationship Id="rId5" Type="http://schemas.openxmlformats.org/officeDocument/2006/relationships/chart" Target="../charts/chart495.xml"/><Relationship Id="rId10" Type="http://schemas.openxmlformats.org/officeDocument/2006/relationships/chart" Target="../charts/chart499.xml"/><Relationship Id="rId4" Type="http://schemas.openxmlformats.org/officeDocument/2006/relationships/chart" Target="../charts/chart494.xml"/><Relationship Id="rId9" Type="http://schemas.openxmlformats.org/officeDocument/2006/relationships/chart" Target="../charts/chart498.xml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7.xml"/><Relationship Id="rId3" Type="http://schemas.openxmlformats.org/officeDocument/2006/relationships/chart" Target="../charts/chart503.xml"/><Relationship Id="rId7" Type="http://schemas.openxmlformats.org/officeDocument/2006/relationships/chart" Target="../charts/chart506.xml"/><Relationship Id="rId2" Type="http://schemas.openxmlformats.org/officeDocument/2006/relationships/chart" Target="../charts/chart502.xml"/><Relationship Id="rId1" Type="http://schemas.openxmlformats.org/officeDocument/2006/relationships/chart" Target="../charts/chart501.xml"/><Relationship Id="rId6" Type="http://schemas.openxmlformats.org/officeDocument/2006/relationships/image" Target="../media/image1.png"/><Relationship Id="rId11" Type="http://schemas.openxmlformats.org/officeDocument/2006/relationships/chart" Target="../charts/chart510.xml"/><Relationship Id="rId5" Type="http://schemas.openxmlformats.org/officeDocument/2006/relationships/chart" Target="../charts/chart505.xml"/><Relationship Id="rId10" Type="http://schemas.openxmlformats.org/officeDocument/2006/relationships/chart" Target="../charts/chart509.xml"/><Relationship Id="rId4" Type="http://schemas.openxmlformats.org/officeDocument/2006/relationships/chart" Target="../charts/chart504.xml"/><Relationship Id="rId9" Type="http://schemas.openxmlformats.org/officeDocument/2006/relationships/chart" Target="../charts/chart508.xml"/></Relationships>
</file>

<file path=xl/drawings/_rels/drawing10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17.xml"/><Relationship Id="rId3" Type="http://schemas.openxmlformats.org/officeDocument/2006/relationships/chart" Target="../charts/chart513.xml"/><Relationship Id="rId7" Type="http://schemas.openxmlformats.org/officeDocument/2006/relationships/chart" Target="../charts/chart516.xml"/><Relationship Id="rId2" Type="http://schemas.openxmlformats.org/officeDocument/2006/relationships/chart" Target="../charts/chart512.xml"/><Relationship Id="rId1" Type="http://schemas.openxmlformats.org/officeDocument/2006/relationships/chart" Target="../charts/chart511.xml"/><Relationship Id="rId6" Type="http://schemas.openxmlformats.org/officeDocument/2006/relationships/image" Target="../media/image1.png"/><Relationship Id="rId11" Type="http://schemas.openxmlformats.org/officeDocument/2006/relationships/chart" Target="../charts/chart520.xml"/><Relationship Id="rId5" Type="http://schemas.openxmlformats.org/officeDocument/2006/relationships/chart" Target="../charts/chart515.xml"/><Relationship Id="rId10" Type="http://schemas.openxmlformats.org/officeDocument/2006/relationships/chart" Target="../charts/chart519.xml"/><Relationship Id="rId4" Type="http://schemas.openxmlformats.org/officeDocument/2006/relationships/chart" Target="../charts/chart514.xml"/><Relationship Id="rId9" Type="http://schemas.openxmlformats.org/officeDocument/2006/relationships/chart" Target="../charts/chart518.xml"/></Relationships>
</file>

<file path=xl/drawings/_rels/drawing10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7.xml"/><Relationship Id="rId3" Type="http://schemas.openxmlformats.org/officeDocument/2006/relationships/chart" Target="../charts/chart523.xml"/><Relationship Id="rId7" Type="http://schemas.openxmlformats.org/officeDocument/2006/relationships/chart" Target="../charts/chart526.xml"/><Relationship Id="rId2" Type="http://schemas.openxmlformats.org/officeDocument/2006/relationships/chart" Target="../charts/chart522.xml"/><Relationship Id="rId1" Type="http://schemas.openxmlformats.org/officeDocument/2006/relationships/chart" Target="../charts/chart521.xml"/><Relationship Id="rId6" Type="http://schemas.openxmlformats.org/officeDocument/2006/relationships/image" Target="../media/image1.png"/><Relationship Id="rId11" Type="http://schemas.openxmlformats.org/officeDocument/2006/relationships/chart" Target="../charts/chart530.xml"/><Relationship Id="rId5" Type="http://schemas.openxmlformats.org/officeDocument/2006/relationships/chart" Target="../charts/chart525.xml"/><Relationship Id="rId10" Type="http://schemas.openxmlformats.org/officeDocument/2006/relationships/chart" Target="../charts/chart529.xml"/><Relationship Id="rId4" Type="http://schemas.openxmlformats.org/officeDocument/2006/relationships/chart" Target="../charts/chart524.xml"/><Relationship Id="rId9" Type="http://schemas.openxmlformats.org/officeDocument/2006/relationships/chart" Target="../charts/chart528.xml"/></Relationships>
</file>

<file path=xl/drawings/_rels/drawing10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37.xml"/><Relationship Id="rId3" Type="http://schemas.openxmlformats.org/officeDocument/2006/relationships/chart" Target="../charts/chart533.xml"/><Relationship Id="rId7" Type="http://schemas.openxmlformats.org/officeDocument/2006/relationships/chart" Target="../charts/chart536.xml"/><Relationship Id="rId2" Type="http://schemas.openxmlformats.org/officeDocument/2006/relationships/chart" Target="../charts/chart532.xml"/><Relationship Id="rId1" Type="http://schemas.openxmlformats.org/officeDocument/2006/relationships/chart" Target="../charts/chart531.xml"/><Relationship Id="rId6" Type="http://schemas.openxmlformats.org/officeDocument/2006/relationships/image" Target="../media/image1.png"/><Relationship Id="rId11" Type="http://schemas.openxmlformats.org/officeDocument/2006/relationships/chart" Target="../charts/chart540.xml"/><Relationship Id="rId5" Type="http://schemas.openxmlformats.org/officeDocument/2006/relationships/chart" Target="../charts/chart535.xml"/><Relationship Id="rId10" Type="http://schemas.openxmlformats.org/officeDocument/2006/relationships/chart" Target="../charts/chart539.xml"/><Relationship Id="rId4" Type="http://schemas.openxmlformats.org/officeDocument/2006/relationships/chart" Target="../charts/chart534.xml"/><Relationship Id="rId9" Type="http://schemas.openxmlformats.org/officeDocument/2006/relationships/chart" Target="../charts/chart538.xml"/></Relationships>
</file>

<file path=xl/drawings/_rels/drawing1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47.xml"/><Relationship Id="rId3" Type="http://schemas.openxmlformats.org/officeDocument/2006/relationships/chart" Target="../charts/chart543.xml"/><Relationship Id="rId7" Type="http://schemas.openxmlformats.org/officeDocument/2006/relationships/chart" Target="../charts/chart546.xml"/><Relationship Id="rId2" Type="http://schemas.openxmlformats.org/officeDocument/2006/relationships/chart" Target="../charts/chart542.xml"/><Relationship Id="rId1" Type="http://schemas.openxmlformats.org/officeDocument/2006/relationships/chart" Target="../charts/chart541.xml"/><Relationship Id="rId6" Type="http://schemas.openxmlformats.org/officeDocument/2006/relationships/image" Target="../media/image1.png"/><Relationship Id="rId11" Type="http://schemas.openxmlformats.org/officeDocument/2006/relationships/chart" Target="../charts/chart550.xml"/><Relationship Id="rId5" Type="http://schemas.openxmlformats.org/officeDocument/2006/relationships/chart" Target="../charts/chart545.xml"/><Relationship Id="rId10" Type="http://schemas.openxmlformats.org/officeDocument/2006/relationships/chart" Target="../charts/chart549.xml"/><Relationship Id="rId4" Type="http://schemas.openxmlformats.org/officeDocument/2006/relationships/chart" Target="../charts/chart544.xml"/><Relationship Id="rId9" Type="http://schemas.openxmlformats.org/officeDocument/2006/relationships/chart" Target="../charts/chart548.xml"/></Relationships>
</file>

<file path=xl/drawings/_rels/drawing1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57.xml"/><Relationship Id="rId3" Type="http://schemas.openxmlformats.org/officeDocument/2006/relationships/chart" Target="../charts/chart553.xml"/><Relationship Id="rId7" Type="http://schemas.openxmlformats.org/officeDocument/2006/relationships/chart" Target="../charts/chart556.xml"/><Relationship Id="rId2" Type="http://schemas.openxmlformats.org/officeDocument/2006/relationships/chart" Target="../charts/chart552.xml"/><Relationship Id="rId1" Type="http://schemas.openxmlformats.org/officeDocument/2006/relationships/chart" Target="../charts/chart551.xml"/><Relationship Id="rId6" Type="http://schemas.openxmlformats.org/officeDocument/2006/relationships/image" Target="../media/image1.png"/><Relationship Id="rId11" Type="http://schemas.openxmlformats.org/officeDocument/2006/relationships/chart" Target="../charts/chart560.xml"/><Relationship Id="rId5" Type="http://schemas.openxmlformats.org/officeDocument/2006/relationships/chart" Target="../charts/chart555.xml"/><Relationship Id="rId10" Type="http://schemas.openxmlformats.org/officeDocument/2006/relationships/chart" Target="../charts/chart559.xml"/><Relationship Id="rId4" Type="http://schemas.openxmlformats.org/officeDocument/2006/relationships/chart" Target="../charts/chart554.xml"/><Relationship Id="rId9" Type="http://schemas.openxmlformats.org/officeDocument/2006/relationships/chart" Target="../charts/chart558.xml"/></Relationships>
</file>

<file path=xl/drawings/_rels/drawing1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7.xml"/><Relationship Id="rId3" Type="http://schemas.openxmlformats.org/officeDocument/2006/relationships/chart" Target="../charts/chart563.xml"/><Relationship Id="rId7" Type="http://schemas.openxmlformats.org/officeDocument/2006/relationships/chart" Target="../charts/chart566.xml"/><Relationship Id="rId2" Type="http://schemas.openxmlformats.org/officeDocument/2006/relationships/chart" Target="../charts/chart562.xml"/><Relationship Id="rId1" Type="http://schemas.openxmlformats.org/officeDocument/2006/relationships/chart" Target="../charts/chart561.xml"/><Relationship Id="rId6" Type="http://schemas.openxmlformats.org/officeDocument/2006/relationships/image" Target="../media/image1.png"/><Relationship Id="rId11" Type="http://schemas.openxmlformats.org/officeDocument/2006/relationships/chart" Target="../charts/chart570.xml"/><Relationship Id="rId5" Type="http://schemas.openxmlformats.org/officeDocument/2006/relationships/chart" Target="../charts/chart565.xml"/><Relationship Id="rId10" Type="http://schemas.openxmlformats.org/officeDocument/2006/relationships/chart" Target="../charts/chart569.xml"/><Relationship Id="rId4" Type="http://schemas.openxmlformats.org/officeDocument/2006/relationships/chart" Target="../charts/chart564.xml"/><Relationship Id="rId9" Type="http://schemas.openxmlformats.org/officeDocument/2006/relationships/chart" Target="../charts/chart568.xml"/></Relationships>
</file>

<file path=xl/drawings/_rels/drawing1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77.xml"/><Relationship Id="rId3" Type="http://schemas.openxmlformats.org/officeDocument/2006/relationships/chart" Target="../charts/chart573.xml"/><Relationship Id="rId7" Type="http://schemas.openxmlformats.org/officeDocument/2006/relationships/chart" Target="../charts/chart576.xml"/><Relationship Id="rId2" Type="http://schemas.openxmlformats.org/officeDocument/2006/relationships/chart" Target="../charts/chart572.xml"/><Relationship Id="rId1" Type="http://schemas.openxmlformats.org/officeDocument/2006/relationships/chart" Target="../charts/chart571.xml"/><Relationship Id="rId6" Type="http://schemas.openxmlformats.org/officeDocument/2006/relationships/image" Target="../media/image1.png"/><Relationship Id="rId11" Type="http://schemas.openxmlformats.org/officeDocument/2006/relationships/chart" Target="../charts/chart580.xml"/><Relationship Id="rId5" Type="http://schemas.openxmlformats.org/officeDocument/2006/relationships/chart" Target="../charts/chart575.xml"/><Relationship Id="rId10" Type="http://schemas.openxmlformats.org/officeDocument/2006/relationships/chart" Target="../charts/chart579.xml"/><Relationship Id="rId4" Type="http://schemas.openxmlformats.org/officeDocument/2006/relationships/chart" Target="../charts/chart574.xml"/><Relationship Id="rId9" Type="http://schemas.openxmlformats.org/officeDocument/2006/relationships/chart" Target="../charts/chart578.xml"/></Relationships>
</file>

<file path=xl/drawings/_rels/drawing1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87.xml"/><Relationship Id="rId3" Type="http://schemas.openxmlformats.org/officeDocument/2006/relationships/chart" Target="../charts/chart583.xml"/><Relationship Id="rId7" Type="http://schemas.openxmlformats.org/officeDocument/2006/relationships/chart" Target="../charts/chart586.xml"/><Relationship Id="rId2" Type="http://schemas.openxmlformats.org/officeDocument/2006/relationships/chart" Target="../charts/chart582.xml"/><Relationship Id="rId1" Type="http://schemas.openxmlformats.org/officeDocument/2006/relationships/chart" Target="../charts/chart581.xml"/><Relationship Id="rId6" Type="http://schemas.openxmlformats.org/officeDocument/2006/relationships/image" Target="../media/image1.png"/><Relationship Id="rId11" Type="http://schemas.openxmlformats.org/officeDocument/2006/relationships/chart" Target="../charts/chart590.xml"/><Relationship Id="rId5" Type="http://schemas.openxmlformats.org/officeDocument/2006/relationships/chart" Target="../charts/chart585.xml"/><Relationship Id="rId10" Type="http://schemas.openxmlformats.org/officeDocument/2006/relationships/chart" Target="../charts/chart589.xml"/><Relationship Id="rId4" Type="http://schemas.openxmlformats.org/officeDocument/2006/relationships/chart" Target="../charts/chart584.xml"/><Relationship Id="rId9" Type="http://schemas.openxmlformats.org/officeDocument/2006/relationships/chart" Target="../charts/chart588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7.xml"/><Relationship Id="rId3" Type="http://schemas.openxmlformats.org/officeDocument/2006/relationships/chart" Target="../charts/chart53.xml"/><Relationship Id="rId7" Type="http://schemas.openxmlformats.org/officeDocument/2006/relationships/chart" Target="../charts/chart56.xml"/><Relationship Id="rId2" Type="http://schemas.openxmlformats.org/officeDocument/2006/relationships/chart" Target="../charts/chart52.xml"/><Relationship Id="rId1" Type="http://schemas.openxmlformats.org/officeDocument/2006/relationships/chart" Target="../charts/chart51.xml"/><Relationship Id="rId6" Type="http://schemas.openxmlformats.org/officeDocument/2006/relationships/image" Target="../media/image1.png"/><Relationship Id="rId11" Type="http://schemas.openxmlformats.org/officeDocument/2006/relationships/chart" Target="../charts/chart60.xml"/><Relationship Id="rId5" Type="http://schemas.openxmlformats.org/officeDocument/2006/relationships/chart" Target="../charts/chart55.xml"/><Relationship Id="rId10" Type="http://schemas.openxmlformats.org/officeDocument/2006/relationships/chart" Target="../charts/chart59.xml"/><Relationship Id="rId4" Type="http://schemas.openxmlformats.org/officeDocument/2006/relationships/chart" Target="../charts/chart54.xml"/><Relationship Id="rId9" Type="http://schemas.openxmlformats.org/officeDocument/2006/relationships/chart" Target="../charts/chart58.xml"/></Relationships>
</file>

<file path=xl/drawings/_rels/drawing1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97.xml"/><Relationship Id="rId3" Type="http://schemas.openxmlformats.org/officeDocument/2006/relationships/chart" Target="../charts/chart593.xml"/><Relationship Id="rId7" Type="http://schemas.openxmlformats.org/officeDocument/2006/relationships/chart" Target="../charts/chart596.xml"/><Relationship Id="rId2" Type="http://schemas.openxmlformats.org/officeDocument/2006/relationships/chart" Target="../charts/chart592.xml"/><Relationship Id="rId1" Type="http://schemas.openxmlformats.org/officeDocument/2006/relationships/chart" Target="../charts/chart591.xml"/><Relationship Id="rId6" Type="http://schemas.openxmlformats.org/officeDocument/2006/relationships/image" Target="../media/image1.png"/><Relationship Id="rId11" Type="http://schemas.openxmlformats.org/officeDocument/2006/relationships/chart" Target="../charts/chart600.xml"/><Relationship Id="rId5" Type="http://schemas.openxmlformats.org/officeDocument/2006/relationships/chart" Target="../charts/chart595.xml"/><Relationship Id="rId10" Type="http://schemas.openxmlformats.org/officeDocument/2006/relationships/chart" Target="../charts/chart599.xml"/><Relationship Id="rId4" Type="http://schemas.openxmlformats.org/officeDocument/2006/relationships/chart" Target="../charts/chart594.xml"/><Relationship Id="rId9" Type="http://schemas.openxmlformats.org/officeDocument/2006/relationships/chart" Target="../charts/chart598.xml"/></Relationships>
</file>

<file path=xl/drawings/_rels/drawing1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7.xml"/><Relationship Id="rId3" Type="http://schemas.openxmlformats.org/officeDocument/2006/relationships/chart" Target="../charts/chart603.xml"/><Relationship Id="rId7" Type="http://schemas.openxmlformats.org/officeDocument/2006/relationships/chart" Target="../charts/chart606.xml"/><Relationship Id="rId2" Type="http://schemas.openxmlformats.org/officeDocument/2006/relationships/chart" Target="../charts/chart602.xml"/><Relationship Id="rId1" Type="http://schemas.openxmlformats.org/officeDocument/2006/relationships/chart" Target="../charts/chart601.xml"/><Relationship Id="rId6" Type="http://schemas.openxmlformats.org/officeDocument/2006/relationships/image" Target="../media/image1.png"/><Relationship Id="rId11" Type="http://schemas.openxmlformats.org/officeDocument/2006/relationships/chart" Target="../charts/chart610.xml"/><Relationship Id="rId5" Type="http://schemas.openxmlformats.org/officeDocument/2006/relationships/chart" Target="../charts/chart605.xml"/><Relationship Id="rId10" Type="http://schemas.openxmlformats.org/officeDocument/2006/relationships/chart" Target="../charts/chart609.xml"/><Relationship Id="rId4" Type="http://schemas.openxmlformats.org/officeDocument/2006/relationships/chart" Target="../charts/chart604.xml"/><Relationship Id="rId9" Type="http://schemas.openxmlformats.org/officeDocument/2006/relationships/chart" Target="../charts/chart608.xml"/></Relationships>
</file>

<file path=xl/drawings/_rels/drawing1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7.xml"/><Relationship Id="rId3" Type="http://schemas.openxmlformats.org/officeDocument/2006/relationships/chart" Target="../charts/chart613.xml"/><Relationship Id="rId7" Type="http://schemas.openxmlformats.org/officeDocument/2006/relationships/chart" Target="../charts/chart616.xml"/><Relationship Id="rId2" Type="http://schemas.openxmlformats.org/officeDocument/2006/relationships/chart" Target="../charts/chart612.xml"/><Relationship Id="rId1" Type="http://schemas.openxmlformats.org/officeDocument/2006/relationships/chart" Target="../charts/chart611.xml"/><Relationship Id="rId6" Type="http://schemas.openxmlformats.org/officeDocument/2006/relationships/image" Target="../media/image1.png"/><Relationship Id="rId11" Type="http://schemas.openxmlformats.org/officeDocument/2006/relationships/chart" Target="../charts/chart620.xml"/><Relationship Id="rId5" Type="http://schemas.openxmlformats.org/officeDocument/2006/relationships/chart" Target="../charts/chart615.xml"/><Relationship Id="rId10" Type="http://schemas.openxmlformats.org/officeDocument/2006/relationships/chart" Target="../charts/chart619.xml"/><Relationship Id="rId4" Type="http://schemas.openxmlformats.org/officeDocument/2006/relationships/chart" Target="../charts/chart614.xml"/><Relationship Id="rId9" Type="http://schemas.openxmlformats.org/officeDocument/2006/relationships/chart" Target="../charts/chart618.xml"/></Relationships>
</file>

<file path=xl/drawings/_rels/drawing12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27.xml"/><Relationship Id="rId3" Type="http://schemas.openxmlformats.org/officeDocument/2006/relationships/chart" Target="../charts/chart623.xml"/><Relationship Id="rId7" Type="http://schemas.openxmlformats.org/officeDocument/2006/relationships/chart" Target="../charts/chart626.xml"/><Relationship Id="rId2" Type="http://schemas.openxmlformats.org/officeDocument/2006/relationships/chart" Target="../charts/chart622.xml"/><Relationship Id="rId1" Type="http://schemas.openxmlformats.org/officeDocument/2006/relationships/chart" Target="../charts/chart621.xml"/><Relationship Id="rId6" Type="http://schemas.openxmlformats.org/officeDocument/2006/relationships/image" Target="../media/image1.png"/><Relationship Id="rId11" Type="http://schemas.openxmlformats.org/officeDocument/2006/relationships/chart" Target="../charts/chart630.xml"/><Relationship Id="rId5" Type="http://schemas.openxmlformats.org/officeDocument/2006/relationships/chart" Target="../charts/chart625.xml"/><Relationship Id="rId10" Type="http://schemas.openxmlformats.org/officeDocument/2006/relationships/chart" Target="../charts/chart629.xml"/><Relationship Id="rId4" Type="http://schemas.openxmlformats.org/officeDocument/2006/relationships/chart" Target="../charts/chart624.xml"/><Relationship Id="rId9" Type="http://schemas.openxmlformats.org/officeDocument/2006/relationships/chart" Target="../charts/chart628.xml"/></Relationships>
</file>

<file path=xl/drawings/_rels/drawing1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7.xml"/><Relationship Id="rId3" Type="http://schemas.openxmlformats.org/officeDocument/2006/relationships/chart" Target="../charts/chart633.xml"/><Relationship Id="rId7" Type="http://schemas.openxmlformats.org/officeDocument/2006/relationships/chart" Target="../charts/chart636.xml"/><Relationship Id="rId2" Type="http://schemas.openxmlformats.org/officeDocument/2006/relationships/chart" Target="../charts/chart632.xml"/><Relationship Id="rId1" Type="http://schemas.openxmlformats.org/officeDocument/2006/relationships/chart" Target="../charts/chart631.xml"/><Relationship Id="rId6" Type="http://schemas.openxmlformats.org/officeDocument/2006/relationships/image" Target="../media/image1.png"/><Relationship Id="rId11" Type="http://schemas.openxmlformats.org/officeDocument/2006/relationships/chart" Target="../charts/chart640.xml"/><Relationship Id="rId5" Type="http://schemas.openxmlformats.org/officeDocument/2006/relationships/chart" Target="../charts/chart635.xml"/><Relationship Id="rId10" Type="http://schemas.openxmlformats.org/officeDocument/2006/relationships/chart" Target="../charts/chart639.xml"/><Relationship Id="rId4" Type="http://schemas.openxmlformats.org/officeDocument/2006/relationships/chart" Target="../charts/chart634.xml"/><Relationship Id="rId9" Type="http://schemas.openxmlformats.org/officeDocument/2006/relationships/chart" Target="../charts/chart638.xml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47.xml"/><Relationship Id="rId3" Type="http://schemas.openxmlformats.org/officeDocument/2006/relationships/chart" Target="../charts/chart643.xml"/><Relationship Id="rId7" Type="http://schemas.openxmlformats.org/officeDocument/2006/relationships/chart" Target="../charts/chart646.xml"/><Relationship Id="rId2" Type="http://schemas.openxmlformats.org/officeDocument/2006/relationships/chart" Target="../charts/chart642.xml"/><Relationship Id="rId1" Type="http://schemas.openxmlformats.org/officeDocument/2006/relationships/chart" Target="../charts/chart641.xml"/><Relationship Id="rId6" Type="http://schemas.openxmlformats.org/officeDocument/2006/relationships/image" Target="../media/image1.png"/><Relationship Id="rId11" Type="http://schemas.openxmlformats.org/officeDocument/2006/relationships/chart" Target="../charts/chart650.xml"/><Relationship Id="rId5" Type="http://schemas.openxmlformats.org/officeDocument/2006/relationships/chart" Target="../charts/chart645.xml"/><Relationship Id="rId10" Type="http://schemas.openxmlformats.org/officeDocument/2006/relationships/chart" Target="../charts/chart649.xml"/><Relationship Id="rId4" Type="http://schemas.openxmlformats.org/officeDocument/2006/relationships/chart" Target="../charts/chart644.xml"/><Relationship Id="rId9" Type="http://schemas.openxmlformats.org/officeDocument/2006/relationships/chart" Target="../charts/chart648.xml"/></Relationships>
</file>

<file path=xl/drawings/_rels/drawing1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57.xml"/><Relationship Id="rId3" Type="http://schemas.openxmlformats.org/officeDocument/2006/relationships/chart" Target="../charts/chart653.xml"/><Relationship Id="rId7" Type="http://schemas.openxmlformats.org/officeDocument/2006/relationships/chart" Target="../charts/chart656.xml"/><Relationship Id="rId2" Type="http://schemas.openxmlformats.org/officeDocument/2006/relationships/chart" Target="../charts/chart652.xml"/><Relationship Id="rId1" Type="http://schemas.openxmlformats.org/officeDocument/2006/relationships/chart" Target="../charts/chart651.xml"/><Relationship Id="rId6" Type="http://schemas.openxmlformats.org/officeDocument/2006/relationships/image" Target="../media/image1.png"/><Relationship Id="rId11" Type="http://schemas.openxmlformats.org/officeDocument/2006/relationships/chart" Target="../charts/chart660.xml"/><Relationship Id="rId5" Type="http://schemas.openxmlformats.org/officeDocument/2006/relationships/chart" Target="../charts/chart655.xml"/><Relationship Id="rId10" Type="http://schemas.openxmlformats.org/officeDocument/2006/relationships/chart" Target="../charts/chart659.xml"/><Relationship Id="rId4" Type="http://schemas.openxmlformats.org/officeDocument/2006/relationships/chart" Target="../charts/chart654.xml"/><Relationship Id="rId9" Type="http://schemas.openxmlformats.org/officeDocument/2006/relationships/chart" Target="../charts/chart658.xml"/></Relationships>
</file>

<file path=xl/drawings/_rels/drawing13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67.xml"/><Relationship Id="rId3" Type="http://schemas.openxmlformats.org/officeDocument/2006/relationships/chart" Target="../charts/chart663.xml"/><Relationship Id="rId7" Type="http://schemas.openxmlformats.org/officeDocument/2006/relationships/chart" Target="../charts/chart666.xml"/><Relationship Id="rId2" Type="http://schemas.openxmlformats.org/officeDocument/2006/relationships/chart" Target="../charts/chart662.xml"/><Relationship Id="rId1" Type="http://schemas.openxmlformats.org/officeDocument/2006/relationships/chart" Target="../charts/chart661.xml"/><Relationship Id="rId6" Type="http://schemas.openxmlformats.org/officeDocument/2006/relationships/image" Target="../media/image1.png"/><Relationship Id="rId11" Type="http://schemas.openxmlformats.org/officeDocument/2006/relationships/chart" Target="../charts/chart670.xml"/><Relationship Id="rId5" Type="http://schemas.openxmlformats.org/officeDocument/2006/relationships/chart" Target="../charts/chart665.xml"/><Relationship Id="rId10" Type="http://schemas.openxmlformats.org/officeDocument/2006/relationships/chart" Target="../charts/chart669.xml"/><Relationship Id="rId4" Type="http://schemas.openxmlformats.org/officeDocument/2006/relationships/chart" Target="../charts/chart664.xml"/><Relationship Id="rId9" Type="http://schemas.openxmlformats.org/officeDocument/2006/relationships/chart" Target="../charts/chart668.xml"/></Relationships>
</file>

<file path=xl/drawings/_rels/drawing13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77.xml"/><Relationship Id="rId3" Type="http://schemas.openxmlformats.org/officeDocument/2006/relationships/chart" Target="../charts/chart673.xml"/><Relationship Id="rId7" Type="http://schemas.openxmlformats.org/officeDocument/2006/relationships/chart" Target="../charts/chart676.xml"/><Relationship Id="rId2" Type="http://schemas.openxmlformats.org/officeDocument/2006/relationships/chart" Target="../charts/chart672.xml"/><Relationship Id="rId1" Type="http://schemas.openxmlformats.org/officeDocument/2006/relationships/chart" Target="../charts/chart671.xml"/><Relationship Id="rId6" Type="http://schemas.openxmlformats.org/officeDocument/2006/relationships/image" Target="../media/image1.png"/><Relationship Id="rId11" Type="http://schemas.openxmlformats.org/officeDocument/2006/relationships/chart" Target="../charts/chart680.xml"/><Relationship Id="rId5" Type="http://schemas.openxmlformats.org/officeDocument/2006/relationships/chart" Target="../charts/chart675.xml"/><Relationship Id="rId10" Type="http://schemas.openxmlformats.org/officeDocument/2006/relationships/chart" Target="../charts/chart679.xml"/><Relationship Id="rId4" Type="http://schemas.openxmlformats.org/officeDocument/2006/relationships/chart" Target="../charts/chart674.xml"/><Relationship Id="rId9" Type="http://schemas.openxmlformats.org/officeDocument/2006/relationships/chart" Target="../charts/chart678.xml"/></Relationships>
</file>

<file path=xl/drawings/_rels/drawing13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7.xml"/><Relationship Id="rId3" Type="http://schemas.openxmlformats.org/officeDocument/2006/relationships/chart" Target="../charts/chart683.xml"/><Relationship Id="rId7" Type="http://schemas.openxmlformats.org/officeDocument/2006/relationships/chart" Target="../charts/chart686.xml"/><Relationship Id="rId2" Type="http://schemas.openxmlformats.org/officeDocument/2006/relationships/chart" Target="../charts/chart682.xml"/><Relationship Id="rId1" Type="http://schemas.openxmlformats.org/officeDocument/2006/relationships/chart" Target="../charts/chart681.xml"/><Relationship Id="rId6" Type="http://schemas.openxmlformats.org/officeDocument/2006/relationships/image" Target="../media/image1.png"/><Relationship Id="rId11" Type="http://schemas.openxmlformats.org/officeDocument/2006/relationships/chart" Target="../charts/chart690.xml"/><Relationship Id="rId5" Type="http://schemas.openxmlformats.org/officeDocument/2006/relationships/chart" Target="../charts/chart685.xml"/><Relationship Id="rId10" Type="http://schemas.openxmlformats.org/officeDocument/2006/relationships/chart" Target="../charts/chart689.xml"/><Relationship Id="rId4" Type="http://schemas.openxmlformats.org/officeDocument/2006/relationships/chart" Target="../charts/chart684.xml"/><Relationship Id="rId9" Type="http://schemas.openxmlformats.org/officeDocument/2006/relationships/chart" Target="../charts/chart688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7.xml"/><Relationship Id="rId3" Type="http://schemas.openxmlformats.org/officeDocument/2006/relationships/chart" Target="../charts/chart63.xml"/><Relationship Id="rId7" Type="http://schemas.openxmlformats.org/officeDocument/2006/relationships/chart" Target="../charts/chart66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image" Target="../media/image1.png"/><Relationship Id="rId11" Type="http://schemas.openxmlformats.org/officeDocument/2006/relationships/chart" Target="../charts/chart70.xml"/><Relationship Id="rId5" Type="http://schemas.openxmlformats.org/officeDocument/2006/relationships/chart" Target="../charts/chart65.xml"/><Relationship Id="rId10" Type="http://schemas.openxmlformats.org/officeDocument/2006/relationships/chart" Target="../charts/chart69.xml"/><Relationship Id="rId4" Type="http://schemas.openxmlformats.org/officeDocument/2006/relationships/chart" Target="../charts/chart64.xml"/><Relationship Id="rId9" Type="http://schemas.openxmlformats.org/officeDocument/2006/relationships/chart" Target="../charts/chart68.xml"/></Relationships>
</file>

<file path=xl/drawings/_rels/drawing14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97.xml"/><Relationship Id="rId3" Type="http://schemas.openxmlformats.org/officeDocument/2006/relationships/chart" Target="../charts/chart693.xml"/><Relationship Id="rId7" Type="http://schemas.openxmlformats.org/officeDocument/2006/relationships/chart" Target="../charts/chart696.xml"/><Relationship Id="rId2" Type="http://schemas.openxmlformats.org/officeDocument/2006/relationships/chart" Target="../charts/chart692.xml"/><Relationship Id="rId1" Type="http://schemas.openxmlformats.org/officeDocument/2006/relationships/chart" Target="../charts/chart691.xml"/><Relationship Id="rId6" Type="http://schemas.openxmlformats.org/officeDocument/2006/relationships/image" Target="../media/image1.png"/><Relationship Id="rId11" Type="http://schemas.openxmlformats.org/officeDocument/2006/relationships/chart" Target="../charts/chart700.xml"/><Relationship Id="rId5" Type="http://schemas.openxmlformats.org/officeDocument/2006/relationships/chart" Target="../charts/chart695.xml"/><Relationship Id="rId10" Type="http://schemas.openxmlformats.org/officeDocument/2006/relationships/chart" Target="../charts/chart699.xml"/><Relationship Id="rId4" Type="http://schemas.openxmlformats.org/officeDocument/2006/relationships/chart" Target="../charts/chart694.xml"/><Relationship Id="rId9" Type="http://schemas.openxmlformats.org/officeDocument/2006/relationships/chart" Target="../charts/chart698.xml"/></Relationships>
</file>

<file path=xl/drawings/_rels/drawing1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07.xml"/><Relationship Id="rId3" Type="http://schemas.openxmlformats.org/officeDocument/2006/relationships/chart" Target="../charts/chart703.xml"/><Relationship Id="rId7" Type="http://schemas.openxmlformats.org/officeDocument/2006/relationships/chart" Target="../charts/chart706.xml"/><Relationship Id="rId2" Type="http://schemas.openxmlformats.org/officeDocument/2006/relationships/chart" Target="../charts/chart702.xml"/><Relationship Id="rId1" Type="http://schemas.openxmlformats.org/officeDocument/2006/relationships/chart" Target="../charts/chart701.xml"/><Relationship Id="rId6" Type="http://schemas.openxmlformats.org/officeDocument/2006/relationships/image" Target="../media/image1.png"/><Relationship Id="rId11" Type="http://schemas.openxmlformats.org/officeDocument/2006/relationships/chart" Target="../charts/chart710.xml"/><Relationship Id="rId5" Type="http://schemas.openxmlformats.org/officeDocument/2006/relationships/chart" Target="../charts/chart705.xml"/><Relationship Id="rId10" Type="http://schemas.openxmlformats.org/officeDocument/2006/relationships/chart" Target="../charts/chart709.xml"/><Relationship Id="rId4" Type="http://schemas.openxmlformats.org/officeDocument/2006/relationships/chart" Target="../charts/chart704.xml"/><Relationship Id="rId9" Type="http://schemas.openxmlformats.org/officeDocument/2006/relationships/chart" Target="../charts/chart708.xml"/></Relationships>
</file>

<file path=xl/drawings/_rels/drawing1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17.xml"/><Relationship Id="rId3" Type="http://schemas.openxmlformats.org/officeDocument/2006/relationships/chart" Target="../charts/chart713.xml"/><Relationship Id="rId7" Type="http://schemas.openxmlformats.org/officeDocument/2006/relationships/chart" Target="../charts/chart716.xml"/><Relationship Id="rId2" Type="http://schemas.openxmlformats.org/officeDocument/2006/relationships/chart" Target="../charts/chart712.xml"/><Relationship Id="rId1" Type="http://schemas.openxmlformats.org/officeDocument/2006/relationships/chart" Target="../charts/chart711.xml"/><Relationship Id="rId6" Type="http://schemas.openxmlformats.org/officeDocument/2006/relationships/image" Target="../media/image1.png"/><Relationship Id="rId11" Type="http://schemas.openxmlformats.org/officeDocument/2006/relationships/chart" Target="../charts/chart720.xml"/><Relationship Id="rId5" Type="http://schemas.openxmlformats.org/officeDocument/2006/relationships/chart" Target="../charts/chart715.xml"/><Relationship Id="rId10" Type="http://schemas.openxmlformats.org/officeDocument/2006/relationships/chart" Target="../charts/chart719.xml"/><Relationship Id="rId4" Type="http://schemas.openxmlformats.org/officeDocument/2006/relationships/chart" Target="../charts/chart714.xml"/><Relationship Id="rId9" Type="http://schemas.openxmlformats.org/officeDocument/2006/relationships/chart" Target="../charts/chart718.xml"/></Relationships>
</file>

<file path=xl/drawings/_rels/drawing14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7.xml"/><Relationship Id="rId3" Type="http://schemas.openxmlformats.org/officeDocument/2006/relationships/chart" Target="../charts/chart723.xml"/><Relationship Id="rId7" Type="http://schemas.openxmlformats.org/officeDocument/2006/relationships/chart" Target="../charts/chart726.xml"/><Relationship Id="rId2" Type="http://schemas.openxmlformats.org/officeDocument/2006/relationships/chart" Target="../charts/chart722.xml"/><Relationship Id="rId1" Type="http://schemas.openxmlformats.org/officeDocument/2006/relationships/chart" Target="../charts/chart721.xml"/><Relationship Id="rId6" Type="http://schemas.openxmlformats.org/officeDocument/2006/relationships/image" Target="../media/image1.png"/><Relationship Id="rId11" Type="http://schemas.openxmlformats.org/officeDocument/2006/relationships/chart" Target="../charts/chart730.xml"/><Relationship Id="rId5" Type="http://schemas.openxmlformats.org/officeDocument/2006/relationships/chart" Target="../charts/chart725.xml"/><Relationship Id="rId10" Type="http://schemas.openxmlformats.org/officeDocument/2006/relationships/chart" Target="../charts/chart729.xml"/><Relationship Id="rId4" Type="http://schemas.openxmlformats.org/officeDocument/2006/relationships/chart" Target="../charts/chart724.xml"/><Relationship Id="rId9" Type="http://schemas.openxmlformats.org/officeDocument/2006/relationships/chart" Target="../charts/chart728.xml"/></Relationships>
</file>

<file path=xl/drawings/_rels/drawing14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7.xml"/><Relationship Id="rId3" Type="http://schemas.openxmlformats.org/officeDocument/2006/relationships/chart" Target="../charts/chart733.xml"/><Relationship Id="rId7" Type="http://schemas.openxmlformats.org/officeDocument/2006/relationships/chart" Target="../charts/chart736.xml"/><Relationship Id="rId2" Type="http://schemas.openxmlformats.org/officeDocument/2006/relationships/chart" Target="../charts/chart732.xml"/><Relationship Id="rId1" Type="http://schemas.openxmlformats.org/officeDocument/2006/relationships/chart" Target="../charts/chart731.xml"/><Relationship Id="rId6" Type="http://schemas.openxmlformats.org/officeDocument/2006/relationships/image" Target="../media/image1.png"/><Relationship Id="rId11" Type="http://schemas.openxmlformats.org/officeDocument/2006/relationships/chart" Target="../charts/chart740.xml"/><Relationship Id="rId5" Type="http://schemas.openxmlformats.org/officeDocument/2006/relationships/chart" Target="../charts/chart735.xml"/><Relationship Id="rId10" Type="http://schemas.openxmlformats.org/officeDocument/2006/relationships/chart" Target="../charts/chart739.xml"/><Relationship Id="rId4" Type="http://schemas.openxmlformats.org/officeDocument/2006/relationships/chart" Target="../charts/chart734.xml"/><Relationship Id="rId9" Type="http://schemas.openxmlformats.org/officeDocument/2006/relationships/chart" Target="../charts/chart738.xml"/></Relationships>
</file>

<file path=xl/drawings/_rels/drawing15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7.xml"/><Relationship Id="rId3" Type="http://schemas.openxmlformats.org/officeDocument/2006/relationships/chart" Target="../charts/chart743.xml"/><Relationship Id="rId7" Type="http://schemas.openxmlformats.org/officeDocument/2006/relationships/chart" Target="../charts/chart746.xml"/><Relationship Id="rId2" Type="http://schemas.openxmlformats.org/officeDocument/2006/relationships/chart" Target="../charts/chart742.xml"/><Relationship Id="rId1" Type="http://schemas.openxmlformats.org/officeDocument/2006/relationships/chart" Target="../charts/chart741.xml"/><Relationship Id="rId6" Type="http://schemas.openxmlformats.org/officeDocument/2006/relationships/image" Target="../media/image1.png"/><Relationship Id="rId11" Type="http://schemas.openxmlformats.org/officeDocument/2006/relationships/chart" Target="../charts/chart750.xml"/><Relationship Id="rId5" Type="http://schemas.openxmlformats.org/officeDocument/2006/relationships/chart" Target="../charts/chart745.xml"/><Relationship Id="rId10" Type="http://schemas.openxmlformats.org/officeDocument/2006/relationships/chart" Target="../charts/chart749.xml"/><Relationship Id="rId4" Type="http://schemas.openxmlformats.org/officeDocument/2006/relationships/chart" Target="../charts/chart744.xml"/><Relationship Id="rId9" Type="http://schemas.openxmlformats.org/officeDocument/2006/relationships/chart" Target="../charts/chart748.xml"/></Relationships>
</file>

<file path=xl/drawings/_rels/drawing1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57.xml"/><Relationship Id="rId3" Type="http://schemas.openxmlformats.org/officeDocument/2006/relationships/chart" Target="../charts/chart753.xml"/><Relationship Id="rId7" Type="http://schemas.openxmlformats.org/officeDocument/2006/relationships/chart" Target="../charts/chart756.xml"/><Relationship Id="rId2" Type="http://schemas.openxmlformats.org/officeDocument/2006/relationships/chart" Target="../charts/chart752.xml"/><Relationship Id="rId1" Type="http://schemas.openxmlformats.org/officeDocument/2006/relationships/chart" Target="../charts/chart751.xml"/><Relationship Id="rId6" Type="http://schemas.openxmlformats.org/officeDocument/2006/relationships/image" Target="../media/image1.png"/><Relationship Id="rId11" Type="http://schemas.openxmlformats.org/officeDocument/2006/relationships/chart" Target="../charts/chart760.xml"/><Relationship Id="rId5" Type="http://schemas.openxmlformats.org/officeDocument/2006/relationships/chart" Target="../charts/chart755.xml"/><Relationship Id="rId10" Type="http://schemas.openxmlformats.org/officeDocument/2006/relationships/chart" Target="../charts/chart759.xml"/><Relationship Id="rId4" Type="http://schemas.openxmlformats.org/officeDocument/2006/relationships/chart" Target="../charts/chart754.xml"/><Relationship Id="rId9" Type="http://schemas.openxmlformats.org/officeDocument/2006/relationships/chart" Target="../charts/chart758.xml"/></Relationships>
</file>

<file path=xl/drawings/_rels/drawing15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7.xml"/><Relationship Id="rId3" Type="http://schemas.openxmlformats.org/officeDocument/2006/relationships/chart" Target="../charts/chart763.xml"/><Relationship Id="rId7" Type="http://schemas.openxmlformats.org/officeDocument/2006/relationships/chart" Target="../charts/chart766.xml"/><Relationship Id="rId2" Type="http://schemas.openxmlformats.org/officeDocument/2006/relationships/chart" Target="../charts/chart762.xml"/><Relationship Id="rId1" Type="http://schemas.openxmlformats.org/officeDocument/2006/relationships/chart" Target="../charts/chart761.xml"/><Relationship Id="rId6" Type="http://schemas.openxmlformats.org/officeDocument/2006/relationships/image" Target="../media/image1.png"/><Relationship Id="rId11" Type="http://schemas.openxmlformats.org/officeDocument/2006/relationships/chart" Target="../charts/chart770.xml"/><Relationship Id="rId5" Type="http://schemas.openxmlformats.org/officeDocument/2006/relationships/chart" Target="../charts/chart765.xml"/><Relationship Id="rId10" Type="http://schemas.openxmlformats.org/officeDocument/2006/relationships/chart" Target="../charts/chart769.xml"/><Relationship Id="rId4" Type="http://schemas.openxmlformats.org/officeDocument/2006/relationships/chart" Target="../charts/chart764.xml"/><Relationship Id="rId9" Type="http://schemas.openxmlformats.org/officeDocument/2006/relationships/chart" Target="../charts/chart768.xml"/></Relationships>
</file>

<file path=xl/drawings/_rels/drawing15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77.xml"/><Relationship Id="rId3" Type="http://schemas.openxmlformats.org/officeDocument/2006/relationships/chart" Target="../charts/chart773.xml"/><Relationship Id="rId7" Type="http://schemas.openxmlformats.org/officeDocument/2006/relationships/chart" Target="../charts/chart776.xml"/><Relationship Id="rId2" Type="http://schemas.openxmlformats.org/officeDocument/2006/relationships/chart" Target="../charts/chart772.xml"/><Relationship Id="rId1" Type="http://schemas.openxmlformats.org/officeDocument/2006/relationships/chart" Target="../charts/chart771.xml"/><Relationship Id="rId6" Type="http://schemas.openxmlformats.org/officeDocument/2006/relationships/image" Target="../media/image1.png"/><Relationship Id="rId11" Type="http://schemas.openxmlformats.org/officeDocument/2006/relationships/chart" Target="../charts/chart780.xml"/><Relationship Id="rId5" Type="http://schemas.openxmlformats.org/officeDocument/2006/relationships/chart" Target="../charts/chart775.xml"/><Relationship Id="rId10" Type="http://schemas.openxmlformats.org/officeDocument/2006/relationships/chart" Target="../charts/chart779.xml"/><Relationship Id="rId4" Type="http://schemas.openxmlformats.org/officeDocument/2006/relationships/chart" Target="../charts/chart774.xml"/><Relationship Id="rId9" Type="http://schemas.openxmlformats.org/officeDocument/2006/relationships/chart" Target="../charts/chart778.xml"/></Relationships>
</file>

<file path=xl/drawings/_rels/drawing1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87.xml"/><Relationship Id="rId3" Type="http://schemas.openxmlformats.org/officeDocument/2006/relationships/chart" Target="../charts/chart783.xml"/><Relationship Id="rId7" Type="http://schemas.openxmlformats.org/officeDocument/2006/relationships/chart" Target="../charts/chart786.xml"/><Relationship Id="rId2" Type="http://schemas.openxmlformats.org/officeDocument/2006/relationships/chart" Target="../charts/chart782.xml"/><Relationship Id="rId1" Type="http://schemas.openxmlformats.org/officeDocument/2006/relationships/chart" Target="../charts/chart781.xml"/><Relationship Id="rId6" Type="http://schemas.openxmlformats.org/officeDocument/2006/relationships/image" Target="../media/image1.png"/><Relationship Id="rId11" Type="http://schemas.openxmlformats.org/officeDocument/2006/relationships/chart" Target="../charts/chart790.xml"/><Relationship Id="rId5" Type="http://schemas.openxmlformats.org/officeDocument/2006/relationships/chart" Target="../charts/chart785.xml"/><Relationship Id="rId10" Type="http://schemas.openxmlformats.org/officeDocument/2006/relationships/chart" Target="../charts/chart789.xml"/><Relationship Id="rId4" Type="http://schemas.openxmlformats.org/officeDocument/2006/relationships/chart" Target="../charts/chart784.xml"/><Relationship Id="rId9" Type="http://schemas.openxmlformats.org/officeDocument/2006/relationships/chart" Target="../charts/chart788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7.xml"/><Relationship Id="rId3" Type="http://schemas.openxmlformats.org/officeDocument/2006/relationships/chart" Target="../charts/chart73.xml"/><Relationship Id="rId7" Type="http://schemas.openxmlformats.org/officeDocument/2006/relationships/chart" Target="../charts/chart76.xml"/><Relationship Id="rId2" Type="http://schemas.openxmlformats.org/officeDocument/2006/relationships/chart" Target="../charts/chart72.xml"/><Relationship Id="rId1" Type="http://schemas.openxmlformats.org/officeDocument/2006/relationships/chart" Target="../charts/chart71.xml"/><Relationship Id="rId6" Type="http://schemas.openxmlformats.org/officeDocument/2006/relationships/image" Target="../media/image1.png"/><Relationship Id="rId11" Type="http://schemas.openxmlformats.org/officeDocument/2006/relationships/chart" Target="../charts/chart80.xml"/><Relationship Id="rId5" Type="http://schemas.openxmlformats.org/officeDocument/2006/relationships/chart" Target="../charts/chart75.xml"/><Relationship Id="rId10" Type="http://schemas.openxmlformats.org/officeDocument/2006/relationships/chart" Target="../charts/chart79.xml"/><Relationship Id="rId4" Type="http://schemas.openxmlformats.org/officeDocument/2006/relationships/chart" Target="../charts/chart74.xml"/><Relationship Id="rId9" Type="http://schemas.openxmlformats.org/officeDocument/2006/relationships/chart" Target="../charts/chart78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7.xml"/><Relationship Id="rId3" Type="http://schemas.openxmlformats.org/officeDocument/2006/relationships/chart" Target="../charts/chart83.xml"/><Relationship Id="rId7" Type="http://schemas.openxmlformats.org/officeDocument/2006/relationships/chart" Target="../charts/chart86.xml"/><Relationship Id="rId2" Type="http://schemas.openxmlformats.org/officeDocument/2006/relationships/chart" Target="../charts/chart82.xml"/><Relationship Id="rId1" Type="http://schemas.openxmlformats.org/officeDocument/2006/relationships/chart" Target="../charts/chart81.xml"/><Relationship Id="rId6" Type="http://schemas.openxmlformats.org/officeDocument/2006/relationships/image" Target="../media/image1.png"/><Relationship Id="rId11" Type="http://schemas.openxmlformats.org/officeDocument/2006/relationships/chart" Target="../charts/chart90.xml"/><Relationship Id="rId5" Type="http://schemas.openxmlformats.org/officeDocument/2006/relationships/chart" Target="../charts/chart85.xml"/><Relationship Id="rId10" Type="http://schemas.openxmlformats.org/officeDocument/2006/relationships/chart" Target="../charts/chart89.xml"/><Relationship Id="rId4" Type="http://schemas.openxmlformats.org/officeDocument/2006/relationships/chart" Target="../charts/chart84.xml"/><Relationship Id="rId9" Type="http://schemas.openxmlformats.org/officeDocument/2006/relationships/chart" Target="../charts/chart88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3" Type="http://schemas.openxmlformats.org/officeDocument/2006/relationships/chart" Target="../charts/chart3.xml"/><Relationship Id="rId7" Type="http://schemas.openxmlformats.org/officeDocument/2006/relationships/chart" Target="../charts/chart6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1.png"/><Relationship Id="rId11" Type="http://schemas.openxmlformats.org/officeDocument/2006/relationships/chart" Target="../charts/chart10.xml"/><Relationship Id="rId5" Type="http://schemas.openxmlformats.org/officeDocument/2006/relationships/chart" Target="../charts/chart5.xml"/><Relationship Id="rId10" Type="http://schemas.openxmlformats.org/officeDocument/2006/relationships/chart" Target="../charts/chart9.xml"/><Relationship Id="rId4" Type="http://schemas.openxmlformats.org/officeDocument/2006/relationships/chart" Target="../charts/chart4.xml"/><Relationship Id="rId9" Type="http://schemas.openxmlformats.org/officeDocument/2006/relationships/chart" Target="../charts/chart8.xml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7.xml"/><Relationship Id="rId3" Type="http://schemas.openxmlformats.org/officeDocument/2006/relationships/chart" Target="../charts/chart93.xml"/><Relationship Id="rId7" Type="http://schemas.openxmlformats.org/officeDocument/2006/relationships/chart" Target="../charts/chart96.xml"/><Relationship Id="rId2" Type="http://schemas.openxmlformats.org/officeDocument/2006/relationships/chart" Target="../charts/chart92.xml"/><Relationship Id="rId1" Type="http://schemas.openxmlformats.org/officeDocument/2006/relationships/chart" Target="../charts/chart91.xml"/><Relationship Id="rId6" Type="http://schemas.openxmlformats.org/officeDocument/2006/relationships/image" Target="../media/image1.png"/><Relationship Id="rId11" Type="http://schemas.openxmlformats.org/officeDocument/2006/relationships/chart" Target="../charts/chart100.xml"/><Relationship Id="rId5" Type="http://schemas.openxmlformats.org/officeDocument/2006/relationships/chart" Target="../charts/chart95.xml"/><Relationship Id="rId10" Type="http://schemas.openxmlformats.org/officeDocument/2006/relationships/chart" Target="../charts/chart99.xml"/><Relationship Id="rId4" Type="http://schemas.openxmlformats.org/officeDocument/2006/relationships/chart" Target="../charts/chart94.xml"/><Relationship Id="rId9" Type="http://schemas.openxmlformats.org/officeDocument/2006/relationships/chart" Target="../charts/chart98.xml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3" Type="http://schemas.openxmlformats.org/officeDocument/2006/relationships/chart" Target="../charts/chart103.xml"/><Relationship Id="rId7" Type="http://schemas.openxmlformats.org/officeDocument/2006/relationships/chart" Target="../charts/chart106.xml"/><Relationship Id="rId2" Type="http://schemas.openxmlformats.org/officeDocument/2006/relationships/chart" Target="../charts/chart102.xml"/><Relationship Id="rId1" Type="http://schemas.openxmlformats.org/officeDocument/2006/relationships/chart" Target="../charts/chart101.xml"/><Relationship Id="rId6" Type="http://schemas.openxmlformats.org/officeDocument/2006/relationships/image" Target="../media/image1.png"/><Relationship Id="rId11" Type="http://schemas.openxmlformats.org/officeDocument/2006/relationships/chart" Target="../charts/chart110.xml"/><Relationship Id="rId5" Type="http://schemas.openxmlformats.org/officeDocument/2006/relationships/chart" Target="../charts/chart105.xml"/><Relationship Id="rId10" Type="http://schemas.openxmlformats.org/officeDocument/2006/relationships/chart" Target="../charts/chart109.xml"/><Relationship Id="rId4" Type="http://schemas.openxmlformats.org/officeDocument/2006/relationships/chart" Target="../charts/chart104.xml"/><Relationship Id="rId9" Type="http://schemas.openxmlformats.org/officeDocument/2006/relationships/chart" Target="../charts/chart108.xml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7.xml"/><Relationship Id="rId3" Type="http://schemas.openxmlformats.org/officeDocument/2006/relationships/chart" Target="../charts/chart113.xml"/><Relationship Id="rId7" Type="http://schemas.openxmlformats.org/officeDocument/2006/relationships/chart" Target="../charts/chart116.xml"/><Relationship Id="rId2" Type="http://schemas.openxmlformats.org/officeDocument/2006/relationships/chart" Target="../charts/chart112.xml"/><Relationship Id="rId1" Type="http://schemas.openxmlformats.org/officeDocument/2006/relationships/chart" Target="../charts/chart111.xml"/><Relationship Id="rId6" Type="http://schemas.openxmlformats.org/officeDocument/2006/relationships/image" Target="../media/image1.png"/><Relationship Id="rId11" Type="http://schemas.openxmlformats.org/officeDocument/2006/relationships/chart" Target="../charts/chart120.xml"/><Relationship Id="rId5" Type="http://schemas.openxmlformats.org/officeDocument/2006/relationships/chart" Target="../charts/chart115.xml"/><Relationship Id="rId10" Type="http://schemas.openxmlformats.org/officeDocument/2006/relationships/chart" Target="../charts/chart119.xml"/><Relationship Id="rId4" Type="http://schemas.openxmlformats.org/officeDocument/2006/relationships/chart" Target="../charts/chart114.xml"/><Relationship Id="rId9" Type="http://schemas.openxmlformats.org/officeDocument/2006/relationships/chart" Target="../charts/chart118.xml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7.xml"/><Relationship Id="rId3" Type="http://schemas.openxmlformats.org/officeDocument/2006/relationships/chart" Target="../charts/chart123.xml"/><Relationship Id="rId7" Type="http://schemas.openxmlformats.org/officeDocument/2006/relationships/chart" Target="../charts/chart126.xml"/><Relationship Id="rId2" Type="http://schemas.openxmlformats.org/officeDocument/2006/relationships/chart" Target="../charts/chart122.xml"/><Relationship Id="rId1" Type="http://schemas.openxmlformats.org/officeDocument/2006/relationships/chart" Target="../charts/chart121.xml"/><Relationship Id="rId6" Type="http://schemas.openxmlformats.org/officeDocument/2006/relationships/image" Target="../media/image1.png"/><Relationship Id="rId11" Type="http://schemas.openxmlformats.org/officeDocument/2006/relationships/chart" Target="../charts/chart130.xml"/><Relationship Id="rId5" Type="http://schemas.openxmlformats.org/officeDocument/2006/relationships/chart" Target="../charts/chart125.xml"/><Relationship Id="rId10" Type="http://schemas.openxmlformats.org/officeDocument/2006/relationships/chart" Target="../charts/chart129.xml"/><Relationship Id="rId4" Type="http://schemas.openxmlformats.org/officeDocument/2006/relationships/chart" Target="../charts/chart124.xml"/><Relationship Id="rId9" Type="http://schemas.openxmlformats.org/officeDocument/2006/relationships/chart" Target="../charts/chart128.xml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7.xml"/><Relationship Id="rId3" Type="http://schemas.openxmlformats.org/officeDocument/2006/relationships/chart" Target="../charts/chart133.xml"/><Relationship Id="rId7" Type="http://schemas.openxmlformats.org/officeDocument/2006/relationships/chart" Target="../charts/chart136.xml"/><Relationship Id="rId2" Type="http://schemas.openxmlformats.org/officeDocument/2006/relationships/chart" Target="../charts/chart132.xml"/><Relationship Id="rId1" Type="http://schemas.openxmlformats.org/officeDocument/2006/relationships/chart" Target="../charts/chart131.xml"/><Relationship Id="rId6" Type="http://schemas.openxmlformats.org/officeDocument/2006/relationships/image" Target="../media/image1.png"/><Relationship Id="rId11" Type="http://schemas.openxmlformats.org/officeDocument/2006/relationships/chart" Target="../charts/chart140.xml"/><Relationship Id="rId5" Type="http://schemas.openxmlformats.org/officeDocument/2006/relationships/chart" Target="../charts/chart135.xml"/><Relationship Id="rId10" Type="http://schemas.openxmlformats.org/officeDocument/2006/relationships/chart" Target="../charts/chart139.xml"/><Relationship Id="rId4" Type="http://schemas.openxmlformats.org/officeDocument/2006/relationships/chart" Target="../charts/chart134.xml"/><Relationship Id="rId9" Type="http://schemas.openxmlformats.org/officeDocument/2006/relationships/chart" Target="../charts/chart138.xml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7.xml"/><Relationship Id="rId3" Type="http://schemas.openxmlformats.org/officeDocument/2006/relationships/chart" Target="../charts/chart143.xml"/><Relationship Id="rId7" Type="http://schemas.openxmlformats.org/officeDocument/2006/relationships/chart" Target="../charts/chart146.xml"/><Relationship Id="rId2" Type="http://schemas.openxmlformats.org/officeDocument/2006/relationships/chart" Target="../charts/chart142.xml"/><Relationship Id="rId1" Type="http://schemas.openxmlformats.org/officeDocument/2006/relationships/chart" Target="../charts/chart141.xml"/><Relationship Id="rId6" Type="http://schemas.openxmlformats.org/officeDocument/2006/relationships/image" Target="../media/image1.png"/><Relationship Id="rId11" Type="http://schemas.openxmlformats.org/officeDocument/2006/relationships/chart" Target="../charts/chart150.xml"/><Relationship Id="rId5" Type="http://schemas.openxmlformats.org/officeDocument/2006/relationships/chart" Target="../charts/chart145.xml"/><Relationship Id="rId10" Type="http://schemas.openxmlformats.org/officeDocument/2006/relationships/chart" Target="../charts/chart149.xml"/><Relationship Id="rId4" Type="http://schemas.openxmlformats.org/officeDocument/2006/relationships/chart" Target="../charts/chart144.xml"/><Relationship Id="rId9" Type="http://schemas.openxmlformats.org/officeDocument/2006/relationships/chart" Target="../charts/chart148.xml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7.xml"/><Relationship Id="rId3" Type="http://schemas.openxmlformats.org/officeDocument/2006/relationships/chart" Target="../charts/chart153.xml"/><Relationship Id="rId7" Type="http://schemas.openxmlformats.org/officeDocument/2006/relationships/chart" Target="../charts/chart156.xml"/><Relationship Id="rId2" Type="http://schemas.openxmlformats.org/officeDocument/2006/relationships/chart" Target="../charts/chart152.xml"/><Relationship Id="rId1" Type="http://schemas.openxmlformats.org/officeDocument/2006/relationships/chart" Target="../charts/chart151.xml"/><Relationship Id="rId6" Type="http://schemas.openxmlformats.org/officeDocument/2006/relationships/image" Target="../media/image1.png"/><Relationship Id="rId11" Type="http://schemas.openxmlformats.org/officeDocument/2006/relationships/chart" Target="../charts/chart160.xml"/><Relationship Id="rId5" Type="http://schemas.openxmlformats.org/officeDocument/2006/relationships/chart" Target="../charts/chart155.xml"/><Relationship Id="rId10" Type="http://schemas.openxmlformats.org/officeDocument/2006/relationships/chart" Target="../charts/chart159.xml"/><Relationship Id="rId4" Type="http://schemas.openxmlformats.org/officeDocument/2006/relationships/chart" Target="../charts/chart154.xml"/><Relationship Id="rId9" Type="http://schemas.openxmlformats.org/officeDocument/2006/relationships/chart" Target="../charts/chart158.xml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7.xml"/><Relationship Id="rId3" Type="http://schemas.openxmlformats.org/officeDocument/2006/relationships/chart" Target="../charts/chart163.xml"/><Relationship Id="rId7" Type="http://schemas.openxmlformats.org/officeDocument/2006/relationships/chart" Target="../charts/chart166.xml"/><Relationship Id="rId2" Type="http://schemas.openxmlformats.org/officeDocument/2006/relationships/chart" Target="../charts/chart162.xml"/><Relationship Id="rId1" Type="http://schemas.openxmlformats.org/officeDocument/2006/relationships/chart" Target="../charts/chart161.xml"/><Relationship Id="rId6" Type="http://schemas.openxmlformats.org/officeDocument/2006/relationships/image" Target="../media/image1.png"/><Relationship Id="rId11" Type="http://schemas.openxmlformats.org/officeDocument/2006/relationships/chart" Target="../charts/chart170.xml"/><Relationship Id="rId5" Type="http://schemas.openxmlformats.org/officeDocument/2006/relationships/chart" Target="../charts/chart165.xml"/><Relationship Id="rId10" Type="http://schemas.openxmlformats.org/officeDocument/2006/relationships/chart" Target="../charts/chart169.xml"/><Relationship Id="rId4" Type="http://schemas.openxmlformats.org/officeDocument/2006/relationships/chart" Target="../charts/chart164.xml"/><Relationship Id="rId9" Type="http://schemas.openxmlformats.org/officeDocument/2006/relationships/chart" Target="../charts/chart168.xml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7.xml"/><Relationship Id="rId3" Type="http://schemas.openxmlformats.org/officeDocument/2006/relationships/chart" Target="../charts/chart173.xml"/><Relationship Id="rId7" Type="http://schemas.openxmlformats.org/officeDocument/2006/relationships/chart" Target="../charts/chart176.xml"/><Relationship Id="rId2" Type="http://schemas.openxmlformats.org/officeDocument/2006/relationships/chart" Target="../charts/chart172.xml"/><Relationship Id="rId1" Type="http://schemas.openxmlformats.org/officeDocument/2006/relationships/chart" Target="../charts/chart171.xml"/><Relationship Id="rId6" Type="http://schemas.openxmlformats.org/officeDocument/2006/relationships/image" Target="../media/image1.png"/><Relationship Id="rId11" Type="http://schemas.openxmlformats.org/officeDocument/2006/relationships/chart" Target="../charts/chart180.xml"/><Relationship Id="rId5" Type="http://schemas.openxmlformats.org/officeDocument/2006/relationships/chart" Target="../charts/chart175.xml"/><Relationship Id="rId10" Type="http://schemas.openxmlformats.org/officeDocument/2006/relationships/chart" Target="../charts/chart179.xml"/><Relationship Id="rId4" Type="http://schemas.openxmlformats.org/officeDocument/2006/relationships/chart" Target="../charts/chart174.xml"/><Relationship Id="rId9" Type="http://schemas.openxmlformats.org/officeDocument/2006/relationships/chart" Target="../charts/chart178.xml"/></Relationships>
</file>

<file path=xl/drawings/_rels/drawing3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7.xml"/><Relationship Id="rId3" Type="http://schemas.openxmlformats.org/officeDocument/2006/relationships/chart" Target="../charts/chart183.xml"/><Relationship Id="rId7" Type="http://schemas.openxmlformats.org/officeDocument/2006/relationships/chart" Target="../charts/chart186.xml"/><Relationship Id="rId2" Type="http://schemas.openxmlformats.org/officeDocument/2006/relationships/chart" Target="../charts/chart182.xml"/><Relationship Id="rId1" Type="http://schemas.openxmlformats.org/officeDocument/2006/relationships/chart" Target="../charts/chart181.xml"/><Relationship Id="rId6" Type="http://schemas.openxmlformats.org/officeDocument/2006/relationships/image" Target="../media/image1.png"/><Relationship Id="rId11" Type="http://schemas.openxmlformats.org/officeDocument/2006/relationships/chart" Target="../charts/chart190.xml"/><Relationship Id="rId5" Type="http://schemas.openxmlformats.org/officeDocument/2006/relationships/chart" Target="../charts/chart185.xml"/><Relationship Id="rId10" Type="http://schemas.openxmlformats.org/officeDocument/2006/relationships/chart" Target="../charts/chart189.xml"/><Relationship Id="rId4" Type="http://schemas.openxmlformats.org/officeDocument/2006/relationships/chart" Target="../charts/chart184.xml"/><Relationship Id="rId9" Type="http://schemas.openxmlformats.org/officeDocument/2006/relationships/chart" Target="../charts/chart188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.xml"/><Relationship Id="rId3" Type="http://schemas.openxmlformats.org/officeDocument/2006/relationships/chart" Target="../charts/chart13.xml"/><Relationship Id="rId7" Type="http://schemas.openxmlformats.org/officeDocument/2006/relationships/chart" Target="../charts/chart16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image" Target="../media/image1.png"/><Relationship Id="rId11" Type="http://schemas.openxmlformats.org/officeDocument/2006/relationships/chart" Target="../charts/chart20.xml"/><Relationship Id="rId5" Type="http://schemas.openxmlformats.org/officeDocument/2006/relationships/chart" Target="../charts/chart15.xml"/><Relationship Id="rId10" Type="http://schemas.openxmlformats.org/officeDocument/2006/relationships/chart" Target="../charts/chart19.xml"/><Relationship Id="rId4" Type="http://schemas.openxmlformats.org/officeDocument/2006/relationships/chart" Target="../charts/chart14.xml"/><Relationship Id="rId9" Type="http://schemas.openxmlformats.org/officeDocument/2006/relationships/chart" Target="../charts/chart18.xml"/></Relationships>
</file>

<file path=xl/drawings/_rels/drawing4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7.xml"/><Relationship Id="rId3" Type="http://schemas.openxmlformats.org/officeDocument/2006/relationships/chart" Target="../charts/chart193.xml"/><Relationship Id="rId7" Type="http://schemas.openxmlformats.org/officeDocument/2006/relationships/chart" Target="../charts/chart196.xml"/><Relationship Id="rId2" Type="http://schemas.openxmlformats.org/officeDocument/2006/relationships/chart" Target="../charts/chart192.xml"/><Relationship Id="rId1" Type="http://schemas.openxmlformats.org/officeDocument/2006/relationships/chart" Target="../charts/chart191.xml"/><Relationship Id="rId6" Type="http://schemas.openxmlformats.org/officeDocument/2006/relationships/image" Target="../media/image1.png"/><Relationship Id="rId11" Type="http://schemas.openxmlformats.org/officeDocument/2006/relationships/chart" Target="../charts/chart200.xml"/><Relationship Id="rId5" Type="http://schemas.openxmlformats.org/officeDocument/2006/relationships/chart" Target="../charts/chart195.xml"/><Relationship Id="rId10" Type="http://schemas.openxmlformats.org/officeDocument/2006/relationships/chart" Target="../charts/chart199.xml"/><Relationship Id="rId4" Type="http://schemas.openxmlformats.org/officeDocument/2006/relationships/chart" Target="../charts/chart194.xml"/><Relationship Id="rId9" Type="http://schemas.openxmlformats.org/officeDocument/2006/relationships/chart" Target="../charts/chart198.xml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7.xml"/><Relationship Id="rId3" Type="http://schemas.openxmlformats.org/officeDocument/2006/relationships/chart" Target="../charts/chart203.xml"/><Relationship Id="rId7" Type="http://schemas.openxmlformats.org/officeDocument/2006/relationships/chart" Target="../charts/chart206.xml"/><Relationship Id="rId2" Type="http://schemas.openxmlformats.org/officeDocument/2006/relationships/chart" Target="../charts/chart202.xml"/><Relationship Id="rId1" Type="http://schemas.openxmlformats.org/officeDocument/2006/relationships/chart" Target="../charts/chart201.xml"/><Relationship Id="rId6" Type="http://schemas.openxmlformats.org/officeDocument/2006/relationships/image" Target="../media/image1.png"/><Relationship Id="rId11" Type="http://schemas.openxmlformats.org/officeDocument/2006/relationships/chart" Target="../charts/chart210.xml"/><Relationship Id="rId5" Type="http://schemas.openxmlformats.org/officeDocument/2006/relationships/chart" Target="../charts/chart205.xml"/><Relationship Id="rId10" Type="http://schemas.openxmlformats.org/officeDocument/2006/relationships/chart" Target="../charts/chart209.xml"/><Relationship Id="rId4" Type="http://schemas.openxmlformats.org/officeDocument/2006/relationships/chart" Target="../charts/chart204.xml"/><Relationship Id="rId9" Type="http://schemas.openxmlformats.org/officeDocument/2006/relationships/chart" Target="../charts/chart208.xml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7.xml"/><Relationship Id="rId3" Type="http://schemas.openxmlformats.org/officeDocument/2006/relationships/chart" Target="../charts/chart213.xml"/><Relationship Id="rId7" Type="http://schemas.openxmlformats.org/officeDocument/2006/relationships/chart" Target="../charts/chart216.xml"/><Relationship Id="rId2" Type="http://schemas.openxmlformats.org/officeDocument/2006/relationships/chart" Target="../charts/chart212.xml"/><Relationship Id="rId1" Type="http://schemas.openxmlformats.org/officeDocument/2006/relationships/chart" Target="../charts/chart211.xml"/><Relationship Id="rId6" Type="http://schemas.openxmlformats.org/officeDocument/2006/relationships/image" Target="../media/image1.png"/><Relationship Id="rId11" Type="http://schemas.openxmlformats.org/officeDocument/2006/relationships/chart" Target="../charts/chart220.xml"/><Relationship Id="rId5" Type="http://schemas.openxmlformats.org/officeDocument/2006/relationships/chart" Target="../charts/chart215.xml"/><Relationship Id="rId10" Type="http://schemas.openxmlformats.org/officeDocument/2006/relationships/chart" Target="../charts/chart219.xml"/><Relationship Id="rId4" Type="http://schemas.openxmlformats.org/officeDocument/2006/relationships/chart" Target="../charts/chart214.xml"/><Relationship Id="rId9" Type="http://schemas.openxmlformats.org/officeDocument/2006/relationships/chart" Target="../charts/chart218.xml"/></Relationships>
</file>

<file path=xl/drawings/_rels/drawing4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7.xml"/><Relationship Id="rId3" Type="http://schemas.openxmlformats.org/officeDocument/2006/relationships/chart" Target="../charts/chart223.xml"/><Relationship Id="rId7" Type="http://schemas.openxmlformats.org/officeDocument/2006/relationships/chart" Target="../charts/chart226.xml"/><Relationship Id="rId2" Type="http://schemas.openxmlformats.org/officeDocument/2006/relationships/chart" Target="../charts/chart222.xml"/><Relationship Id="rId1" Type="http://schemas.openxmlformats.org/officeDocument/2006/relationships/chart" Target="../charts/chart221.xml"/><Relationship Id="rId6" Type="http://schemas.openxmlformats.org/officeDocument/2006/relationships/image" Target="../media/image1.png"/><Relationship Id="rId11" Type="http://schemas.openxmlformats.org/officeDocument/2006/relationships/chart" Target="../charts/chart230.xml"/><Relationship Id="rId5" Type="http://schemas.openxmlformats.org/officeDocument/2006/relationships/chart" Target="../charts/chart225.xml"/><Relationship Id="rId10" Type="http://schemas.openxmlformats.org/officeDocument/2006/relationships/chart" Target="../charts/chart229.xml"/><Relationship Id="rId4" Type="http://schemas.openxmlformats.org/officeDocument/2006/relationships/chart" Target="../charts/chart224.xml"/><Relationship Id="rId9" Type="http://schemas.openxmlformats.org/officeDocument/2006/relationships/chart" Target="../charts/chart228.xml"/></Relationships>
</file>

<file path=xl/drawings/_rels/drawing4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7.xml"/><Relationship Id="rId3" Type="http://schemas.openxmlformats.org/officeDocument/2006/relationships/chart" Target="../charts/chart233.xml"/><Relationship Id="rId7" Type="http://schemas.openxmlformats.org/officeDocument/2006/relationships/chart" Target="../charts/chart236.xml"/><Relationship Id="rId2" Type="http://schemas.openxmlformats.org/officeDocument/2006/relationships/chart" Target="../charts/chart232.xml"/><Relationship Id="rId1" Type="http://schemas.openxmlformats.org/officeDocument/2006/relationships/chart" Target="../charts/chart231.xml"/><Relationship Id="rId6" Type="http://schemas.openxmlformats.org/officeDocument/2006/relationships/image" Target="../media/image1.png"/><Relationship Id="rId11" Type="http://schemas.openxmlformats.org/officeDocument/2006/relationships/chart" Target="../charts/chart240.xml"/><Relationship Id="rId5" Type="http://schemas.openxmlformats.org/officeDocument/2006/relationships/chart" Target="../charts/chart235.xml"/><Relationship Id="rId10" Type="http://schemas.openxmlformats.org/officeDocument/2006/relationships/chart" Target="../charts/chart239.xml"/><Relationship Id="rId4" Type="http://schemas.openxmlformats.org/officeDocument/2006/relationships/chart" Target="../charts/chart234.xml"/><Relationship Id="rId9" Type="http://schemas.openxmlformats.org/officeDocument/2006/relationships/chart" Target="../charts/chart238.xml"/></Relationships>
</file>

<file path=xl/drawings/_rels/drawing5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7.xml"/><Relationship Id="rId3" Type="http://schemas.openxmlformats.org/officeDocument/2006/relationships/chart" Target="../charts/chart243.xml"/><Relationship Id="rId7" Type="http://schemas.openxmlformats.org/officeDocument/2006/relationships/chart" Target="../charts/chart246.xml"/><Relationship Id="rId2" Type="http://schemas.openxmlformats.org/officeDocument/2006/relationships/chart" Target="../charts/chart242.xml"/><Relationship Id="rId1" Type="http://schemas.openxmlformats.org/officeDocument/2006/relationships/chart" Target="../charts/chart241.xml"/><Relationship Id="rId6" Type="http://schemas.openxmlformats.org/officeDocument/2006/relationships/image" Target="../media/image1.png"/><Relationship Id="rId11" Type="http://schemas.openxmlformats.org/officeDocument/2006/relationships/chart" Target="../charts/chart250.xml"/><Relationship Id="rId5" Type="http://schemas.openxmlformats.org/officeDocument/2006/relationships/chart" Target="../charts/chart245.xml"/><Relationship Id="rId10" Type="http://schemas.openxmlformats.org/officeDocument/2006/relationships/chart" Target="../charts/chart249.xml"/><Relationship Id="rId4" Type="http://schemas.openxmlformats.org/officeDocument/2006/relationships/chart" Target="../charts/chart244.xml"/><Relationship Id="rId9" Type="http://schemas.openxmlformats.org/officeDocument/2006/relationships/chart" Target="../charts/chart248.xml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57.xml"/><Relationship Id="rId3" Type="http://schemas.openxmlformats.org/officeDocument/2006/relationships/chart" Target="../charts/chart253.xml"/><Relationship Id="rId7" Type="http://schemas.openxmlformats.org/officeDocument/2006/relationships/chart" Target="../charts/chart256.xml"/><Relationship Id="rId2" Type="http://schemas.openxmlformats.org/officeDocument/2006/relationships/chart" Target="../charts/chart252.xml"/><Relationship Id="rId1" Type="http://schemas.openxmlformats.org/officeDocument/2006/relationships/chart" Target="../charts/chart251.xml"/><Relationship Id="rId6" Type="http://schemas.openxmlformats.org/officeDocument/2006/relationships/image" Target="../media/image1.png"/><Relationship Id="rId11" Type="http://schemas.openxmlformats.org/officeDocument/2006/relationships/chart" Target="../charts/chart260.xml"/><Relationship Id="rId5" Type="http://schemas.openxmlformats.org/officeDocument/2006/relationships/chart" Target="../charts/chart255.xml"/><Relationship Id="rId10" Type="http://schemas.openxmlformats.org/officeDocument/2006/relationships/chart" Target="../charts/chart259.xml"/><Relationship Id="rId4" Type="http://schemas.openxmlformats.org/officeDocument/2006/relationships/chart" Target="../charts/chart254.xml"/><Relationship Id="rId9" Type="http://schemas.openxmlformats.org/officeDocument/2006/relationships/chart" Target="../charts/chart258.xml"/></Relationships>
</file>

<file path=xl/drawings/_rels/drawing5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7.xml"/><Relationship Id="rId3" Type="http://schemas.openxmlformats.org/officeDocument/2006/relationships/chart" Target="../charts/chart263.xml"/><Relationship Id="rId7" Type="http://schemas.openxmlformats.org/officeDocument/2006/relationships/chart" Target="../charts/chart266.xml"/><Relationship Id="rId2" Type="http://schemas.openxmlformats.org/officeDocument/2006/relationships/chart" Target="../charts/chart262.xml"/><Relationship Id="rId1" Type="http://schemas.openxmlformats.org/officeDocument/2006/relationships/chart" Target="../charts/chart261.xml"/><Relationship Id="rId6" Type="http://schemas.openxmlformats.org/officeDocument/2006/relationships/image" Target="../media/image1.png"/><Relationship Id="rId11" Type="http://schemas.openxmlformats.org/officeDocument/2006/relationships/chart" Target="../charts/chart270.xml"/><Relationship Id="rId5" Type="http://schemas.openxmlformats.org/officeDocument/2006/relationships/chart" Target="../charts/chart265.xml"/><Relationship Id="rId10" Type="http://schemas.openxmlformats.org/officeDocument/2006/relationships/chart" Target="../charts/chart269.xml"/><Relationship Id="rId4" Type="http://schemas.openxmlformats.org/officeDocument/2006/relationships/chart" Target="../charts/chart264.xml"/><Relationship Id="rId9" Type="http://schemas.openxmlformats.org/officeDocument/2006/relationships/chart" Target="../charts/chart268.xml"/></Relationships>
</file>

<file path=xl/drawings/_rels/drawing5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77.xml"/><Relationship Id="rId3" Type="http://schemas.openxmlformats.org/officeDocument/2006/relationships/chart" Target="../charts/chart273.xml"/><Relationship Id="rId7" Type="http://schemas.openxmlformats.org/officeDocument/2006/relationships/chart" Target="../charts/chart276.xml"/><Relationship Id="rId2" Type="http://schemas.openxmlformats.org/officeDocument/2006/relationships/chart" Target="../charts/chart272.xml"/><Relationship Id="rId1" Type="http://schemas.openxmlformats.org/officeDocument/2006/relationships/chart" Target="../charts/chart271.xml"/><Relationship Id="rId6" Type="http://schemas.openxmlformats.org/officeDocument/2006/relationships/image" Target="../media/image1.png"/><Relationship Id="rId11" Type="http://schemas.openxmlformats.org/officeDocument/2006/relationships/chart" Target="../charts/chart280.xml"/><Relationship Id="rId5" Type="http://schemas.openxmlformats.org/officeDocument/2006/relationships/chart" Target="../charts/chart275.xml"/><Relationship Id="rId10" Type="http://schemas.openxmlformats.org/officeDocument/2006/relationships/chart" Target="../charts/chart279.xml"/><Relationship Id="rId4" Type="http://schemas.openxmlformats.org/officeDocument/2006/relationships/chart" Target="../charts/chart274.xml"/><Relationship Id="rId9" Type="http://schemas.openxmlformats.org/officeDocument/2006/relationships/chart" Target="../charts/chart278.xml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7.xml"/><Relationship Id="rId3" Type="http://schemas.openxmlformats.org/officeDocument/2006/relationships/chart" Target="../charts/chart283.xml"/><Relationship Id="rId7" Type="http://schemas.openxmlformats.org/officeDocument/2006/relationships/chart" Target="../charts/chart286.xml"/><Relationship Id="rId2" Type="http://schemas.openxmlformats.org/officeDocument/2006/relationships/chart" Target="../charts/chart282.xml"/><Relationship Id="rId1" Type="http://schemas.openxmlformats.org/officeDocument/2006/relationships/chart" Target="../charts/chart281.xml"/><Relationship Id="rId6" Type="http://schemas.openxmlformats.org/officeDocument/2006/relationships/image" Target="../media/image1.png"/><Relationship Id="rId11" Type="http://schemas.openxmlformats.org/officeDocument/2006/relationships/chart" Target="../charts/chart290.xml"/><Relationship Id="rId5" Type="http://schemas.openxmlformats.org/officeDocument/2006/relationships/chart" Target="../charts/chart285.xml"/><Relationship Id="rId10" Type="http://schemas.openxmlformats.org/officeDocument/2006/relationships/chart" Target="../charts/chart289.xml"/><Relationship Id="rId4" Type="http://schemas.openxmlformats.org/officeDocument/2006/relationships/chart" Target="../charts/chart284.xml"/><Relationship Id="rId9" Type="http://schemas.openxmlformats.org/officeDocument/2006/relationships/chart" Target="../charts/chart288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7.xml"/><Relationship Id="rId3" Type="http://schemas.openxmlformats.org/officeDocument/2006/relationships/chart" Target="../charts/chart23.xml"/><Relationship Id="rId7" Type="http://schemas.openxmlformats.org/officeDocument/2006/relationships/chart" Target="../charts/chart26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image" Target="../media/image1.png"/><Relationship Id="rId11" Type="http://schemas.openxmlformats.org/officeDocument/2006/relationships/chart" Target="../charts/chart30.xml"/><Relationship Id="rId5" Type="http://schemas.openxmlformats.org/officeDocument/2006/relationships/chart" Target="../charts/chart25.xml"/><Relationship Id="rId10" Type="http://schemas.openxmlformats.org/officeDocument/2006/relationships/chart" Target="../charts/chart29.xml"/><Relationship Id="rId4" Type="http://schemas.openxmlformats.org/officeDocument/2006/relationships/chart" Target="../charts/chart24.xml"/><Relationship Id="rId9" Type="http://schemas.openxmlformats.org/officeDocument/2006/relationships/chart" Target="../charts/chart28.xml"/></Relationships>
</file>

<file path=xl/drawings/_rels/drawing6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7.xml"/><Relationship Id="rId3" Type="http://schemas.openxmlformats.org/officeDocument/2006/relationships/chart" Target="../charts/chart293.xml"/><Relationship Id="rId7" Type="http://schemas.openxmlformats.org/officeDocument/2006/relationships/chart" Target="../charts/chart296.xml"/><Relationship Id="rId2" Type="http://schemas.openxmlformats.org/officeDocument/2006/relationships/chart" Target="../charts/chart292.xml"/><Relationship Id="rId1" Type="http://schemas.openxmlformats.org/officeDocument/2006/relationships/chart" Target="../charts/chart291.xml"/><Relationship Id="rId6" Type="http://schemas.openxmlformats.org/officeDocument/2006/relationships/image" Target="../media/image1.png"/><Relationship Id="rId11" Type="http://schemas.openxmlformats.org/officeDocument/2006/relationships/chart" Target="../charts/chart300.xml"/><Relationship Id="rId5" Type="http://schemas.openxmlformats.org/officeDocument/2006/relationships/chart" Target="../charts/chart295.xml"/><Relationship Id="rId10" Type="http://schemas.openxmlformats.org/officeDocument/2006/relationships/chart" Target="../charts/chart299.xml"/><Relationship Id="rId4" Type="http://schemas.openxmlformats.org/officeDocument/2006/relationships/chart" Target="../charts/chart294.xml"/><Relationship Id="rId9" Type="http://schemas.openxmlformats.org/officeDocument/2006/relationships/chart" Target="../charts/chart298.xml"/></Relationships>
</file>

<file path=xl/drawings/_rels/drawing6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7.xml"/><Relationship Id="rId3" Type="http://schemas.openxmlformats.org/officeDocument/2006/relationships/chart" Target="../charts/chart303.xml"/><Relationship Id="rId7" Type="http://schemas.openxmlformats.org/officeDocument/2006/relationships/chart" Target="../charts/chart306.xml"/><Relationship Id="rId2" Type="http://schemas.openxmlformats.org/officeDocument/2006/relationships/chart" Target="../charts/chart302.xml"/><Relationship Id="rId1" Type="http://schemas.openxmlformats.org/officeDocument/2006/relationships/chart" Target="../charts/chart301.xml"/><Relationship Id="rId6" Type="http://schemas.openxmlformats.org/officeDocument/2006/relationships/image" Target="../media/image1.png"/><Relationship Id="rId11" Type="http://schemas.openxmlformats.org/officeDocument/2006/relationships/chart" Target="../charts/chart310.xml"/><Relationship Id="rId5" Type="http://schemas.openxmlformats.org/officeDocument/2006/relationships/chart" Target="../charts/chart305.xml"/><Relationship Id="rId10" Type="http://schemas.openxmlformats.org/officeDocument/2006/relationships/chart" Target="../charts/chart309.xml"/><Relationship Id="rId4" Type="http://schemas.openxmlformats.org/officeDocument/2006/relationships/chart" Target="../charts/chart304.xml"/><Relationship Id="rId9" Type="http://schemas.openxmlformats.org/officeDocument/2006/relationships/chart" Target="../charts/chart308.xml"/></Relationships>
</file>

<file path=xl/drawings/_rels/drawing6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7.xml"/><Relationship Id="rId3" Type="http://schemas.openxmlformats.org/officeDocument/2006/relationships/chart" Target="../charts/chart313.xml"/><Relationship Id="rId7" Type="http://schemas.openxmlformats.org/officeDocument/2006/relationships/chart" Target="../charts/chart316.xml"/><Relationship Id="rId2" Type="http://schemas.openxmlformats.org/officeDocument/2006/relationships/chart" Target="../charts/chart312.xml"/><Relationship Id="rId1" Type="http://schemas.openxmlformats.org/officeDocument/2006/relationships/chart" Target="../charts/chart311.xml"/><Relationship Id="rId6" Type="http://schemas.openxmlformats.org/officeDocument/2006/relationships/image" Target="../media/image1.png"/><Relationship Id="rId11" Type="http://schemas.openxmlformats.org/officeDocument/2006/relationships/chart" Target="../charts/chart320.xml"/><Relationship Id="rId5" Type="http://schemas.openxmlformats.org/officeDocument/2006/relationships/chart" Target="../charts/chart315.xml"/><Relationship Id="rId10" Type="http://schemas.openxmlformats.org/officeDocument/2006/relationships/chart" Target="../charts/chart319.xml"/><Relationship Id="rId4" Type="http://schemas.openxmlformats.org/officeDocument/2006/relationships/chart" Target="../charts/chart314.xml"/><Relationship Id="rId9" Type="http://schemas.openxmlformats.org/officeDocument/2006/relationships/chart" Target="../charts/chart318.xml"/></Relationships>
</file>

<file path=xl/drawings/_rels/drawing6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7.xml"/><Relationship Id="rId3" Type="http://schemas.openxmlformats.org/officeDocument/2006/relationships/chart" Target="../charts/chart323.xml"/><Relationship Id="rId7" Type="http://schemas.openxmlformats.org/officeDocument/2006/relationships/chart" Target="../charts/chart326.xml"/><Relationship Id="rId2" Type="http://schemas.openxmlformats.org/officeDocument/2006/relationships/chart" Target="../charts/chart322.xml"/><Relationship Id="rId1" Type="http://schemas.openxmlformats.org/officeDocument/2006/relationships/chart" Target="../charts/chart321.xml"/><Relationship Id="rId6" Type="http://schemas.openxmlformats.org/officeDocument/2006/relationships/image" Target="../media/image1.png"/><Relationship Id="rId11" Type="http://schemas.openxmlformats.org/officeDocument/2006/relationships/chart" Target="../charts/chart330.xml"/><Relationship Id="rId5" Type="http://schemas.openxmlformats.org/officeDocument/2006/relationships/chart" Target="../charts/chart325.xml"/><Relationship Id="rId10" Type="http://schemas.openxmlformats.org/officeDocument/2006/relationships/chart" Target="../charts/chart329.xml"/><Relationship Id="rId4" Type="http://schemas.openxmlformats.org/officeDocument/2006/relationships/chart" Target="../charts/chart324.xml"/><Relationship Id="rId9" Type="http://schemas.openxmlformats.org/officeDocument/2006/relationships/chart" Target="../charts/chart328.xml"/></Relationships>
</file>

<file path=xl/drawings/_rels/drawing6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7.xml"/><Relationship Id="rId3" Type="http://schemas.openxmlformats.org/officeDocument/2006/relationships/chart" Target="../charts/chart333.xml"/><Relationship Id="rId7" Type="http://schemas.openxmlformats.org/officeDocument/2006/relationships/chart" Target="../charts/chart336.xml"/><Relationship Id="rId2" Type="http://schemas.openxmlformats.org/officeDocument/2006/relationships/chart" Target="../charts/chart332.xml"/><Relationship Id="rId1" Type="http://schemas.openxmlformats.org/officeDocument/2006/relationships/chart" Target="../charts/chart331.xml"/><Relationship Id="rId6" Type="http://schemas.openxmlformats.org/officeDocument/2006/relationships/image" Target="../media/image1.png"/><Relationship Id="rId11" Type="http://schemas.openxmlformats.org/officeDocument/2006/relationships/chart" Target="../charts/chart340.xml"/><Relationship Id="rId5" Type="http://schemas.openxmlformats.org/officeDocument/2006/relationships/chart" Target="../charts/chart335.xml"/><Relationship Id="rId10" Type="http://schemas.openxmlformats.org/officeDocument/2006/relationships/chart" Target="../charts/chart339.xml"/><Relationship Id="rId4" Type="http://schemas.openxmlformats.org/officeDocument/2006/relationships/chart" Target="../charts/chart334.xml"/><Relationship Id="rId9" Type="http://schemas.openxmlformats.org/officeDocument/2006/relationships/chart" Target="../charts/chart338.xml"/></Relationships>
</file>

<file path=xl/drawings/_rels/drawing7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7.xml"/><Relationship Id="rId3" Type="http://schemas.openxmlformats.org/officeDocument/2006/relationships/chart" Target="../charts/chart343.xml"/><Relationship Id="rId7" Type="http://schemas.openxmlformats.org/officeDocument/2006/relationships/chart" Target="../charts/chart346.xml"/><Relationship Id="rId2" Type="http://schemas.openxmlformats.org/officeDocument/2006/relationships/chart" Target="../charts/chart342.xml"/><Relationship Id="rId1" Type="http://schemas.openxmlformats.org/officeDocument/2006/relationships/chart" Target="../charts/chart341.xml"/><Relationship Id="rId6" Type="http://schemas.openxmlformats.org/officeDocument/2006/relationships/image" Target="../media/image1.png"/><Relationship Id="rId11" Type="http://schemas.openxmlformats.org/officeDocument/2006/relationships/chart" Target="../charts/chart350.xml"/><Relationship Id="rId5" Type="http://schemas.openxmlformats.org/officeDocument/2006/relationships/chart" Target="../charts/chart345.xml"/><Relationship Id="rId10" Type="http://schemas.openxmlformats.org/officeDocument/2006/relationships/chart" Target="../charts/chart349.xml"/><Relationship Id="rId4" Type="http://schemas.openxmlformats.org/officeDocument/2006/relationships/chart" Target="../charts/chart344.xml"/><Relationship Id="rId9" Type="http://schemas.openxmlformats.org/officeDocument/2006/relationships/chart" Target="../charts/chart348.xml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7.xml"/><Relationship Id="rId3" Type="http://schemas.openxmlformats.org/officeDocument/2006/relationships/chart" Target="../charts/chart353.xml"/><Relationship Id="rId7" Type="http://schemas.openxmlformats.org/officeDocument/2006/relationships/chart" Target="../charts/chart356.xml"/><Relationship Id="rId2" Type="http://schemas.openxmlformats.org/officeDocument/2006/relationships/chart" Target="../charts/chart352.xml"/><Relationship Id="rId1" Type="http://schemas.openxmlformats.org/officeDocument/2006/relationships/chart" Target="../charts/chart351.xml"/><Relationship Id="rId6" Type="http://schemas.openxmlformats.org/officeDocument/2006/relationships/image" Target="../media/image1.png"/><Relationship Id="rId11" Type="http://schemas.openxmlformats.org/officeDocument/2006/relationships/chart" Target="../charts/chart360.xml"/><Relationship Id="rId5" Type="http://schemas.openxmlformats.org/officeDocument/2006/relationships/chart" Target="../charts/chart355.xml"/><Relationship Id="rId10" Type="http://schemas.openxmlformats.org/officeDocument/2006/relationships/chart" Target="../charts/chart359.xml"/><Relationship Id="rId4" Type="http://schemas.openxmlformats.org/officeDocument/2006/relationships/chart" Target="../charts/chart354.xml"/><Relationship Id="rId9" Type="http://schemas.openxmlformats.org/officeDocument/2006/relationships/chart" Target="../charts/chart358.xml"/></Relationships>
</file>

<file path=xl/drawings/_rels/drawing7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7.xml"/><Relationship Id="rId3" Type="http://schemas.openxmlformats.org/officeDocument/2006/relationships/chart" Target="../charts/chart363.xml"/><Relationship Id="rId7" Type="http://schemas.openxmlformats.org/officeDocument/2006/relationships/chart" Target="../charts/chart366.xml"/><Relationship Id="rId2" Type="http://schemas.openxmlformats.org/officeDocument/2006/relationships/chart" Target="../charts/chart362.xml"/><Relationship Id="rId1" Type="http://schemas.openxmlformats.org/officeDocument/2006/relationships/chart" Target="../charts/chart361.xml"/><Relationship Id="rId6" Type="http://schemas.openxmlformats.org/officeDocument/2006/relationships/image" Target="../media/image1.png"/><Relationship Id="rId11" Type="http://schemas.openxmlformats.org/officeDocument/2006/relationships/chart" Target="../charts/chart370.xml"/><Relationship Id="rId5" Type="http://schemas.openxmlformats.org/officeDocument/2006/relationships/chart" Target="../charts/chart365.xml"/><Relationship Id="rId10" Type="http://schemas.openxmlformats.org/officeDocument/2006/relationships/chart" Target="../charts/chart369.xml"/><Relationship Id="rId4" Type="http://schemas.openxmlformats.org/officeDocument/2006/relationships/chart" Target="../charts/chart364.xml"/><Relationship Id="rId9" Type="http://schemas.openxmlformats.org/officeDocument/2006/relationships/chart" Target="../charts/chart368.xml"/></Relationships>
</file>

<file path=xl/drawings/_rels/drawing7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7.xml"/><Relationship Id="rId3" Type="http://schemas.openxmlformats.org/officeDocument/2006/relationships/chart" Target="../charts/chart373.xml"/><Relationship Id="rId7" Type="http://schemas.openxmlformats.org/officeDocument/2006/relationships/chart" Target="../charts/chart376.xml"/><Relationship Id="rId2" Type="http://schemas.openxmlformats.org/officeDocument/2006/relationships/chart" Target="../charts/chart372.xml"/><Relationship Id="rId1" Type="http://schemas.openxmlformats.org/officeDocument/2006/relationships/chart" Target="../charts/chart371.xml"/><Relationship Id="rId6" Type="http://schemas.openxmlformats.org/officeDocument/2006/relationships/image" Target="../media/image1.png"/><Relationship Id="rId11" Type="http://schemas.openxmlformats.org/officeDocument/2006/relationships/chart" Target="../charts/chart380.xml"/><Relationship Id="rId5" Type="http://schemas.openxmlformats.org/officeDocument/2006/relationships/chart" Target="../charts/chart375.xml"/><Relationship Id="rId10" Type="http://schemas.openxmlformats.org/officeDocument/2006/relationships/chart" Target="../charts/chart379.xml"/><Relationship Id="rId4" Type="http://schemas.openxmlformats.org/officeDocument/2006/relationships/chart" Target="../charts/chart374.xml"/><Relationship Id="rId9" Type="http://schemas.openxmlformats.org/officeDocument/2006/relationships/chart" Target="../charts/chart378.xml"/></Relationships>
</file>

<file path=xl/drawings/_rels/drawing7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7.xml"/><Relationship Id="rId3" Type="http://schemas.openxmlformats.org/officeDocument/2006/relationships/chart" Target="../charts/chart383.xml"/><Relationship Id="rId7" Type="http://schemas.openxmlformats.org/officeDocument/2006/relationships/chart" Target="../charts/chart386.xml"/><Relationship Id="rId2" Type="http://schemas.openxmlformats.org/officeDocument/2006/relationships/chart" Target="../charts/chart382.xml"/><Relationship Id="rId1" Type="http://schemas.openxmlformats.org/officeDocument/2006/relationships/chart" Target="../charts/chart381.xml"/><Relationship Id="rId6" Type="http://schemas.openxmlformats.org/officeDocument/2006/relationships/image" Target="../media/image1.png"/><Relationship Id="rId11" Type="http://schemas.openxmlformats.org/officeDocument/2006/relationships/chart" Target="../charts/chart390.xml"/><Relationship Id="rId5" Type="http://schemas.openxmlformats.org/officeDocument/2006/relationships/chart" Target="../charts/chart385.xml"/><Relationship Id="rId10" Type="http://schemas.openxmlformats.org/officeDocument/2006/relationships/chart" Target="../charts/chart389.xml"/><Relationship Id="rId4" Type="http://schemas.openxmlformats.org/officeDocument/2006/relationships/chart" Target="../charts/chart384.xml"/><Relationship Id="rId9" Type="http://schemas.openxmlformats.org/officeDocument/2006/relationships/chart" Target="../charts/chart388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.xml"/><Relationship Id="rId3" Type="http://schemas.openxmlformats.org/officeDocument/2006/relationships/chart" Target="../charts/chart33.xml"/><Relationship Id="rId7" Type="http://schemas.openxmlformats.org/officeDocument/2006/relationships/chart" Target="../charts/chart36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6" Type="http://schemas.openxmlformats.org/officeDocument/2006/relationships/image" Target="../media/image1.png"/><Relationship Id="rId11" Type="http://schemas.openxmlformats.org/officeDocument/2006/relationships/chart" Target="../charts/chart40.xml"/><Relationship Id="rId5" Type="http://schemas.openxmlformats.org/officeDocument/2006/relationships/chart" Target="../charts/chart35.xml"/><Relationship Id="rId10" Type="http://schemas.openxmlformats.org/officeDocument/2006/relationships/chart" Target="../charts/chart39.xml"/><Relationship Id="rId4" Type="http://schemas.openxmlformats.org/officeDocument/2006/relationships/chart" Target="../charts/chart34.xml"/><Relationship Id="rId9" Type="http://schemas.openxmlformats.org/officeDocument/2006/relationships/chart" Target="../charts/chart38.xml"/></Relationships>
</file>

<file path=xl/drawings/_rels/drawing8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97.xml"/><Relationship Id="rId3" Type="http://schemas.openxmlformats.org/officeDocument/2006/relationships/chart" Target="../charts/chart393.xml"/><Relationship Id="rId7" Type="http://schemas.openxmlformats.org/officeDocument/2006/relationships/chart" Target="../charts/chart396.xml"/><Relationship Id="rId2" Type="http://schemas.openxmlformats.org/officeDocument/2006/relationships/chart" Target="../charts/chart392.xml"/><Relationship Id="rId1" Type="http://schemas.openxmlformats.org/officeDocument/2006/relationships/chart" Target="../charts/chart391.xml"/><Relationship Id="rId6" Type="http://schemas.openxmlformats.org/officeDocument/2006/relationships/image" Target="../media/image1.png"/><Relationship Id="rId11" Type="http://schemas.openxmlformats.org/officeDocument/2006/relationships/chart" Target="../charts/chart400.xml"/><Relationship Id="rId5" Type="http://schemas.openxmlformats.org/officeDocument/2006/relationships/chart" Target="../charts/chart395.xml"/><Relationship Id="rId10" Type="http://schemas.openxmlformats.org/officeDocument/2006/relationships/chart" Target="../charts/chart399.xml"/><Relationship Id="rId4" Type="http://schemas.openxmlformats.org/officeDocument/2006/relationships/chart" Target="../charts/chart394.xml"/><Relationship Id="rId9" Type="http://schemas.openxmlformats.org/officeDocument/2006/relationships/chart" Target="../charts/chart398.xml"/></Relationships>
</file>

<file path=xl/drawings/_rels/drawing8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07.xml"/><Relationship Id="rId3" Type="http://schemas.openxmlformats.org/officeDocument/2006/relationships/chart" Target="../charts/chart403.xml"/><Relationship Id="rId7" Type="http://schemas.openxmlformats.org/officeDocument/2006/relationships/chart" Target="../charts/chart406.xml"/><Relationship Id="rId2" Type="http://schemas.openxmlformats.org/officeDocument/2006/relationships/chart" Target="../charts/chart402.xml"/><Relationship Id="rId1" Type="http://schemas.openxmlformats.org/officeDocument/2006/relationships/chart" Target="../charts/chart401.xml"/><Relationship Id="rId6" Type="http://schemas.openxmlformats.org/officeDocument/2006/relationships/image" Target="../media/image1.png"/><Relationship Id="rId11" Type="http://schemas.openxmlformats.org/officeDocument/2006/relationships/chart" Target="../charts/chart410.xml"/><Relationship Id="rId5" Type="http://schemas.openxmlformats.org/officeDocument/2006/relationships/chart" Target="../charts/chart405.xml"/><Relationship Id="rId10" Type="http://schemas.openxmlformats.org/officeDocument/2006/relationships/chart" Target="../charts/chart409.xml"/><Relationship Id="rId4" Type="http://schemas.openxmlformats.org/officeDocument/2006/relationships/chart" Target="../charts/chart404.xml"/><Relationship Id="rId9" Type="http://schemas.openxmlformats.org/officeDocument/2006/relationships/chart" Target="../charts/chart408.xml"/></Relationships>
</file>

<file path=xl/drawings/_rels/drawing8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17.xml"/><Relationship Id="rId3" Type="http://schemas.openxmlformats.org/officeDocument/2006/relationships/chart" Target="../charts/chart413.xml"/><Relationship Id="rId7" Type="http://schemas.openxmlformats.org/officeDocument/2006/relationships/chart" Target="../charts/chart416.xml"/><Relationship Id="rId2" Type="http://schemas.openxmlformats.org/officeDocument/2006/relationships/chart" Target="../charts/chart412.xml"/><Relationship Id="rId1" Type="http://schemas.openxmlformats.org/officeDocument/2006/relationships/chart" Target="../charts/chart411.xml"/><Relationship Id="rId6" Type="http://schemas.openxmlformats.org/officeDocument/2006/relationships/image" Target="../media/image1.png"/><Relationship Id="rId11" Type="http://schemas.openxmlformats.org/officeDocument/2006/relationships/chart" Target="../charts/chart420.xml"/><Relationship Id="rId5" Type="http://schemas.openxmlformats.org/officeDocument/2006/relationships/chart" Target="../charts/chart415.xml"/><Relationship Id="rId10" Type="http://schemas.openxmlformats.org/officeDocument/2006/relationships/chart" Target="../charts/chart419.xml"/><Relationship Id="rId4" Type="http://schemas.openxmlformats.org/officeDocument/2006/relationships/chart" Target="../charts/chart414.xml"/><Relationship Id="rId9" Type="http://schemas.openxmlformats.org/officeDocument/2006/relationships/chart" Target="../charts/chart418.xml"/></Relationships>
</file>

<file path=xl/drawings/_rels/drawing8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27.xml"/><Relationship Id="rId3" Type="http://schemas.openxmlformats.org/officeDocument/2006/relationships/chart" Target="../charts/chart423.xml"/><Relationship Id="rId7" Type="http://schemas.openxmlformats.org/officeDocument/2006/relationships/chart" Target="../charts/chart426.xml"/><Relationship Id="rId2" Type="http://schemas.openxmlformats.org/officeDocument/2006/relationships/chart" Target="../charts/chart422.xml"/><Relationship Id="rId1" Type="http://schemas.openxmlformats.org/officeDocument/2006/relationships/chart" Target="../charts/chart421.xml"/><Relationship Id="rId6" Type="http://schemas.openxmlformats.org/officeDocument/2006/relationships/image" Target="../media/image1.png"/><Relationship Id="rId11" Type="http://schemas.openxmlformats.org/officeDocument/2006/relationships/chart" Target="../charts/chart430.xml"/><Relationship Id="rId5" Type="http://schemas.openxmlformats.org/officeDocument/2006/relationships/chart" Target="../charts/chart425.xml"/><Relationship Id="rId10" Type="http://schemas.openxmlformats.org/officeDocument/2006/relationships/chart" Target="../charts/chart429.xml"/><Relationship Id="rId4" Type="http://schemas.openxmlformats.org/officeDocument/2006/relationships/chart" Target="../charts/chart424.xml"/><Relationship Id="rId9" Type="http://schemas.openxmlformats.org/officeDocument/2006/relationships/chart" Target="../charts/chart428.xml"/></Relationships>
</file>

<file path=xl/drawings/_rels/drawing8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37.xml"/><Relationship Id="rId3" Type="http://schemas.openxmlformats.org/officeDocument/2006/relationships/chart" Target="../charts/chart433.xml"/><Relationship Id="rId7" Type="http://schemas.openxmlformats.org/officeDocument/2006/relationships/chart" Target="../charts/chart436.xml"/><Relationship Id="rId2" Type="http://schemas.openxmlformats.org/officeDocument/2006/relationships/chart" Target="../charts/chart432.xml"/><Relationship Id="rId1" Type="http://schemas.openxmlformats.org/officeDocument/2006/relationships/chart" Target="../charts/chart431.xml"/><Relationship Id="rId6" Type="http://schemas.openxmlformats.org/officeDocument/2006/relationships/image" Target="../media/image1.png"/><Relationship Id="rId11" Type="http://schemas.openxmlformats.org/officeDocument/2006/relationships/chart" Target="../charts/chart440.xml"/><Relationship Id="rId5" Type="http://schemas.openxmlformats.org/officeDocument/2006/relationships/chart" Target="../charts/chart435.xml"/><Relationship Id="rId10" Type="http://schemas.openxmlformats.org/officeDocument/2006/relationships/chart" Target="../charts/chart439.xml"/><Relationship Id="rId4" Type="http://schemas.openxmlformats.org/officeDocument/2006/relationships/chart" Target="../charts/chart434.xml"/><Relationship Id="rId9" Type="http://schemas.openxmlformats.org/officeDocument/2006/relationships/chart" Target="../charts/chart438.xml"/></Relationships>
</file>

<file path=xl/drawings/_rels/drawing9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7.xml"/><Relationship Id="rId3" Type="http://schemas.openxmlformats.org/officeDocument/2006/relationships/chart" Target="../charts/chart443.xml"/><Relationship Id="rId7" Type="http://schemas.openxmlformats.org/officeDocument/2006/relationships/chart" Target="../charts/chart446.xml"/><Relationship Id="rId2" Type="http://schemas.openxmlformats.org/officeDocument/2006/relationships/chart" Target="../charts/chart442.xml"/><Relationship Id="rId1" Type="http://schemas.openxmlformats.org/officeDocument/2006/relationships/chart" Target="../charts/chart441.xml"/><Relationship Id="rId6" Type="http://schemas.openxmlformats.org/officeDocument/2006/relationships/image" Target="../media/image1.png"/><Relationship Id="rId11" Type="http://schemas.openxmlformats.org/officeDocument/2006/relationships/chart" Target="../charts/chart450.xml"/><Relationship Id="rId5" Type="http://schemas.openxmlformats.org/officeDocument/2006/relationships/chart" Target="../charts/chart445.xml"/><Relationship Id="rId10" Type="http://schemas.openxmlformats.org/officeDocument/2006/relationships/chart" Target="../charts/chart449.xml"/><Relationship Id="rId4" Type="http://schemas.openxmlformats.org/officeDocument/2006/relationships/chart" Target="../charts/chart444.xml"/><Relationship Id="rId9" Type="http://schemas.openxmlformats.org/officeDocument/2006/relationships/chart" Target="../charts/chart448.xml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7.xml"/><Relationship Id="rId3" Type="http://schemas.openxmlformats.org/officeDocument/2006/relationships/chart" Target="../charts/chart453.xml"/><Relationship Id="rId7" Type="http://schemas.openxmlformats.org/officeDocument/2006/relationships/chart" Target="../charts/chart456.xml"/><Relationship Id="rId2" Type="http://schemas.openxmlformats.org/officeDocument/2006/relationships/chart" Target="../charts/chart452.xml"/><Relationship Id="rId1" Type="http://schemas.openxmlformats.org/officeDocument/2006/relationships/chart" Target="../charts/chart451.xml"/><Relationship Id="rId6" Type="http://schemas.openxmlformats.org/officeDocument/2006/relationships/image" Target="../media/image1.png"/><Relationship Id="rId11" Type="http://schemas.openxmlformats.org/officeDocument/2006/relationships/chart" Target="../charts/chart460.xml"/><Relationship Id="rId5" Type="http://schemas.openxmlformats.org/officeDocument/2006/relationships/chart" Target="../charts/chart455.xml"/><Relationship Id="rId10" Type="http://schemas.openxmlformats.org/officeDocument/2006/relationships/chart" Target="../charts/chart459.xml"/><Relationship Id="rId4" Type="http://schemas.openxmlformats.org/officeDocument/2006/relationships/chart" Target="../charts/chart454.xml"/><Relationship Id="rId9" Type="http://schemas.openxmlformats.org/officeDocument/2006/relationships/chart" Target="../charts/chart458.xml"/></Relationships>
</file>

<file path=xl/drawings/_rels/drawing9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67.xml"/><Relationship Id="rId3" Type="http://schemas.openxmlformats.org/officeDocument/2006/relationships/chart" Target="../charts/chart463.xml"/><Relationship Id="rId7" Type="http://schemas.openxmlformats.org/officeDocument/2006/relationships/chart" Target="../charts/chart466.xml"/><Relationship Id="rId2" Type="http://schemas.openxmlformats.org/officeDocument/2006/relationships/chart" Target="../charts/chart462.xml"/><Relationship Id="rId1" Type="http://schemas.openxmlformats.org/officeDocument/2006/relationships/chart" Target="../charts/chart461.xml"/><Relationship Id="rId6" Type="http://schemas.openxmlformats.org/officeDocument/2006/relationships/image" Target="../media/image1.png"/><Relationship Id="rId11" Type="http://schemas.openxmlformats.org/officeDocument/2006/relationships/chart" Target="../charts/chart470.xml"/><Relationship Id="rId5" Type="http://schemas.openxmlformats.org/officeDocument/2006/relationships/chart" Target="../charts/chart465.xml"/><Relationship Id="rId10" Type="http://schemas.openxmlformats.org/officeDocument/2006/relationships/chart" Target="../charts/chart469.xml"/><Relationship Id="rId4" Type="http://schemas.openxmlformats.org/officeDocument/2006/relationships/chart" Target="../charts/chart464.xml"/><Relationship Id="rId9" Type="http://schemas.openxmlformats.org/officeDocument/2006/relationships/chart" Target="../charts/chart468.xml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7.xml"/><Relationship Id="rId3" Type="http://schemas.openxmlformats.org/officeDocument/2006/relationships/chart" Target="../charts/chart473.xml"/><Relationship Id="rId7" Type="http://schemas.openxmlformats.org/officeDocument/2006/relationships/chart" Target="../charts/chart476.xml"/><Relationship Id="rId2" Type="http://schemas.openxmlformats.org/officeDocument/2006/relationships/chart" Target="../charts/chart472.xml"/><Relationship Id="rId1" Type="http://schemas.openxmlformats.org/officeDocument/2006/relationships/chart" Target="../charts/chart471.xml"/><Relationship Id="rId6" Type="http://schemas.openxmlformats.org/officeDocument/2006/relationships/image" Target="../media/image1.png"/><Relationship Id="rId11" Type="http://schemas.openxmlformats.org/officeDocument/2006/relationships/chart" Target="../charts/chart480.xml"/><Relationship Id="rId5" Type="http://schemas.openxmlformats.org/officeDocument/2006/relationships/chart" Target="../charts/chart475.xml"/><Relationship Id="rId10" Type="http://schemas.openxmlformats.org/officeDocument/2006/relationships/chart" Target="../charts/chart479.xml"/><Relationship Id="rId4" Type="http://schemas.openxmlformats.org/officeDocument/2006/relationships/chart" Target="../charts/chart474.xml"/><Relationship Id="rId9" Type="http://schemas.openxmlformats.org/officeDocument/2006/relationships/chart" Target="../charts/chart478.xml"/></Relationships>
</file>

<file path=xl/drawings/_rels/drawing9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87.xml"/><Relationship Id="rId3" Type="http://schemas.openxmlformats.org/officeDocument/2006/relationships/chart" Target="../charts/chart483.xml"/><Relationship Id="rId7" Type="http://schemas.openxmlformats.org/officeDocument/2006/relationships/chart" Target="../charts/chart486.xml"/><Relationship Id="rId2" Type="http://schemas.openxmlformats.org/officeDocument/2006/relationships/chart" Target="../charts/chart482.xml"/><Relationship Id="rId1" Type="http://schemas.openxmlformats.org/officeDocument/2006/relationships/chart" Target="../charts/chart481.xml"/><Relationship Id="rId6" Type="http://schemas.openxmlformats.org/officeDocument/2006/relationships/image" Target="../media/image1.png"/><Relationship Id="rId11" Type="http://schemas.openxmlformats.org/officeDocument/2006/relationships/chart" Target="../charts/chart490.xml"/><Relationship Id="rId5" Type="http://schemas.openxmlformats.org/officeDocument/2006/relationships/chart" Target="../charts/chart485.xml"/><Relationship Id="rId10" Type="http://schemas.openxmlformats.org/officeDocument/2006/relationships/chart" Target="../charts/chart489.xml"/><Relationship Id="rId4" Type="http://schemas.openxmlformats.org/officeDocument/2006/relationships/chart" Target="../charts/chart484.xml"/><Relationship Id="rId9" Type="http://schemas.openxmlformats.org/officeDocument/2006/relationships/chart" Target="../charts/chart48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28575</xdr:rowOff>
    </xdr:from>
    <xdr:to>
      <xdr:col>1</xdr:col>
      <xdr:colOff>323850</xdr:colOff>
      <xdr:row>0</xdr:row>
      <xdr:rowOff>723900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E9F4E1-D03E-4621-8BD9-61937195C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8575"/>
          <a:ext cx="7429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5DE2F90-D44E-4B4F-A1C4-34D92616BE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6030E7A-E378-4008-ADB4-F078EA5247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E71AAA8-99C8-4CC3-8CBB-34C9C47875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87ADB02-6339-4653-8239-361B33420E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A3DD30B-3284-41C6-BBB6-7B4F4F48B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B869742-2F5C-44CE-A66E-24F5DFE1B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27E7A62-55E0-41EC-8A6C-DD452EA3C1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41BEC45-ED90-4821-BF31-2AA60A589E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BE83379-8793-41E5-8E41-DA8D5BADA1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5942FF8-AE45-4B86-9A61-8C6D381D7E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8D43199-FBB4-4B24-8E34-A7F87F7863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B1BF232-48E7-4DEE-B030-8FC96DC3A3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B68FA21-F281-4CCF-AFF6-66AF43535A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F6A070D-849B-4467-8AE6-D677F340B1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CFC4130-584E-4314-9CF5-B46AB151F6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8C622B1-9D37-478B-925C-63606E518B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9E98951-71FB-49D3-AE5D-BA7A44663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EAC2FFA-E1E3-40CA-A430-49C12DBF91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45D223F-4842-4092-905D-283FC54896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B0208FB-ADED-45B0-9D2F-A914DC97F3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F47FB9B-9A33-4E4C-A8F0-983F8B7BD7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3231334-0403-4BDC-B8B9-1CC755C29B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AB25F2A-FDE7-44C3-8670-2E9E81128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A9A80D2-5812-4CF5-88B6-516E5EA38B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B3EED98-4734-47F8-BF00-C40EFB74D9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C30CFB1-543F-4B45-8F54-D5431F95F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EF50A2D-C840-48DA-B47D-AA7EE7E47D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9CB3C56-5333-4EC5-97E0-4A8DBA7C7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59C6949-00D2-4CD1-BFD8-2272991188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8DED541-AAAB-4523-992F-9B60685F50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377A4BA-387C-4373-8DE5-E3C81A2E10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BDEB898-D723-4954-9ABC-5EC0D3972C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7BD04D20-7BA8-4DEB-B275-2E652557D8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304A481-0CD4-4426-9464-C5C96BAE1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41EC71C-B588-4F34-89C4-03551EBC3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A46D2F0-7A56-46A6-9800-6FE43CC15F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C159415-7695-4FFD-869E-984AD863CE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5D7A258-0F17-426D-BF7A-292501B4C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027F02D-E0FF-40F9-A0F3-C1E10BC18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ABAD16C-D650-419A-BAD9-FEC1983946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B7D7835-8421-4998-B14C-440A64E02B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639710D-2A4D-4CC4-9A67-1B462DFFBC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1AE7195-0ED9-48E6-A07D-49C9786F3B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0D43E84-C4B1-4504-8390-7FC0171C1C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B66F2E4-DC56-472A-B3E6-C5DE967905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495B1C0-BE4A-4C58-A4AD-D7A1C30314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5F3D8CC-4D70-4A69-B220-35BF6AF07A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430F280-1017-4F8C-8B60-21556C44A5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7D596FA-4DE6-480C-B0BB-B1DD724BA8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EA07198-E51D-4548-9769-7DBFDF7D1B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774E4F1-0E27-4779-ABD2-2B1F76D040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737F590-5094-4A6A-94FE-398A11572D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1DB1DF6-68B7-42C6-8BC4-F2F34984C0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B65ED7C-9D13-492A-AB7C-84D0693047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1BC736D-5A05-4CE1-9815-C2B7E0FD9D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B5EBBD9-1729-409A-AA75-2F9457D4F7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A0DDB4F-761E-45BF-A2AD-D523CDE1DF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DC348F1-DFEB-4D9E-BF8A-039898A192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8F02CAC-EB43-423F-921D-95A063D6B6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A9BE21A-5C1C-4746-9F0B-4C52A3944F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3BF5401-3DD4-43AC-8ED2-45563A06A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DB19340-AA60-4A6E-90E3-DDB32860EE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B26CC19-D733-4419-8453-2FC49A71DD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D42B645-A558-447B-93E4-C7F48BFC3C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6C65924-6E0D-411F-99F2-BC9D0E1080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F295FD4-C124-484F-9581-6AF29027BE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72217D0-F3AD-43ED-83D5-8868B5514F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888F1E7-8CB7-44D1-B23B-CB9F0E7FA1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614398B-068B-42D9-9CB7-A8274135D2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0C1122B-34C7-484A-A6FB-90493A01D1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96EDBB9-CF40-4540-B61F-0FC25A01A8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8B66D83-B6B2-476B-A004-FD2CD3ABA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AFDBF71-6F97-45BF-854A-67DC2C4AA9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04DBD12-04DC-45D9-A493-75D77C09B7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329D369-B4C9-4A01-ACC7-617EECB7F2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1C8AB03-539E-4C26-994F-773BBF54C2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5EDB783-837D-4A66-906C-EA29815FD7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441D360-F81E-49AA-99B2-8C6EA942C7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FDFC695-2E93-4A06-88E8-7964D5DA1E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017175B-9C42-49AC-8037-7B28BD0B4B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BA8D18F-D3C8-43BE-A8D0-29A3B6E632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42E50B8-E3D7-48AF-9869-50D246FFE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A682AC6-DFCB-490C-A911-71496AF2D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B120E88-1F07-4661-AF93-76C950CFA2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39471BA-6991-490B-9574-F8BA3DE614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13128B46-C4EF-48C3-B06E-8A34431D80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B52B41D-872B-4818-B836-801D8E2574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493EC8D6-C3CA-47D0-B575-41D6670D66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DD04BB1-4BA4-4926-BB39-4705A0F5F7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B3A3F22-1493-4B9F-9B30-958E4C4029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3370809-5EB5-47B9-AD57-C098A5BFB2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49AF0A6-E3B4-4ED4-9B4A-F2C00DA7FD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6E5DE45-4923-4BC3-AA20-7642381DE8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E9AB690-BB6B-49A4-9BE3-B14E59CD5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DCA2F4D-699F-49A7-916E-D93ACE4F6E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C1B8A2E-EC46-4502-B7A0-47963D8D05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05E7A78-4BAC-40A6-9403-C1685BCC40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4500A30-A331-4039-BA77-D7E7D08F36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D373F20-8B5D-4DD1-82A7-7295EF2987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2DFCC75-B5EA-48B7-A61B-B714DC3215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A958109-CC06-4828-8A14-671061D942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A3E0A01-BF2F-430F-B328-B3512C8CDC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EC5C20D-BE98-49B6-A6C8-1578C55652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9543646-F8E6-4017-BEA0-4167B6576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100B63D-B96B-4E9C-987B-98E0D5B38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02136DD-B79A-424D-9058-5DB2090A79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B5770FA-E09F-466A-8504-2B92DC3A5B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328900B-724C-44CA-87AB-32603BE9A5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1D90339-A0DE-428A-B281-1232D429B9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A710DC4-B81D-422B-86FF-D98956C517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D129EE5-5679-4107-B521-442C65A2DC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6A17AF6-DED8-42CE-97E0-6EEC8A8625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7DFD707-B577-43CE-A97F-BD187E2831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1F0867E-60DF-4F7C-B22D-E5FBA60AEA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70D741B-1A74-4663-A784-51F36DEF05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C5324BB-4D28-4883-86BC-FD1F9BEE1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7CA40E4-7A56-4BE1-8A76-FE37E422D8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7EED020-19C3-4ABB-B92D-4A5840E7F2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39CAC89-088B-440E-BBDB-96A109A9E0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384320A-7F8D-41D1-AD98-71640A7BF8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784C3733-E062-4222-9729-2DB899BEE8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BC9DDA0-14A9-4722-B978-32BAF78DFA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760F544-135F-4D0B-8AC5-71A9E46D07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34C6377-183E-4B20-A8A3-8F521EF6E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B1D10C0-5C78-435A-918E-675F8CF22E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BA2B638-F107-4587-AC9E-164C2D80BE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6A01C54-CC9D-41C2-9860-4578A5FB7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7CE3E11-52FC-4E4B-8D5D-41EE6EA99F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9DD5B41-9F7E-4F1D-8F7B-3A9A7B4CD2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C495B5F-F953-4EE4-98A8-8D735DE3F9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DC7C99F-42FA-40D3-91BB-94461F5894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658263C-4922-4330-AC25-1D6590DDB8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7BF1AA3-6850-4252-980E-5E6B49EE84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755EAAB-183A-4D17-9680-ECE1BA96BE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0CBB232-079F-4A8D-A723-7E82ED661B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5EB0E42-1F5C-4BD2-9133-152D5F72EB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EB40E70-AB8C-4580-89DB-5C6B996486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7B1E2B4-64DC-4F12-BC27-46923412B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233ED03-7C64-403C-A05C-A88DD35CBB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16F4C90-1CF2-4096-A6A4-D03BE7E895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58D478D-649E-49DB-8CE1-D3FE6D0117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08250FA-7F9A-4216-B26A-CF5B8B6FB8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48527B6-E45F-44E4-AF39-4B5E8DD26D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9C704FE-A767-4595-A046-A478E8F8B3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4578ABA-72DD-41EE-9F17-2164DD5E03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54EB61D-9EC5-4236-830F-0F18A8CD43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100B24B-305B-4346-A8C6-15FF0C48BE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46BE85D-7593-469A-BC7B-554DE6B6DE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8EF2344-AE05-4248-ABFA-2844B4CD4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20CAF26-2FCE-4D79-9EAD-60D41114E7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702B882-B1BC-4B73-BFF8-B1CD4AC69C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E2F60E1-58C8-4614-BBD4-E2A3BF3053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A105287-436B-4A79-9868-256C7A6BCD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DA08058-80C3-41CC-943D-178D491095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0A1CCEF-F5B3-44EA-A234-0B2DDB37B4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080252B-F901-44FC-9603-A25D4D2CD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EA31EC3-2261-4483-AC8A-FA25C9C921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F73A74D-D1B5-4DA7-98B4-91CDFE809E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E0029F6-00E0-4E96-BFCA-46B4DE6F83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3EB66BA-4116-4D63-880F-8B8F6B24A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8A6879D-8B0E-4994-BEB5-2A5B5EAC3C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8D506BC-F1FE-484A-B4F5-88DD033F69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BC8350D-60EC-48E5-BA5D-DC44847C83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CBF1F41-CAEA-4EFC-8EEC-FB1108937D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5D86FD4B-18E6-4924-8A19-D3A9AC33CF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88053D7-52A2-4C37-BA58-C49725DDB5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E2D0558-F0A3-4E3A-9AEE-E00ED3EAF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51DD556-BC4E-46FF-AC75-EB9F0A1C8B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9C34F95-4F0E-4605-B6CB-AA08B985DF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648CAB1-490A-4B0A-8747-C81D9B367F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FB2B367-857E-4B98-9A99-04D4AB5B4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B92DBB6-D90C-462B-9EFB-6942830D92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0D53D76-0716-4501-8849-CB440700CA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D57D9CC-7727-49FD-9C91-FAA73D5A58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9832889-9159-457D-A0E9-3C78F0ACBA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AFD9A0F-D44F-4706-A33B-DCC6AB050D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E4170C5-3D0F-4DB7-9CB8-8C676F0451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53A1081-3FA3-477A-B451-4F35CEA3DD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45CD794-AA54-44E7-9B19-56F5056D38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B4D71A4-DCFB-4053-9D90-AABD16F254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2230757-23C0-4E5D-9495-FB58A5CFB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988BDAD-1D0A-42DB-8887-1D78A6A79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9842F49-5F0D-4555-9968-CDE7B50D7F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5795359-7A91-48B9-91ED-8017AF1587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513E1F9-1483-4D19-8EE1-5651CD5C07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3574B11-3B19-4CCD-B9FE-2C67DB4FA6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6DCB141-7A50-49FB-9AB7-B49071307F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F275AB7-3A63-4006-A044-8FEA614A54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94EBC4A-78CA-4273-B921-A5DB308714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64CB4D0-78EF-4F4D-9DF4-FEA806F06A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518F2A3-B4C6-40D4-A029-8862F50609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F521FE4-7103-4A79-9603-03C68EA08A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96A2C00-85B7-4315-8C72-B5A03D959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9996FE7-D5FF-45EE-8BD4-C61ACB744B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FD48850-EBAA-4E90-B0C0-8394CCFA59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8571C2D-0D67-4103-A866-A5821CDB27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FF4F47C-F759-4582-AEE8-B24E4A785A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A32A8CF-CCA6-4F72-993A-2942763454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65C0708-FF05-4196-8A98-B4019556E6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83FD377-C6AD-48D5-A65E-EE80772F07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9CFD928-6042-476A-84EA-CA9EFB93FC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66974F0-EBF0-4BD2-AACA-D0D790C636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7545384-A1D1-46D7-B878-548E960534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BFAC15E-8799-40BF-A7E6-07CCE02C0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A683765-73B5-43B5-97F1-2D90D322E3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1EDB70-64E8-400A-A10F-4E7440CFBB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930FACF-8263-4FA9-8C08-01D6AD6963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656DF52-D2FF-4125-86FA-EB9A77E494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B416CB2-3D8A-44F3-BA7E-C62CC3FD58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1654DB7-6FA3-4454-A022-E7485094BA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5AE9EE0-C5EE-4D34-9187-5456F58E5C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B88DF61-B0B8-4D44-9761-1743634E63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0720A14-305C-456A-B3DB-7A4519164A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38DC688-7BC6-4E8B-B325-192EE3B492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A93B83C-3194-4A9C-B006-7A1EB38E5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46C3DA5-31C6-42B2-BB54-5825486E5A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E2D269E-7F3F-4646-8863-1898D55B21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B9928D7-0090-4E82-AFCD-7E587516F0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0188057-A243-4BB6-9E0E-2FE79575F7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13F3237-E2E5-40A7-9151-362A940A6D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FE12AD8-E375-490E-A903-985868B082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D7784F4-27F4-45E8-A415-EFF188B32F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672D160-663A-4221-98E2-095EA7D127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6C7C588-5F41-40A5-9487-6CF4AD9341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01360A0-CE0C-42AD-9793-20062FF8C3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0A20504-8AE6-4CFA-903D-B45A436C8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52B1E89-E55D-456B-B702-F7251D4B62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52B3A53-0756-495E-83C2-A187D1E538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91548CD-53C5-470E-BA7E-577BD3F65E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7FFB7A6-0D69-4519-AE92-5A447A9E7E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8619129-58FF-4CE4-B4A1-A0B0CC986F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2573849-D673-45A2-A173-C606F3D5EC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D5DA6F0-5154-47A4-877D-1B87870081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D6C0720-7846-44A2-9C98-42A8E89ABB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397407C-C961-473A-A62E-63D46F223B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25B6EC9-8777-49CA-A10D-11C052CF5C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394F9FD-16D8-4F93-A619-DFC497CAE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ED602F4-1D04-49C8-A743-5C3B39EB0A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628B137-4B00-4108-A1DF-E1E2EBAF3F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D3706B48-9527-409B-893A-C40DF2DE8A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AA577F2-25A0-4EC3-91BC-7327C6C87E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49B65F81-3711-4DCB-8C44-2D18D95A73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3B2F3C1-11EB-450F-9B96-3DE45E4BE7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2A8E8AD-D143-4A2E-A101-8582CCADF9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26E8D51-7D42-49E9-B269-AC3AC231AE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01157BC-F898-4909-9BCB-3009214CC8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9303F73-25B3-4B9B-B2C3-259A7071B4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29A8125-9C03-4788-B007-15A0B31676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E5A5D1F-BE42-45CF-ACDB-AAF0A9C048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923E675-0DC0-48AB-A9C7-070F006181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C5616EC-7F66-4970-A0A5-D5971660AE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0021BE5-A9EA-4F07-81A8-7EF21536C7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F028334-FE9A-415F-B1BB-F57938FA1C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CDC2F87-B4E6-4560-AC67-BD2E1FA5D0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47506A5-C846-4D36-9276-F36ED1B21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A1716BC-95F1-4C70-99D6-5BA2BDC6DA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1ED2F80-6F05-4D43-A3DB-721F669C4A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9AE9683-BCE5-4763-B0D7-B4CE5B49E9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C5448CF-57D1-499E-A2C9-F7AEDA04B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24A34FF-A280-4F87-81EA-85AE94115E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6BD9F96-5B36-4E46-B78C-964EA0090E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20FFDEF-451D-4E6B-9691-AF328F6A3E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6C799546-C2D4-4BF7-BB93-1A0250749B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5ED1C91D-4D8C-4C0A-81E6-9C4657BDF1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7C8A17F-9079-46A5-9E9D-F983DD59B7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28FB0B5-6A8E-4CC2-B543-9B8F4DFD79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EC5B581-F9BE-4EEB-9D68-6E8EBBEAE9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E7DDA2C-0B00-46AC-9310-D3F2796C46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E8D48FD-3068-4ED4-A073-49DE671AFA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473F41-6781-4444-AEDF-8B52220A7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384037D-C7B0-4D79-A109-63E0416EC7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7F56722-4B2A-452B-87E8-AD24F28AD6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5361E40-67B5-483D-98E4-A455963DEF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59895BF-D8DE-43B4-9D0B-9544671F84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7727542F-C880-4649-8456-6DE52EC3C9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208758F-296A-4098-9EDF-BDC417B7B5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EACD86C-8756-47F4-8E83-A990556273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1629591-B128-42F3-860D-D8D9CF74F9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8101A65-F84F-4DC4-B6DF-83406C72A1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133FE2F-8AF7-4214-A68F-7B6163A0C4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C89371A-D6FB-4285-8C2D-64CDBB5FB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75803DE-015C-46FE-B07C-2D3FB45ADF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3915082-6749-4C5A-82C4-A8056FFECB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D6571A7-D325-4620-8F21-3779F653C5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35F3EC4-DE46-4EA9-B40F-E3396B4F2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428F34FD-C662-44C1-9D24-57AFF75205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D409A13-8D3D-4C88-A502-A2315C82BB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64AA4E4-F180-41E7-9DCE-F334A58998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6D84577-3AAF-4803-A3FC-FBB21986DB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C9AE606-025B-45C3-8EA1-B1254CE739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C443C3B-3F18-4B4F-A1DD-A33AD96667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7D8C9F3-551D-4410-A5D4-187C686AE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3169370-48AE-4762-A5B7-28E0683F9B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3FE28D2-5633-4681-B7FD-F201CB94E5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5072AA3-65BE-48BC-9ED6-FD4088668C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A6FC95B-5442-4996-BD36-3F10E81915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EEBE059-3EE9-405E-82A8-16FBF30F8A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B14A82E-950C-4B9B-8957-32E192A5FE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B70AB21-BA3C-41BA-9622-5BF0B80E90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18F4E13-0394-424E-A61E-1051579C65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3B552ED-595B-40FB-A274-B0D2C8041B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9E7ACF4-518E-458F-A88B-B8853A8A86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E7909F6-C6AF-45B5-9F23-82A88ADA9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8D94899-944E-4F38-A4F8-9DABAE670F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E740808-0925-4DA1-B3E0-FF757BE8FE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C0D8CFE-FA92-403D-A600-0EB1DCFA15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9C486A6-3A81-41B5-8463-EA069AC2D6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6FD5F30-6738-4B00-96A4-5089403894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BA3DCE0-24E2-4445-B8B2-F3B7BF9F77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2ACF918-76DD-4586-BC6B-D7A99E5D3D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98EC62A-385C-49C7-8E39-7B2B111B5E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1A8D77E-3CE3-4B2A-B3FD-ABD7D94760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A025BC1-9049-4C74-A363-4B1EA1BF26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1BD2CBC-29DE-4A53-BBCE-FC88D9257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B19F105-4B62-4888-88CD-F79C1AF850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B7698C2-21D4-4378-9C1D-77F471E34C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74CCABD-3B15-4886-A4D8-45EFFE82C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2362FD0-0BF8-4DE3-89DB-7D6C29B0ED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766663F6-A034-420F-9C7E-2E7436D8C6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53B2BED-C562-4AA7-B336-A2D2BBAC4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06AA696-F08D-4BB5-9D16-DE50856A91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3C84604-A56F-45E4-B8FA-EC0A95B915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52B4235-C45A-41E1-A11B-67034CB9B9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E6CCC7B-EC65-4E37-B2AA-12861ACA43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2AE585F-7B43-4CE3-84FC-4D23D0093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9BDFFB4-DEE4-4443-967A-8970AA707B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BCAD5FB-7E33-4B63-93D6-1FA3D6EEB9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09057D4-DD23-46D7-B79A-91C0023D2F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D5D4C27-F155-43D5-A1FA-8464D421D1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C4D38F4-87C9-49D2-8018-C265EB0E4F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057ABFF-2FE2-46CC-964C-034BD02A3D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A2721FE-47FE-4129-8FE1-74C9DE1EF4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29007BE-45C4-49BC-AFE1-5DD230EA3B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F64A714-23E6-478C-ACC4-289826A082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E3D4901-E502-4F4E-92A4-9FA760B519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B98F312-E249-4CCD-B655-87FD8B437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15C48CB-5335-4C7E-A459-A1FA47CF22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87F3200-430A-4DF5-9698-BDDC94D250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FB345E8-3851-46EB-9384-ECBF043FC2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CDA8F6B-964C-42AC-8AE4-1F0E9E1F51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9D71934-F5F0-42F1-A09A-09940F9B4E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EBBFDC3-91EB-464E-9EB0-2437F5B546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9D9AE44-64DC-4D53-A09A-84D861B56F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1056238-61D1-4D2B-936F-3FA5419993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A6F19CE-439B-48A6-9327-40024B4A60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AF1CD2F-9D88-480D-93BA-828392ED76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A6EAC57-217E-4F81-B4F7-8D4128CED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10426AE-7BD2-489F-A5EE-6800995268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B935403-2110-408B-8F8E-DA0488F9B2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D78AF8C-686D-4840-A075-D9BBE318B9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61D69AC-DCA3-4D23-9031-E1C98848D3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8C5E264-BE7F-408D-9918-49300DD830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3BD6C00-D12E-4E9E-93F8-646AD637D2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EA73D57-8FFC-4D09-8FC2-A5C48A2AC8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00F12E3-EF2A-49AC-8FAB-D000612E91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2CDFE77-F15B-4E79-8C65-E11D7807FF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A6F8B15-97D6-4D87-B24A-4129336AB4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12329DF-B8D7-4143-AFA1-1A9557296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B8DC4CF-D8AA-4D38-925B-D66DB085C6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3C0C9C3-7D60-4656-960D-7DDE26CF0A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CD26BA3-9122-4972-BEE5-84273B1F49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AF98CB0-DEF6-4013-8365-01ABEA2751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38FAA84-2985-4CCD-8A57-5F2F785940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96AFEC8-3C65-4A88-97F6-9C7BDD30B0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9AAAAD1-A61F-444C-BD0F-AE5DBA2CCE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6089D7E-A9AE-451B-B6DE-5956CAAB7F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5DA8207-27F5-4993-8334-8046F7B41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EEC2B98-F695-41D3-82E2-EAB46ED254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970B7DA-285E-4E98-B2B3-2258412E0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9419785-6FEE-432B-A8A6-0DBBF20ACF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DB9F935-A1D8-48BE-B8DE-8E1B35EB4E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72D2729-45AF-4753-854B-CB1AD11C3E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CB61ED1-3783-4B75-9FD0-2A2901BB74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DBE20C5E-C7F2-4141-96D8-318A515792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59A182-62CA-454B-AABD-FFF68E7B14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A3881B5-0631-4891-87B6-AE0C12D52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EE8D687-40BA-45F2-99FD-4EEC4044DB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8CAE29A-3D60-4601-A109-471AE09973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5BC204E-ECF8-4F3F-B3F4-FA6794CE72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B45EF88-7EFE-4E39-9935-0817B880D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FCE73CB-A803-498B-B7B3-A844671421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7846BD5-A66D-4D26-9690-1AEA02B85E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E751448-DF3B-4607-A8EF-D9F1F2BE5B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4409BBA-80CB-4F93-8581-3CF21314AA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6471741-F8E3-4084-A3BB-6A0F03EC4D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E7ABD63-261F-4768-AB60-38F50C255F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302587A-50D5-4B01-90E4-08CFA228DC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7C586F9-0671-4762-8A28-644490E3E2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3F50D5A-1EEC-42B7-B257-B56CED7818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785C65A-316F-4077-8082-A0A56E65DB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0050527-FE60-424A-BAC1-45EA85F95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2F4EFA4-C43B-4039-9207-5CAD8B21FF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3EEB9D5-9204-4B84-A5C9-445AB27D4A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BCA2BDE-5AD5-4CCD-AB0F-01C30FC8BA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AD58333-FB40-45D6-833A-43898C3DB3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9778EEB-82DF-476C-B0CC-EEA3E5572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08CBE3B-0426-446C-84FA-AB6C4A52A4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D90F86E-7390-4FBB-A4E3-13841EE94E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DB1E03-D0DE-4301-9102-EF2F1BECD2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2D93933-27EA-4D6C-9F15-20A5994C17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191D987-1416-476F-9A4D-11DB516335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549BB11-18D3-490C-9D12-4A5193243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0466446-653B-4917-BBB7-460E0600DF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B21AEBB-D061-43F3-BBF3-F332F73469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BFE4274-3F94-4E12-99A8-B7BC5D4390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2391196-D7CF-4B56-B10A-6F1C5F8EBB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FE87F97F-8426-4BF7-B327-F68A17281C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6BB9B79-3AD6-49DF-9797-E5B0429093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9B9A425-12FC-4630-BC30-A0A9C16D61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C992515-739C-495A-9FED-A694625C6E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4B2C3C7-BB6C-45BD-83B5-678985E34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F552FA6-F714-4EB9-8F94-61AE791AD9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0BD865D-EB28-4160-B44E-26EC6A69E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E8042B4-632F-4586-A327-A6C7329944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C5B8EE1-8BB5-4951-AA54-D12E014E76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EC21959-55BE-4787-904B-316649716F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4356B8C-445F-4B5D-95CF-816F301AF6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B5A8A94-EBC4-424F-8E17-30F783E006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395016B-0D8B-4605-BC5E-7B4DEAA91A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139185A-B453-405B-9508-98E0873C11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5F11F18-CC9F-4B6E-A36E-525F06A45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757BA09-A2E5-4E3C-9E18-DC91433B8B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54875ED-A712-43B0-B427-89B2346355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7F7842D-1FDC-46D9-8251-BB4E219DD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5F6D2C2-0A0F-4D38-A1E2-C81E68FA04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156AA46-E459-4055-8C86-C4FFE3599B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ED1F752-4426-42C9-9A7D-6FD06D85D8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97A0AB9-2464-47D7-BE20-FB2C9B4CEB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FB776D9-2E44-4FF2-BD42-B9B44FF640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D924ABA-2A4E-435E-B11D-BF9FA063C3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8F5854F-8E5E-4CEB-A327-C46D2D2B39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AFF0839-7FA2-4782-AB96-B860C19A66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71E9D5B-C039-4B90-BA49-21A7A697E9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7A75934-F5D0-4CB8-9B03-B2739962C2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68F8E84-A4F8-4ECC-A29D-15135D76F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1602F95-BFCD-4B73-8C4F-2378FDAC40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AE199CA-2238-4350-BB82-8765E56789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EF84E97-EF2A-48EB-BD74-58340D2EC9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9C88A38-8612-4338-8806-E6BFDBBD54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E240010-12C1-430D-B534-C4A6C8CBE6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3EA967D-7CE4-46DB-8A29-C4AB5ABF7B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6E5FE78-E79A-465F-9FC1-61DAF8A06C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BBE18D9-FF20-49D1-BA53-1FE5CBE79F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CDD5F16-28B7-4949-A0A0-3CBF6D44C3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B142E62-C0B2-4F0A-8085-E6AD5AC958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4911D8F-6553-41A2-A0E4-55A2B9320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5840B37-8D8F-4AAE-8204-0388ADE0F3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E34AC20-E40F-4C57-BF9F-3E3D92FC18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FA6FB33-49C8-4415-A8D3-8B271C3665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58B6582-6182-439C-9A30-80B5D004E6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9338722-B445-45A1-894C-1F4DC37DF3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BD8411C-4E4D-4BB9-8A28-2157C2403E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62C44D8-7544-489F-BB7F-32AB74A68E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CB773F5-C4EE-4B3C-B6AC-4640B52F0A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40755F0-8C25-4AE3-8967-2D71A2CF52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DAC180C-BCB0-4E98-94EF-F0094474F7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DC329A3-CAB3-42D3-BE68-9C3463E57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A8567BF-499B-4666-B3F2-5066F3F5C6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F7E1B0A-EA86-4DD5-8CEC-A9DA355F13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92D8DDB-122B-4BCB-9572-75D3A1F8F8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671B0729-9F3A-428C-A1A9-F1435F164D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B304CEE-E8C5-4252-B529-E3C9BA631A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B9AEC81-FA4D-4818-944D-62A28037A8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3A0430B-F147-4F69-81D7-FFAA7239E1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1D765A2-96AE-473D-AD19-DEE99E2DD0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5BA796B-2878-4400-A400-427572568C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4F3C7B7-0160-40E6-A86F-85FA7E0237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2D27C44-1EFC-4E67-BDE2-61F41974A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723FEB8-D097-4996-BABD-6515089988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FD92FE6-B70B-4B6C-A284-EA4066EB80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41DD060-2A9C-4562-98B0-767439605F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64661465-6A44-433E-924D-5DFFE5966C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0E63CE9-0E43-43BF-B398-4104DD344A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0FC54AA-5B31-409C-8F77-0C257667C0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9761AC5-2D4E-4695-8273-9CFF111082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AC1A4CC-CD38-45B1-810C-6E345348FA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B13E4E3-990F-401B-88F3-BFE17D22DF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8313104-F838-4B47-8B77-E006176C23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5C12076-2524-4C3E-8E20-C07043562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B58CAA5-A86B-4CDC-BC86-BFD39CCC5C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863EA0B-3BEF-46F4-9455-608C03FDA4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F336E9E-A947-47A3-AF5B-95CB549FC5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48DC7BA-36DC-4F06-8A17-BFEDDC4F16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9D0400A-94B3-4D4F-9E0E-B173B6C6CC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DCD6889-8611-419D-8C9D-55BBF6CD77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D5BDC3F-7E42-4EB8-AFCB-27185F3FC0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43F9C6C-19D5-4FAC-B1FB-7025F904CA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EC14D54-210E-4EC4-AFCF-00DA73CC17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E6A4EE5-01D3-4913-AAF0-FC61EBFE64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465FC30-473C-4FFD-B24C-75E000350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750ADBC-88FA-4421-BAA2-FE3935B4D7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5B963C4-242A-494A-A845-6871188BD6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0F76B7D-9190-441E-9E7D-20D9EEAC8F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F4C3AFFD-32A4-4C97-A679-AEE57219B3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F466680-458C-4E86-88F2-28258A8240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9C4C500-DFDC-4EB5-87EF-A1627D9CC4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D11AD89-0D35-4EA1-A1EA-8B43E16C73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22DB2FD-E626-4CFC-A8D8-B6AE96764A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977748D-CFF0-4FF7-A871-7BAB4759C0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848CECE-74A7-458E-BFF3-D79A66882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E588653-106D-49C4-9C06-D4F14B0D1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5BB45F8-82ED-4882-BC9A-61632869C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DE344DA-80E6-4E8B-9BC5-EE6E880878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D982D00F-4CEE-491F-B1C3-B9E3B11C1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601466C7-414D-4B83-993B-CA4F8C2FF0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420AAE4-36D9-4B8A-8364-D0A11A9CF6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93DD716-0504-40D9-B2C2-19F44A5D79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2EF1191-5E65-4A12-A29B-69D0B20D38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153B386-D8F4-4C26-A7A1-956DE1EAA0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01AD86E-2563-427E-A3D9-572DA8D422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5C8FD63-C19A-4C24-96C3-4153FAE664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303A199-1B19-4C6B-86CC-0FED2F8AB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7B7242B-ED67-4BDD-90BE-408F0C81A1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B805912-7957-48A6-82D4-C668B1AC85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16EC47EF-F2F3-49BA-BC62-179516EAF2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61623E8F-99A9-40B2-810D-D61358AB6B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8C3DC81-9D2F-49FA-B012-6A72D9B03F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B2D8DCC-A35F-4D12-89AB-56466D4B0F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404A404-DB6A-4798-BD24-5B23A174F5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3427E77-3686-425D-9EF4-F186491CC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CF386E2-457C-48BC-80B7-665DF6A61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776E2F2-EED9-4FFC-87DD-1891478A36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FA2B8CC-D7E4-4149-83E6-0988CBF32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148805C-4976-4F36-ADCA-392F43180B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5E7C1BD-B8EC-49CB-BD41-06A53C15A8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AC435E6-5433-4E33-B02F-E6966571FF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F398F6F-D59E-4462-BAFD-E7026A7944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45E82425-E8AD-4B59-B2EF-C662C06F5B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2DAA525-F90F-4C4A-B696-BF474F0849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93E4E12-CA2F-4D2E-9421-C3E4E95ED8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185FE28-2F35-478A-A8AF-A587CBEB4C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3595260-0819-4DF6-8879-36857F55E6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9DAAD8-EF57-416D-83AA-3D61BD0BF7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3F616FA-AEEB-463F-B7FE-3D6B5C818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1932530-53ED-4EFD-BCB1-F408034A36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9CF9E78-EA66-40A8-BCA7-082B8F1426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A96B8C8-344A-4D1C-B90C-7692B35D54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A9C1ECB-1F25-41C3-96D9-944B0CD205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D4C26FB-1C9E-4FD4-B344-413DC7599E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D8CB42C-F16A-46FC-A8E9-3D835D666D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265FEE3-B049-4714-879A-38C94DF676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A754657-478B-41D1-A25A-056EB8EF03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18AE9AC-D449-422E-95A8-5C71D722D9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1C70E38-3046-4C4C-8B82-834E1BC88C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43F14C2-10F1-4FD7-AE1E-63CC3A774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4E7C645-8900-43B7-9EA1-0DA9680541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CCD5FAB-A5E1-415B-8E73-FD614DDBCF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95ADE80-7455-44EB-8FE4-DB7169CD82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4478620-1B18-4363-B9E1-C6DBE89A1B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DD2A7A86-5B30-497B-B47F-4F9B2351B5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47D7999-CF1F-4F49-A0D8-8A28F1220B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915B3B6-BC92-430B-880E-F520E1FF72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047EE0A-8C06-4538-B886-BB5305D620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BCB9D13-C801-4C64-AC70-6B4B571CAD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D343664-C747-492B-8679-42A4F89989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5DF2C33-8927-4EBC-AEC0-C528CCCEB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0F05951-F69C-4267-ACB5-8496ACAC83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B04CDF6-B84C-4D8D-814D-50C1D7E09E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30E1156-6A71-4D88-BC58-398C243BDF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9C29ACE-2E94-4816-B984-D99A83C615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4349B3C-7E3E-4728-8677-D1E8561DB5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FD19F35-1B76-4703-AF14-67B2C5A0DA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FCDA4C2-2907-4EE8-9ABF-7D7BE4D59A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52C44BC-D8DD-4D6E-AD6C-5D796CBA2C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D9F595F-B1A7-497B-9E8B-ED1D45492D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F612558-710D-4E78-8E00-E4B2C370E1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E115947-CE1F-45BF-95BC-D3D3E1C3C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9993715-D39F-469C-9F27-E3EC19C16E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1C53A4C-C865-4DDC-B6E2-6569B4E4AE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3501AAE-BBAD-45B2-8EDA-95154C8774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60E2B84-AC58-4699-B6C7-25D89631FB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9222C9F4-05A6-454B-B03A-67FBD81768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464D167-4573-48D4-A977-D7A10E94FF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789E309-4D64-4722-BEFD-B328E85E8C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1AE1E7B-6044-40BD-AC05-D2669FD6C8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9F77CB0-E65D-4085-BF29-31AF2ACCC4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973104F-FD7A-46CA-925E-5123DFDDA1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524B6D5-DD65-4673-8FEB-C8B5290E7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F2ABED1-EF90-4F61-90C0-25EB80AED2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124422E-EB37-4B1F-90E4-30D251E187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BAA383C-1CC8-4AA9-A342-F842489E92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DD50F3C-A20F-425C-B5A3-A8CE49CAD3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45A7B340-1E76-4154-85AB-F64FEF7B89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D67B44D-1E03-4F20-B6C3-E36B61DFA0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203FD58-65BF-4086-8CD4-1A134311C6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AD26073-F725-4C03-89F5-5C0833D9C0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22F2BE7-7C80-477E-BF77-1FB4D63332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5E19A47-ECEA-4AF2-ABF0-3FCA70CEC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C0F2653-9DE5-4B6E-ACE6-01F56870E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B853FE8-794F-4FD7-B69D-D7E97CB3A7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1CB535A-1F6D-4A6A-AF51-F04896FAE8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3F848D8-E85E-4CDB-8870-791A6D9116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27D7062-3BEB-4555-B10C-9864AC42C1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9E8C676D-EE34-4895-98E3-C6DCC45354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01BCD4D-5819-4069-9CFF-E33C279396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65EFF1F-0B53-4290-B1C3-18976C263D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14D6CEE-C3AA-406D-A592-6E633159A1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6F959B1-8921-4E69-911F-76F9FFF298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9A0F3D6-26F2-46F0-BBD0-EFCD334812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B711E30-6133-4008-974D-BB2F4297C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8544A5E-241D-4C85-A423-D61BBB20A0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75CC358-EF3A-42E3-9699-004065A218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CD1D154-4A70-48D8-AEC2-422BA990A9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CED0FB2-C824-4996-89B4-EB7126A8C0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9EFA2D6-BE53-4BF3-8784-DBDC2E5965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8578E61-AAFD-49C3-AAC3-4094F4A1F5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AD48005-76DC-401B-838D-1F3FA0D0F1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3D41B24-F66E-4060-8141-E01023C585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7DED03D-5D0F-4668-B025-00BDA575C5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D8800D5-7FA9-4C6C-9452-99BDE6125D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47D794D-5103-41CB-8BFE-599E119CE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6AF3F94-CE7F-44BA-9163-F2D73FE48F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529AEF3-891C-46CA-9D7E-55D0981C88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5772A33-11A0-422D-A787-ADA846AE02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7753DB8-1E80-4725-9768-C3FD2905F4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D199FCAB-A368-41DE-94DF-AE0F3AC8B3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1753C60-D460-4F32-B167-E1CA7064E2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BBF0DED-EBBA-42A8-BF45-37B1D4656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B3A5FDF-ACFC-44CB-A4FD-D4BCEB12C7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C1CE5F8-39AA-44C5-8171-57E62D048B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8AE59F5-136E-4C81-B72C-A0AD9E436D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EFD7656-0261-44E4-A73F-ED9901612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44B9113-04EF-4C2D-8C3C-9A8947F762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C700E58-E8D0-4FA2-8118-1C10784D2D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1DC44DA-8ED5-47A5-BB05-333BF3AE70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6870405-961B-4431-8D23-CB1D6ADAB9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973B19BA-F6BD-4A25-BB04-1593D4C160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09168E8-26EF-4C94-8699-E16652648E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AB5DA48-5ECF-4D99-93D4-A2C03CEF97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1F638C9-86C5-4946-BE9B-7C289987D3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441B9C3-8DF4-4962-8645-1C2DF6C680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38CA12E-2059-4158-A535-3D42154819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62DBDC9-11D7-42C1-9F50-2031630E8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D7CE61E-C740-4D23-8CB0-2343C58A22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D7DA7B6-0D0A-495A-8189-8B2C7A90F1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6FA0E74-3C5E-4EE6-BE85-344666894C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FBC20082-02F0-4478-A585-CF1F2F3AB3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4FCE757B-D046-4C0C-B67C-19FDAF8980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EC636EF-9EFC-4A08-9642-7D8096F724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4E1A06-3180-4328-A16A-B8C9106801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65CAF0A-AF1B-41A3-B5D1-40BCD6358A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8076CAC-E9BF-4A2E-9F22-8A805BBA03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6B44D35-3501-4A4A-89F4-79342D81C0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0438B92-C46E-4E06-8B79-0BE306D5A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C3B0903-81AB-4D76-A8D3-0BD791BB51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CB82E20-6B53-4E55-AE94-64334FF59A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1036E814-A503-44C9-B0D1-DF59EADB86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5B2DAAF-61DB-4986-8E82-DC53181BA1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7BE39B5B-EBFE-4708-A366-21EEA39070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396B45F-8470-41D6-8AF7-4945515E08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3DAB2D8-E532-4061-80C0-3621C2B757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791C04B-55BF-4D20-A204-D355A9EF34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68254C5-0C7D-4BC0-B7E3-AF26CBB960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9D15F23-8FF4-4ED2-A9F9-FA9549FB15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431D669-3DA0-4F77-AD36-C7C1F14C4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687BF8B-C76C-4B4F-8BBA-F3F250F325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4C342AF-4B8C-41DE-9F69-A6B275C4A7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720C1DD-9204-45EF-8DD0-D399A4EBC0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412CD22-4D82-4A88-9438-25FEE369B2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5DA3421-C611-46B7-9C97-57816BD0E8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5D23F94-E8ED-478B-89A4-21FB323B55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02D8CD7-DC95-458D-BF56-0298C500E8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D784CBF-9D4F-4880-B9EB-3417E95125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AB008DA-2E7B-4C6D-BDA4-FFE104443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02225B7-32E7-485E-BC30-4718E95DAB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BE9085D-39E9-4EDA-AE1B-CFD207F78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21A6F1B-66B6-41B0-8E49-75C25C4725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EC0788A-8D78-467E-B849-B1C59FA10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8F5437D-CAA4-4EBA-811C-232DE46726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DB0B078-28AB-4740-9A21-5E627CFF87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EEB454E-5CDA-4299-B52D-BBFED76E99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FA8CB10-E57F-4740-9085-E568226EED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B845618-38BB-44C5-8E2E-E70330EE53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304F05F-559B-43F1-A712-974B2401C7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BD5BC45-7C08-4ED1-958A-1ABB3ED0C1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6F02CF1-85C7-4668-A77B-EF60569104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2B647DC-C604-4946-800E-CF0B05DED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AD1417C-9E51-4673-BCB0-D38072A33E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5BB222A-4B8D-46B6-A666-66846B44A2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697BBFF-BF39-45A3-9EE5-97F32CB8CD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2A9EACB-0059-41D5-8EE7-B358F00C5B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AFAC4D1-937C-432C-A9DF-79F9628895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9D8B2B0-4919-4FBB-91D9-96EF32A367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F74FA77-DA59-4A20-B504-1658946CEE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8F9093A-11E5-45F8-94A8-83D20D13BB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8C6B7F0-CD0B-497F-9371-17A47DE3C2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D19729E-00E6-459C-8CEA-24DA3B4DA6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AB3FC6E-8A7A-46A3-B690-27BE52DE6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7150365-DE8F-4D63-91D4-B36C88F8E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25DC3F8-D8FE-467A-A46A-C3FE803490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D24AA7FC-5733-47C6-AD5D-A512EC375C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F0B6DE21-3685-4975-83AF-ECAC3A71EE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14A3AA6-FEEC-4D50-9C0A-A2B7069D4E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CC52AC1-5E63-4FD4-B916-B9E549E8FB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EA64A69-7FD3-4484-AE78-5D67F96482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2254D41-FB70-4F50-8CB2-7F23CC3D77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5E1E0C0-A14E-4061-898D-AC4D9CB953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6336407-A21D-4899-885F-DE798CD680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B184145-D844-4D0E-BC36-84C77F56E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04B93E2-081C-4E3A-9548-0EBA19C431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E1AAC3F-3469-485B-B9FD-589AE9735C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C54FA0E-EF8F-4FBB-97EF-06A56C1986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4DCA4C0-CA62-42F4-AFB0-754B578754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C67083C-2F6D-43F4-B373-D78596CFE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7B1F5A9-5CA1-4531-9331-5E5E002096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4AAEBE-1095-4EE6-9166-7576210B67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EA91580-FFFE-407C-A4C1-BAB951C182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E40EDB1-5655-4A07-B8A5-E7CB0E8298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4CB8210-8316-4A05-8991-E92697AC3D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CAC4228-B4FC-4647-A020-6AF522105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A58B0E8-C420-4772-B7CA-F66A903450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B615298-2C39-447F-A684-C755961447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3DAECBD-4940-479F-AC91-6E982DF4B8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246A698-A2BA-402E-A6EA-4785AC71E5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04DE486-7F21-47CA-99DB-5084466888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346599D-0F2B-426A-A94C-3FF768024D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825EAD5-56A3-480E-B5E3-49F9E7D4FF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A04A2D9-C927-4C7A-A840-6CD981CC12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D1BBC37-7CDE-41F7-AFFB-84A45637E2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68F8AE9-605B-4942-BD92-378442AA53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2B411B6-432C-4660-B16E-D825792CA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A9119A1-4B5D-48D5-A5B0-8F0A6FDCA4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5EA400B-1FF5-4421-B92F-1E7643F33A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D088A09-D275-483B-A4EB-CEE328C932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A3E53C0-D08F-4B41-8798-C395620908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6A90E90-85CE-494B-8747-ECC68A0677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E8203FB-EE5D-4910-84B0-A7019C28CE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BF48B3C-CE3F-41FE-86B1-A6589EFC39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531AD24-9E05-4BF4-B53B-15E74EDD24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A3A1CA7-881E-471D-88B7-FFA4504D2A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A24F0CE-2122-4C92-9E10-CAB3BE85E9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C2CA1D1-3178-4AA7-88DB-063F9C83D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3BAFD89-60E5-454D-A225-D11346FDA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357CE3B-05ED-4C4B-8FF1-B22DE4E6E4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21C844A-5A99-4803-BE71-869C2241DC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F9E1196-4A59-436B-B2C0-21AAB97ABD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0F1D413-AB67-452A-9323-A0E6DAB8EA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95637DB-2CFD-4DD3-AC8D-DBDBAC488D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98DA418-28E6-4728-B839-3DC6CA104F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BB109F2-2207-4C13-95C6-B2FD652D53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3B6D0BB-74A3-44B3-9CC6-CDFCCB252B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86ABCAA-0555-430A-B54C-49A473CC9A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065DEBA-DF3A-416B-9C9C-1EE8E7941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01C2449-0A0F-42E9-BF56-33474A3C46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14A56DE-A2EF-43D3-A667-DE76ADACA8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C1B0C26-1CC6-4A02-B9F6-932B7F1F39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96BE0D2-2552-4B1E-BB20-279BFADA27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98BE3325-2137-466E-A877-0C1478FB00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B4EB403-A7DA-4AF1-B9E0-306E9321DF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44B34E4-26D0-4146-8B30-A03AF3972B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3C6BAFB-1996-460A-BCF6-18F9F5B188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96D2A6B-DBB0-41CF-9925-794EDF58FD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E23BF26-C528-4113-B359-4FA4602AC0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CA86FD4-1949-472B-A9F6-10D97886A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2E31616-B4C0-43C1-8CBB-2B1C852B5E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E913C6-9FE4-48C1-A1F0-DD1068C64A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0E388D2-9A47-47D9-BF8F-825A75F1F6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460D3C4-B6C1-4CED-8108-90CCB1FE98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2FB42F3-4A61-47E4-B21B-5ACC66AB15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B447173-68E1-4C7F-9C83-79E51A66B8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A46DFF5-596A-44EF-8B8E-95180722DA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5884BEF-B775-4822-84A8-EF6F9CAB0B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91612BB-FC54-4B4A-96B5-DA5E37FCC4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36BF366-6B7C-42BB-8487-C0630D9620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E85EACB-1C69-4256-9399-483A9C4E2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6310773-D105-4A3E-AAC2-15C13BBB7D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A357608-D783-43E3-B6FD-2718F2A3E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C9834CE-45DF-4898-BBF0-FE72068F26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A7CD1C1-B03E-4778-A8AC-76E2E610C4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4097E58-C450-4F81-B4B8-C9ECA80AC5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17333FC-BB83-494B-B6CB-D8A889C9F5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02848D1-17FB-4999-9A86-92E63E1897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5C2556D-CD06-4CF0-9C45-0CC79C1B8C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CAC3698-FF01-4819-8A08-AB561E00B9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CF04B5D-477A-41B5-9754-081CE12C0D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B25D5EB-D153-496A-BE73-9A71803C1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20CE16C-F17B-462F-96AD-374B2B2DE9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6AFFFB8-9D6B-483F-80B6-CE8A216B15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9125F08-2ABD-4338-8175-0408F207E3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4ED8BD6-0381-4476-A603-B94C4228B0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E05FD69-B459-4078-AD65-482D99A2C4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6EDC80A-4505-4E48-AE61-3347CF86EB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10B70E6-12BD-4254-BD8A-1234A4DCDC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C5B9C48-A911-4764-B4D7-215599434C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7417B8A-E122-4A87-89AA-ED4791AA4A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EE6D0C3-9B09-4457-9F9B-2FC62F1E1A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F6B13E4-0190-4F90-99A2-7815F1429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250804F-86B5-4142-A699-38CC648D78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89281BD-9BFE-48BC-ABDE-6101795F18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34847A3-BDF8-458E-A9EB-C43337E869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1837526-D479-4E93-88C3-B61ED57644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05DEE2D-993B-45FF-B1B3-239F126AE2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46536F7-5681-419A-A7DD-A49A405034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B443CB3-957E-476F-BFE0-8CCDB70752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D091713-BB6E-4918-8792-7A327FC9C6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C0A3470-B63A-40EC-AEAD-8894B079C5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7617421-9090-4313-975E-FB950D6D62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7FA7E2B-9146-4BCD-B275-E1B8C7232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47CA672-C214-4DA1-A4C5-7EE804D21B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1246A67-1E24-4F83-BE33-4422729F81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CCD56D5-CEF8-4B41-BB0E-1633C15242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BD2FEA8-ED25-45EE-B862-4D20F3E173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91DBDAF-F655-47F3-BA42-AE4760D326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9B7FD25-236E-41D4-B3EF-8803A62143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CF4A833-1BEE-44D6-9346-9BD98375B2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12E1840-77CC-4346-8A93-83FA33EF4C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19F6AB0-2A59-4061-848D-FE61632DF3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16F54FD-1189-4F10-A7DF-6E6F13FE9F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ADCEC9C-5C8D-4ED8-8FE7-C83C57845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3743EF7-2712-4455-84B6-1D7AF08DFD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A2C2A15-0344-4A53-AACD-CCBC0BF58A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C9F1C69-6547-4772-B538-01AF41233D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C5B2FF6-4628-4D18-9FC8-7BC9F8FA7F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F35F16A-802A-4A85-AB41-84EF9B8173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4A92A0B-724A-43DE-922D-79E3265C28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D882F9B-3CF7-46A7-9D81-F1E2888FD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2825589-F90A-40AF-84E9-CD3E75667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4A555B5-5498-42B9-B2B9-8B46206381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43FCB43-B7F2-47B6-8B2D-E1A7336438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CE1976E-050F-41D5-A10A-6C300350D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5787636-040C-421A-AB25-C809FC9958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7BC6CE2-E36F-4B13-9AE3-1B30681776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61A1111-6650-40B4-8E58-682E627005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5735868-A496-4477-BD52-A065C10831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5D0FE10-390F-4F58-8A0B-A8015D354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A447585-9B28-485F-A879-BB2E8EE30C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606C4D0-D2BD-453C-B1DF-DDC3FA79E4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587F6AB-271E-4605-8C13-F9359F795E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93FCD09-75B1-4DA9-87D6-43C407D151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F38D743-57EB-47B0-A871-117DC06E59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A7E2FC3-E099-4552-A22E-82E85486C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2591561-77F6-4A61-A398-1AF7A972C0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95E5604-2740-4B19-8102-8AFD9B0404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94996AD-A7A2-4068-9B50-51AF2C1093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A26AEAE-564A-46ED-B236-16B29516FA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9BD230A1-CE24-4955-8067-47BAB2B086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18CC1C2-42A2-4F77-933F-B5005A101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F3E5525-747B-4D25-8D46-D92F857E24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33F1625-AF52-4CF1-8BB6-77E28B2021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A58CC72-9116-45B5-A585-808D5492F8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FE84950-B7F6-4444-856F-1DA29B21E7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4736C44-DA8A-42BF-8F31-AA8589A51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F224AAF-E29C-4824-A7DC-DC80CEC0D0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A78825D-9B5E-481C-B0F6-00898635C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0A759EC-A551-48D3-A2C9-86DE52F48A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1507440-E2F4-40E4-914A-D576A0F026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DC2C1B07-A527-4841-BA41-894B3820D8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4EC2C39-96B7-4C54-8FB7-7A988C7D8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2D6E1FF-4EB6-48F7-8443-F66F102436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EFC24EF-B071-47E2-9D67-7E932E9FC7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8940ACF-04F3-4FDB-963F-85AD298EA1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60B91E6-1628-4C93-9670-49186EFD63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9CD905A-716E-4644-BA86-B8FC36AEC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36527A9-177E-4D78-82F5-B388D5004C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08467F5-DC97-4CC0-B7CC-834A8951A6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B6BBD36-CA0B-48FC-B99E-FE0EFC50F6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626873A-4C14-431B-841B-EDA14EA8D9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0EE1886-73A8-48EC-88DA-B028256619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EDC89C4-6B1E-4D01-8397-AF25437ABB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0047126-4D1D-4E0B-B127-3EF5099D3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4082A5B-BB12-410E-A185-A06EC654A4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BD15515-A08B-448D-8980-A05D48ADA4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375D3CD-8CE7-4F82-8CD6-3B857E648F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CB47BC8-044E-43F0-8691-AA9767DC4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2EC791A-939D-492C-9B3B-DD812A8061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7458F72-FD41-48F0-91C4-1D993C268F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81AAD7C-9184-4F3B-9B15-7E62002CE2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5246D80-CC78-420A-BB48-4E0F901B31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95857EA-991F-4440-B8D9-A701446673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websitedbs/d3310114.nsf/Home/%C2%A9+Copyright?OpenDocument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9F0B4D-B4D4-4901-B8F4-D640F52F0AEE}">
  <sheetPr codeName="Sheet2"/>
  <dimension ref="A1:C98"/>
  <sheetViews>
    <sheetView showGridLines="0" tabSelected="1" workbookViewId="0"/>
  </sheetViews>
  <sheetFormatPr defaultRowHeight="15" x14ac:dyDescent="0.25"/>
  <cols>
    <col min="1" max="2" width="7.7109375" customWidth="1"/>
    <col min="3" max="3" width="62.42578125" customWidth="1"/>
    <col min="4" max="4" width="25.5703125" customWidth="1"/>
    <col min="5" max="5" width="52.28515625" customWidth="1"/>
    <col min="257" max="258" width="7.7109375" customWidth="1"/>
    <col min="259" max="259" width="60.5703125" customWidth="1"/>
    <col min="260" max="260" width="25.5703125" customWidth="1"/>
    <col min="261" max="261" width="52.28515625" customWidth="1"/>
    <col min="513" max="514" width="7.7109375" customWidth="1"/>
    <col min="515" max="515" width="60.5703125" customWidth="1"/>
    <col min="516" max="516" width="25.5703125" customWidth="1"/>
    <col min="517" max="517" width="52.28515625" customWidth="1"/>
    <col min="769" max="770" width="7.7109375" customWidth="1"/>
    <col min="771" max="771" width="60.5703125" customWidth="1"/>
    <col min="772" max="772" width="25.5703125" customWidth="1"/>
    <col min="773" max="773" width="52.28515625" customWidth="1"/>
    <col min="1025" max="1026" width="7.7109375" customWidth="1"/>
    <col min="1027" max="1027" width="60.5703125" customWidth="1"/>
    <col min="1028" max="1028" width="25.5703125" customWidth="1"/>
    <col min="1029" max="1029" width="52.28515625" customWidth="1"/>
    <col min="1281" max="1282" width="7.7109375" customWidth="1"/>
    <col min="1283" max="1283" width="60.5703125" customWidth="1"/>
    <col min="1284" max="1284" width="25.5703125" customWidth="1"/>
    <col min="1285" max="1285" width="52.28515625" customWidth="1"/>
    <col min="1537" max="1538" width="7.7109375" customWidth="1"/>
    <col min="1539" max="1539" width="60.5703125" customWidth="1"/>
    <col min="1540" max="1540" width="25.5703125" customWidth="1"/>
    <col min="1541" max="1541" width="52.28515625" customWidth="1"/>
    <col min="1793" max="1794" width="7.7109375" customWidth="1"/>
    <col min="1795" max="1795" width="60.5703125" customWidth="1"/>
    <col min="1796" max="1796" width="25.5703125" customWidth="1"/>
    <col min="1797" max="1797" width="52.28515625" customWidth="1"/>
    <col min="2049" max="2050" width="7.7109375" customWidth="1"/>
    <col min="2051" max="2051" width="60.5703125" customWidth="1"/>
    <col min="2052" max="2052" width="25.5703125" customWidth="1"/>
    <col min="2053" max="2053" width="52.28515625" customWidth="1"/>
    <col min="2305" max="2306" width="7.7109375" customWidth="1"/>
    <col min="2307" max="2307" width="60.5703125" customWidth="1"/>
    <col min="2308" max="2308" width="25.5703125" customWidth="1"/>
    <col min="2309" max="2309" width="52.28515625" customWidth="1"/>
    <col min="2561" max="2562" width="7.7109375" customWidth="1"/>
    <col min="2563" max="2563" width="60.5703125" customWidth="1"/>
    <col min="2564" max="2564" width="25.5703125" customWidth="1"/>
    <col min="2565" max="2565" width="52.28515625" customWidth="1"/>
    <col min="2817" max="2818" width="7.7109375" customWidth="1"/>
    <col min="2819" max="2819" width="60.5703125" customWidth="1"/>
    <col min="2820" max="2820" width="25.5703125" customWidth="1"/>
    <col min="2821" max="2821" width="52.28515625" customWidth="1"/>
    <col min="3073" max="3074" width="7.7109375" customWidth="1"/>
    <col min="3075" max="3075" width="60.5703125" customWidth="1"/>
    <col min="3076" max="3076" width="25.5703125" customWidth="1"/>
    <col min="3077" max="3077" width="52.28515625" customWidth="1"/>
    <col min="3329" max="3330" width="7.7109375" customWidth="1"/>
    <col min="3331" max="3331" width="60.5703125" customWidth="1"/>
    <col min="3332" max="3332" width="25.5703125" customWidth="1"/>
    <col min="3333" max="3333" width="52.28515625" customWidth="1"/>
    <col min="3585" max="3586" width="7.7109375" customWidth="1"/>
    <col min="3587" max="3587" width="60.5703125" customWidth="1"/>
    <col min="3588" max="3588" width="25.5703125" customWidth="1"/>
    <col min="3589" max="3589" width="52.28515625" customWidth="1"/>
    <col min="3841" max="3842" width="7.7109375" customWidth="1"/>
    <col min="3843" max="3843" width="60.5703125" customWidth="1"/>
    <col min="3844" max="3844" width="25.5703125" customWidth="1"/>
    <col min="3845" max="3845" width="52.28515625" customWidth="1"/>
    <col min="4097" max="4098" width="7.7109375" customWidth="1"/>
    <col min="4099" max="4099" width="60.5703125" customWidth="1"/>
    <col min="4100" max="4100" width="25.5703125" customWidth="1"/>
    <col min="4101" max="4101" width="52.28515625" customWidth="1"/>
    <col min="4353" max="4354" width="7.7109375" customWidth="1"/>
    <col min="4355" max="4355" width="60.5703125" customWidth="1"/>
    <col min="4356" max="4356" width="25.5703125" customWidth="1"/>
    <col min="4357" max="4357" width="52.28515625" customWidth="1"/>
    <col min="4609" max="4610" width="7.7109375" customWidth="1"/>
    <col min="4611" max="4611" width="60.5703125" customWidth="1"/>
    <col min="4612" max="4612" width="25.5703125" customWidth="1"/>
    <col min="4613" max="4613" width="52.28515625" customWidth="1"/>
    <col min="4865" max="4866" width="7.7109375" customWidth="1"/>
    <col min="4867" max="4867" width="60.5703125" customWidth="1"/>
    <col min="4868" max="4868" width="25.5703125" customWidth="1"/>
    <col min="4869" max="4869" width="52.28515625" customWidth="1"/>
    <col min="5121" max="5122" width="7.7109375" customWidth="1"/>
    <col min="5123" max="5123" width="60.5703125" customWidth="1"/>
    <col min="5124" max="5124" width="25.5703125" customWidth="1"/>
    <col min="5125" max="5125" width="52.28515625" customWidth="1"/>
    <col min="5377" max="5378" width="7.7109375" customWidth="1"/>
    <col min="5379" max="5379" width="60.5703125" customWidth="1"/>
    <col min="5380" max="5380" width="25.5703125" customWidth="1"/>
    <col min="5381" max="5381" width="52.28515625" customWidth="1"/>
    <col min="5633" max="5634" width="7.7109375" customWidth="1"/>
    <col min="5635" max="5635" width="60.5703125" customWidth="1"/>
    <col min="5636" max="5636" width="25.5703125" customWidth="1"/>
    <col min="5637" max="5637" width="52.28515625" customWidth="1"/>
    <col min="5889" max="5890" width="7.7109375" customWidth="1"/>
    <col min="5891" max="5891" width="60.5703125" customWidth="1"/>
    <col min="5892" max="5892" width="25.5703125" customWidth="1"/>
    <col min="5893" max="5893" width="52.28515625" customWidth="1"/>
    <col min="6145" max="6146" width="7.7109375" customWidth="1"/>
    <col min="6147" max="6147" width="60.5703125" customWidth="1"/>
    <col min="6148" max="6148" width="25.5703125" customWidth="1"/>
    <col min="6149" max="6149" width="52.28515625" customWidth="1"/>
    <col min="6401" max="6402" width="7.7109375" customWidth="1"/>
    <col min="6403" max="6403" width="60.5703125" customWidth="1"/>
    <col min="6404" max="6404" width="25.5703125" customWidth="1"/>
    <col min="6405" max="6405" width="52.28515625" customWidth="1"/>
    <col min="6657" max="6658" width="7.7109375" customWidth="1"/>
    <col min="6659" max="6659" width="60.5703125" customWidth="1"/>
    <col min="6660" max="6660" width="25.5703125" customWidth="1"/>
    <col min="6661" max="6661" width="52.28515625" customWidth="1"/>
    <col min="6913" max="6914" width="7.7109375" customWidth="1"/>
    <col min="6915" max="6915" width="60.5703125" customWidth="1"/>
    <col min="6916" max="6916" width="25.5703125" customWidth="1"/>
    <col min="6917" max="6917" width="52.28515625" customWidth="1"/>
    <col min="7169" max="7170" width="7.7109375" customWidth="1"/>
    <col min="7171" max="7171" width="60.5703125" customWidth="1"/>
    <col min="7172" max="7172" width="25.5703125" customWidth="1"/>
    <col min="7173" max="7173" width="52.28515625" customWidth="1"/>
    <col min="7425" max="7426" width="7.7109375" customWidth="1"/>
    <col min="7427" max="7427" width="60.5703125" customWidth="1"/>
    <col min="7428" max="7428" width="25.5703125" customWidth="1"/>
    <col min="7429" max="7429" width="52.28515625" customWidth="1"/>
    <col min="7681" max="7682" width="7.7109375" customWidth="1"/>
    <col min="7683" max="7683" width="60.5703125" customWidth="1"/>
    <col min="7684" max="7684" width="25.5703125" customWidth="1"/>
    <col min="7685" max="7685" width="52.28515625" customWidth="1"/>
    <col min="7937" max="7938" width="7.7109375" customWidth="1"/>
    <col min="7939" max="7939" width="60.5703125" customWidth="1"/>
    <col min="7940" max="7940" width="25.5703125" customWidth="1"/>
    <col min="7941" max="7941" width="52.28515625" customWidth="1"/>
    <col min="8193" max="8194" width="7.7109375" customWidth="1"/>
    <col min="8195" max="8195" width="60.5703125" customWidth="1"/>
    <col min="8196" max="8196" width="25.5703125" customWidth="1"/>
    <col min="8197" max="8197" width="52.28515625" customWidth="1"/>
    <col min="8449" max="8450" width="7.7109375" customWidth="1"/>
    <col min="8451" max="8451" width="60.5703125" customWidth="1"/>
    <col min="8452" max="8452" width="25.5703125" customWidth="1"/>
    <col min="8453" max="8453" width="52.28515625" customWidth="1"/>
    <col min="8705" max="8706" width="7.7109375" customWidth="1"/>
    <col min="8707" max="8707" width="60.5703125" customWidth="1"/>
    <col min="8708" max="8708" width="25.5703125" customWidth="1"/>
    <col min="8709" max="8709" width="52.28515625" customWidth="1"/>
    <col min="8961" max="8962" width="7.7109375" customWidth="1"/>
    <col min="8963" max="8963" width="60.5703125" customWidth="1"/>
    <col min="8964" max="8964" width="25.5703125" customWidth="1"/>
    <col min="8965" max="8965" width="52.28515625" customWidth="1"/>
    <col min="9217" max="9218" width="7.7109375" customWidth="1"/>
    <col min="9219" max="9219" width="60.5703125" customWidth="1"/>
    <col min="9220" max="9220" width="25.5703125" customWidth="1"/>
    <col min="9221" max="9221" width="52.28515625" customWidth="1"/>
    <col min="9473" max="9474" width="7.7109375" customWidth="1"/>
    <col min="9475" max="9475" width="60.5703125" customWidth="1"/>
    <col min="9476" max="9476" width="25.5703125" customWidth="1"/>
    <col min="9477" max="9477" width="52.28515625" customWidth="1"/>
    <col min="9729" max="9730" width="7.7109375" customWidth="1"/>
    <col min="9731" max="9731" width="60.5703125" customWidth="1"/>
    <col min="9732" max="9732" width="25.5703125" customWidth="1"/>
    <col min="9733" max="9733" width="52.28515625" customWidth="1"/>
    <col min="9985" max="9986" width="7.7109375" customWidth="1"/>
    <col min="9987" max="9987" width="60.5703125" customWidth="1"/>
    <col min="9988" max="9988" width="25.5703125" customWidth="1"/>
    <col min="9989" max="9989" width="52.28515625" customWidth="1"/>
    <col min="10241" max="10242" width="7.7109375" customWidth="1"/>
    <col min="10243" max="10243" width="60.5703125" customWidth="1"/>
    <col min="10244" max="10244" width="25.5703125" customWidth="1"/>
    <col min="10245" max="10245" width="52.28515625" customWidth="1"/>
    <col min="10497" max="10498" width="7.7109375" customWidth="1"/>
    <col min="10499" max="10499" width="60.5703125" customWidth="1"/>
    <col min="10500" max="10500" width="25.5703125" customWidth="1"/>
    <col min="10501" max="10501" width="52.28515625" customWidth="1"/>
    <col min="10753" max="10754" width="7.7109375" customWidth="1"/>
    <col min="10755" max="10755" width="60.5703125" customWidth="1"/>
    <col min="10756" max="10756" width="25.5703125" customWidth="1"/>
    <col min="10757" max="10757" width="52.28515625" customWidth="1"/>
    <col min="11009" max="11010" width="7.7109375" customWidth="1"/>
    <col min="11011" max="11011" width="60.5703125" customWidth="1"/>
    <col min="11012" max="11012" width="25.5703125" customWidth="1"/>
    <col min="11013" max="11013" width="52.28515625" customWidth="1"/>
    <col min="11265" max="11266" width="7.7109375" customWidth="1"/>
    <col min="11267" max="11267" width="60.5703125" customWidth="1"/>
    <col min="11268" max="11268" width="25.5703125" customWidth="1"/>
    <col min="11269" max="11269" width="52.28515625" customWidth="1"/>
    <col min="11521" max="11522" width="7.7109375" customWidth="1"/>
    <col min="11523" max="11523" width="60.5703125" customWidth="1"/>
    <col min="11524" max="11524" width="25.5703125" customWidth="1"/>
    <col min="11525" max="11525" width="52.28515625" customWidth="1"/>
    <col min="11777" max="11778" width="7.7109375" customWidth="1"/>
    <col min="11779" max="11779" width="60.5703125" customWidth="1"/>
    <col min="11780" max="11780" width="25.5703125" customWidth="1"/>
    <col min="11781" max="11781" width="52.28515625" customWidth="1"/>
    <col min="12033" max="12034" width="7.7109375" customWidth="1"/>
    <col min="12035" max="12035" width="60.5703125" customWidth="1"/>
    <col min="12036" max="12036" width="25.5703125" customWidth="1"/>
    <col min="12037" max="12037" width="52.28515625" customWidth="1"/>
    <col min="12289" max="12290" width="7.7109375" customWidth="1"/>
    <col min="12291" max="12291" width="60.5703125" customWidth="1"/>
    <col min="12292" max="12292" width="25.5703125" customWidth="1"/>
    <col min="12293" max="12293" width="52.28515625" customWidth="1"/>
    <col min="12545" max="12546" width="7.7109375" customWidth="1"/>
    <col min="12547" max="12547" width="60.5703125" customWidth="1"/>
    <col min="12548" max="12548" width="25.5703125" customWidth="1"/>
    <col min="12549" max="12549" width="52.28515625" customWidth="1"/>
    <col min="12801" max="12802" width="7.7109375" customWidth="1"/>
    <col min="12803" max="12803" width="60.5703125" customWidth="1"/>
    <col min="12804" max="12804" width="25.5703125" customWidth="1"/>
    <col min="12805" max="12805" width="52.28515625" customWidth="1"/>
    <col min="13057" max="13058" width="7.7109375" customWidth="1"/>
    <col min="13059" max="13059" width="60.5703125" customWidth="1"/>
    <col min="13060" max="13060" width="25.5703125" customWidth="1"/>
    <col min="13061" max="13061" width="52.28515625" customWidth="1"/>
    <col min="13313" max="13314" width="7.7109375" customWidth="1"/>
    <col min="13315" max="13315" width="60.5703125" customWidth="1"/>
    <col min="13316" max="13316" width="25.5703125" customWidth="1"/>
    <col min="13317" max="13317" width="52.28515625" customWidth="1"/>
    <col min="13569" max="13570" width="7.7109375" customWidth="1"/>
    <col min="13571" max="13571" width="60.5703125" customWidth="1"/>
    <col min="13572" max="13572" width="25.5703125" customWidth="1"/>
    <col min="13573" max="13573" width="52.28515625" customWidth="1"/>
    <col min="13825" max="13826" width="7.7109375" customWidth="1"/>
    <col min="13827" max="13827" width="60.5703125" customWidth="1"/>
    <col min="13828" max="13828" width="25.5703125" customWidth="1"/>
    <col min="13829" max="13829" width="52.28515625" customWidth="1"/>
    <col min="14081" max="14082" width="7.7109375" customWidth="1"/>
    <col min="14083" max="14083" width="60.5703125" customWidth="1"/>
    <col min="14084" max="14084" width="25.5703125" customWidth="1"/>
    <col min="14085" max="14085" width="52.28515625" customWidth="1"/>
    <col min="14337" max="14338" width="7.7109375" customWidth="1"/>
    <col min="14339" max="14339" width="60.5703125" customWidth="1"/>
    <col min="14340" max="14340" width="25.5703125" customWidth="1"/>
    <col min="14341" max="14341" width="52.28515625" customWidth="1"/>
    <col min="14593" max="14594" width="7.7109375" customWidth="1"/>
    <col min="14595" max="14595" width="60.5703125" customWidth="1"/>
    <col min="14596" max="14596" width="25.5703125" customWidth="1"/>
    <col min="14597" max="14597" width="52.28515625" customWidth="1"/>
    <col min="14849" max="14850" width="7.7109375" customWidth="1"/>
    <col min="14851" max="14851" width="60.5703125" customWidth="1"/>
    <col min="14852" max="14852" width="25.5703125" customWidth="1"/>
    <col min="14853" max="14853" width="52.28515625" customWidth="1"/>
    <col min="15105" max="15106" width="7.7109375" customWidth="1"/>
    <col min="15107" max="15107" width="60.5703125" customWidth="1"/>
    <col min="15108" max="15108" width="25.5703125" customWidth="1"/>
    <col min="15109" max="15109" width="52.28515625" customWidth="1"/>
    <col min="15361" max="15362" width="7.7109375" customWidth="1"/>
    <col min="15363" max="15363" width="60.5703125" customWidth="1"/>
    <col min="15364" max="15364" width="25.5703125" customWidth="1"/>
    <col min="15365" max="15365" width="52.28515625" customWidth="1"/>
    <col min="15617" max="15618" width="7.7109375" customWidth="1"/>
    <col min="15619" max="15619" width="60.5703125" customWidth="1"/>
    <col min="15620" max="15620" width="25.5703125" customWidth="1"/>
    <col min="15621" max="15621" width="52.28515625" customWidth="1"/>
    <col min="15873" max="15874" width="7.7109375" customWidth="1"/>
    <col min="15875" max="15875" width="60.5703125" customWidth="1"/>
    <col min="15876" max="15876" width="25.5703125" customWidth="1"/>
    <col min="15877" max="15877" width="52.28515625" customWidth="1"/>
    <col min="16129" max="16130" width="7.7109375" customWidth="1"/>
    <col min="16131" max="16131" width="60.5703125" customWidth="1"/>
    <col min="16132" max="16132" width="25.5703125" customWidth="1"/>
    <col min="16133" max="16133" width="52.28515625" customWidth="1"/>
  </cols>
  <sheetData>
    <row r="1" spans="1:3" ht="60" customHeight="1" x14ac:dyDescent="0.25">
      <c r="A1" s="3" t="s">
        <v>81</v>
      </c>
      <c r="B1" s="3"/>
      <c r="C1" s="3"/>
    </row>
    <row r="2" spans="1:3" ht="19.5" customHeight="1" x14ac:dyDescent="0.25">
      <c r="A2" s="6" t="s">
        <v>288</v>
      </c>
    </row>
    <row r="3" spans="1:3" ht="12.75" customHeight="1" x14ac:dyDescent="0.25">
      <c r="A3" s="1" t="s">
        <v>292</v>
      </c>
    </row>
    <row r="4" spans="1:3" ht="12.75" customHeight="1" x14ac:dyDescent="0.25"/>
    <row r="5" spans="1:3" ht="12.75" customHeight="1" x14ac:dyDescent="0.25">
      <c r="B5" s="7" t="s">
        <v>91</v>
      </c>
    </row>
    <row r="6" spans="1:3" ht="12.75" customHeight="1" x14ac:dyDescent="0.25">
      <c r="B6" s="8" t="s">
        <v>92</v>
      </c>
    </row>
    <row r="7" spans="1:3" ht="12.75" customHeight="1" x14ac:dyDescent="0.25">
      <c r="A7" s="9"/>
      <c r="B7" s="16">
        <v>8.1</v>
      </c>
      <c r="C7" s="17" t="s">
        <v>108</v>
      </c>
    </row>
    <row r="8" spans="1:3" ht="12.75" customHeight="1" x14ac:dyDescent="0.25">
      <c r="A8" s="9"/>
      <c r="B8" s="16">
        <v>8.1999999999999993</v>
      </c>
      <c r="C8" s="17" t="s">
        <v>109</v>
      </c>
    </row>
    <row r="9" spans="1:3" ht="12.75" customHeight="1" x14ac:dyDescent="0.25">
      <c r="A9" s="9"/>
      <c r="B9" s="16">
        <v>8.3000000000000007</v>
      </c>
      <c r="C9" s="17" t="s">
        <v>110</v>
      </c>
    </row>
    <row r="10" spans="1:3" ht="12.75" customHeight="1" x14ac:dyDescent="0.25">
      <c r="A10" s="9"/>
      <c r="B10" s="16">
        <v>8.4</v>
      </c>
      <c r="C10" s="17" t="s">
        <v>111</v>
      </c>
    </row>
    <row r="11" spans="1:3" ht="12.75" customHeight="1" x14ac:dyDescent="0.25">
      <c r="A11" s="9"/>
      <c r="B11" s="16">
        <v>8.5</v>
      </c>
      <c r="C11" s="17" t="s">
        <v>112</v>
      </c>
    </row>
    <row r="12" spans="1:3" ht="12.75" customHeight="1" x14ac:dyDescent="0.25">
      <c r="B12" s="16">
        <v>8.6</v>
      </c>
      <c r="C12" s="17" t="s">
        <v>113</v>
      </c>
    </row>
    <row r="13" spans="1:3" ht="12.75" customHeight="1" x14ac:dyDescent="0.25">
      <c r="B13" s="16">
        <v>8.6999999999999993</v>
      </c>
      <c r="C13" s="17" t="s">
        <v>107</v>
      </c>
    </row>
    <row r="14" spans="1:3" ht="12.75" customHeight="1" x14ac:dyDescent="0.25">
      <c r="B14" s="16">
        <v>8.8000000000000007</v>
      </c>
      <c r="C14" s="17" t="s">
        <v>114</v>
      </c>
    </row>
    <row r="15" spans="1:3" ht="12.75" customHeight="1" x14ac:dyDescent="0.25">
      <c r="B15" s="16">
        <v>8.9</v>
      </c>
      <c r="C15" s="17" t="s">
        <v>115</v>
      </c>
    </row>
    <row r="16" spans="1:3" ht="12.75" customHeight="1" x14ac:dyDescent="0.25">
      <c r="B16" s="55" t="s">
        <v>117</v>
      </c>
      <c r="C16" s="17" t="s">
        <v>116</v>
      </c>
    </row>
    <row r="17" spans="2:3" ht="12.75" customHeight="1" x14ac:dyDescent="0.25">
      <c r="B17" s="16">
        <v>8.11</v>
      </c>
      <c r="C17" s="17" t="s">
        <v>118</v>
      </c>
    </row>
    <row r="18" spans="2:3" ht="12.75" customHeight="1" x14ac:dyDescent="0.25">
      <c r="B18" s="16">
        <v>8.1199999999999992</v>
      </c>
      <c r="C18" s="17" t="s">
        <v>119</v>
      </c>
    </row>
    <row r="19" spans="2:3" ht="12.75" customHeight="1" x14ac:dyDescent="0.25">
      <c r="B19" s="16">
        <v>8.1300000000000008</v>
      </c>
      <c r="C19" s="17" t="s">
        <v>120</v>
      </c>
    </row>
    <row r="20" spans="2:3" ht="12.75" customHeight="1" x14ac:dyDescent="0.25">
      <c r="B20" s="16">
        <v>8.14</v>
      </c>
      <c r="C20" s="17" t="s">
        <v>121</v>
      </c>
    </row>
    <row r="21" spans="2:3" ht="12.75" customHeight="1" x14ac:dyDescent="0.25">
      <c r="B21" s="16">
        <v>8.15</v>
      </c>
      <c r="C21" s="17" t="s">
        <v>122</v>
      </c>
    </row>
    <row r="22" spans="2:3" ht="12.75" customHeight="1" x14ac:dyDescent="0.25">
      <c r="B22" s="16">
        <v>8.16</v>
      </c>
      <c r="C22" s="17" t="s">
        <v>123</v>
      </c>
    </row>
    <row r="23" spans="2:3" ht="12.75" customHeight="1" x14ac:dyDescent="0.25">
      <c r="B23" s="16">
        <v>8.17</v>
      </c>
      <c r="C23" s="17" t="s">
        <v>124</v>
      </c>
    </row>
    <row r="24" spans="2:3" ht="12.75" customHeight="1" x14ac:dyDescent="0.25">
      <c r="B24" s="16">
        <v>8.18</v>
      </c>
      <c r="C24" s="17" t="s">
        <v>125</v>
      </c>
    </row>
    <row r="25" spans="2:3" ht="12.75" customHeight="1" x14ac:dyDescent="0.25">
      <c r="B25" s="16">
        <v>8.19</v>
      </c>
      <c r="C25" s="17" t="s">
        <v>126</v>
      </c>
    </row>
    <row r="26" spans="2:3" ht="12.75" customHeight="1" x14ac:dyDescent="0.25">
      <c r="B26" s="55" t="s">
        <v>128</v>
      </c>
      <c r="C26" s="17" t="s">
        <v>127</v>
      </c>
    </row>
    <row r="27" spans="2:3" ht="12.75" customHeight="1" x14ac:dyDescent="0.25">
      <c r="B27" s="16">
        <v>8.2100000000000009</v>
      </c>
      <c r="C27" s="17" t="s">
        <v>129</v>
      </c>
    </row>
    <row r="28" spans="2:3" ht="12.75" customHeight="1" x14ac:dyDescent="0.25">
      <c r="B28" s="16">
        <v>8.2200000000000006</v>
      </c>
      <c r="C28" s="17" t="s">
        <v>130</v>
      </c>
    </row>
    <row r="29" spans="2:3" ht="12.75" customHeight="1" x14ac:dyDescent="0.25">
      <c r="B29" s="16">
        <v>8.23</v>
      </c>
      <c r="C29" s="17" t="s">
        <v>131</v>
      </c>
    </row>
    <row r="30" spans="2:3" ht="12.75" customHeight="1" x14ac:dyDescent="0.25">
      <c r="B30" s="16">
        <v>8.24</v>
      </c>
      <c r="C30" s="17" t="s">
        <v>132</v>
      </c>
    </row>
    <row r="31" spans="2:3" ht="12.75" customHeight="1" x14ac:dyDescent="0.25">
      <c r="B31" s="16">
        <v>8.25</v>
      </c>
      <c r="C31" s="17" t="s">
        <v>133</v>
      </c>
    </row>
    <row r="32" spans="2:3" ht="12.75" customHeight="1" x14ac:dyDescent="0.25">
      <c r="B32" s="16">
        <v>8.26</v>
      </c>
      <c r="C32" s="17" t="s">
        <v>134</v>
      </c>
    </row>
    <row r="33" spans="2:3" ht="12.75" customHeight="1" x14ac:dyDescent="0.25">
      <c r="B33" s="16">
        <v>8.27</v>
      </c>
      <c r="C33" s="17" t="s">
        <v>135</v>
      </c>
    </row>
    <row r="34" spans="2:3" ht="12.75" customHeight="1" x14ac:dyDescent="0.25">
      <c r="B34" s="16">
        <v>8.2799999999999994</v>
      </c>
      <c r="C34" s="17" t="s">
        <v>136</v>
      </c>
    </row>
    <row r="35" spans="2:3" ht="12.75" customHeight="1" x14ac:dyDescent="0.25">
      <c r="B35" s="16">
        <v>8.2899999999999991</v>
      </c>
      <c r="C35" s="17" t="s">
        <v>137</v>
      </c>
    </row>
    <row r="36" spans="2:3" ht="12.75" customHeight="1" x14ac:dyDescent="0.25">
      <c r="B36" s="55" t="s">
        <v>139</v>
      </c>
      <c r="C36" s="17" t="s">
        <v>138</v>
      </c>
    </row>
    <row r="37" spans="2:3" ht="12.75" customHeight="1" x14ac:dyDescent="0.25">
      <c r="B37" s="16">
        <v>8.31</v>
      </c>
      <c r="C37" s="17" t="s">
        <v>140</v>
      </c>
    </row>
    <row r="38" spans="2:3" ht="12.75" customHeight="1" x14ac:dyDescent="0.25">
      <c r="B38" s="16">
        <v>8.32</v>
      </c>
      <c r="C38" s="17" t="s">
        <v>141</v>
      </c>
    </row>
    <row r="39" spans="2:3" ht="12.75" customHeight="1" x14ac:dyDescent="0.25">
      <c r="B39" s="16">
        <v>8.33</v>
      </c>
      <c r="C39" s="17" t="s">
        <v>142</v>
      </c>
    </row>
    <row r="40" spans="2:3" ht="12.75" customHeight="1" x14ac:dyDescent="0.25">
      <c r="B40" s="16">
        <v>8.34</v>
      </c>
      <c r="C40" s="17" t="s">
        <v>143</v>
      </c>
    </row>
    <row r="41" spans="2:3" ht="12.75" customHeight="1" x14ac:dyDescent="0.25">
      <c r="B41" s="16">
        <v>8.35</v>
      </c>
      <c r="C41" s="17" t="s">
        <v>144</v>
      </c>
    </row>
    <row r="42" spans="2:3" ht="12.75" customHeight="1" x14ac:dyDescent="0.25">
      <c r="B42" s="16">
        <v>8.36</v>
      </c>
      <c r="C42" s="17" t="s">
        <v>145</v>
      </c>
    </row>
    <row r="43" spans="2:3" ht="12.75" customHeight="1" x14ac:dyDescent="0.25">
      <c r="B43" s="16">
        <v>8.3699999999999992</v>
      </c>
      <c r="C43" s="17" t="s">
        <v>146</v>
      </c>
    </row>
    <row r="44" spans="2:3" ht="12.75" customHeight="1" x14ac:dyDescent="0.25">
      <c r="B44" s="16">
        <v>8.3800000000000008</v>
      </c>
      <c r="C44" s="17" t="s">
        <v>147</v>
      </c>
    </row>
    <row r="45" spans="2:3" ht="12.75" customHeight="1" x14ac:dyDescent="0.25">
      <c r="B45" s="16">
        <v>8.39</v>
      </c>
      <c r="C45" s="17" t="s">
        <v>148</v>
      </c>
    </row>
    <row r="46" spans="2:3" ht="12.75" customHeight="1" x14ac:dyDescent="0.25">
      <c r="B46" s="55" t="s">
        <v>150</v>
      </c>
      <c r="C46" s="17" t="s">
        <v>149</v>
      </c>
    </row>
    <row r="47" spans="2:3" ht="12.75" customHeight="1" x14ac:dyDescent="0.25">
      <c r="B47" s="16">
        <v>8.41</v>
      </c>
      <c r="C47" s="17" t="s">
        <v>151</v>
      </c>
    </row>
    <row r="48" spans="2:3" ht="12.75" customHeight="1" x14ac:dyDescent="0.25">
      <c r="B48" s="16">
        <v>8.42</v>
      </c>
      <c r="C48" s="17" t="s">
        <v>152</v>
      </c>
    </row>
    <row r="49" spans="2:3" ht="12.75" customHeight="1" x14ac:dyDescent="0.25">
      <c r="B49" s="16">
        <v>8.43</v>
      </c>
      <c r="C49" s="17" t="s">
        <v>153</v>
      </c>
    </row>
    <row r="50" spans="2:3" ht="12.75" customHeight="1" x14ac:dyDescent="0.25">
      <c r="B50" s="16">
        <v>8.44</v>
      </c>
      <c r="C50" s="17" t="s">
        <v>154</v>
      </c>
    </row>
    <row r="51" spans="2:3" ht="12.75" customHeight="1" x14ac:dyDescent="0.25">
      <c r="B51" s="16">
        <v>8.4499999999999993</v>
      </c>
      <c r="C51" s="17" t="s">
        <v>155</v>
      </c>
    </row>
    <row r="52" spans="2:3" ht="12.75" customHeight="1" x14ac:dyDescent="0.25">
      <c r="B52" s="16">
        <v>8.4600000000000009</v>
      </c>
      <c r="C52" s="17" t="s">
        <v>156</v>
      </c>
    </row>
    <row r="53" spans="2:3" ht="12.75" customHeight="1" x14ac:dyDescent="0.25">
      <c r="B53" s="16">
        <v>8.4700000000000006</v>
      </c>
      <c r="C53" s="17" t="s">
        <v>157</v>
      </c>
    </row>
    <row r="54" spans="2:3" ht="12.75" customHeight="1" x14ac:dyDescent="0.25">
      <c r="B54" s="16">
        <v>8.48</v>
      </c>
      <c r="C54" s="17" t="s">
        <v>158</v>
      </c>
    </row>
    <row r="55" spans="2:3" ht="12.75" customHeight="1" x14ac:dyDescent="0.25">
      <c r="B55" s="16">
        <v>8.49</v>
      </c>
      <c r="C55" s="17" t="s">
        <v>159</v>
      </c>
    </row>
    <row r="56" spans="2:3" ht="12.75" customHeight="1" x14ac:dyDescent="0.25">
      <c r="B56" s="55" t="s">
        <v>161</v>
      </c>
      <c r="C56" s="17" t="s">
        <v>160</v>
      </c>
    </row>
    <row r="57" spans="2:3" ht="12.75" customHeight="1" x14ac:dyDescent="0.25">
      <c r="B57" s="16">
        <v>8.51</v>
      </c>
      <c r="C57" s="17" t="s">
        <v>162</v>
      </c>
    </row>
    <row r="58" spans="2:3" ht="12.75" customHeight="1" x14ac:dyDescent="0.25">
      <c r="B58" s="16">
        <v>8.52</v>
      </c>
      <c r="C58" s="17" t="s">
        <v>163</v>
      </c>
    </row>
    <row r="59" spans="2:3" ht="12.75" customHeight="1" x14ac:dyDescent="0.25">
      <c r="B59" s="16">
        <v>8.5299999999999994</v>
      </c>
      <c r="C59" s="17" t="s">
        <v>164</v>
      </c>
    </row>
    <row r="60" spans="2:3" ht="12.75" customHeight="1" x14ac:dyDescent="0.25">
      <c r="B60" s="16">
        <v>8.5399999999999991</v>
      </c>
      <c r="C60" s="17" t="s">
        <v>165</v>
      </c>
    </row>
    <row r="61" spans="2:3" ht="12.75" customHeight="1" x14ac:dyDescent="0.25">
      <c r="B61" s="16">
        <v>8.5500000000000007</v>
      </c>
      <c r="C61" s="17" t="s">
        <v>166</v>
      </c>
    </row>
    <row r="62" spans="2:3" ht="12.75" customHeight="1" x14ac:dyDescent="0.25">
      <c r="B62" s="16">
        <v>8.56</v>
      </c>
      <c r="C62" s="17" t="s">
        <v>167</v>
      </c>
    </row>
    <row r="63" spans="2:3" ht="12.75" customHeight="1" x14ac:dyDescent="0.25">
      <c r="B63" s="16">
        <v>8.57</v>
      </c>
      <c r="C63" s="17" t="s">
        <v>168</v>
      </c>
    </row>
    <row r="64" spans="2:3" ht="12.75" customHeight="1" x14ac:dyDescent="0.25">
      <c r="B64" s="16">
        <v>8.58</v>
      </c>
      <c r="C64" s="17" t="s">
        <v>169</v>
      </c>
    </row>
    <row r="65" spans="2:3" ht="12.75" customHeight="1" x14ac:dyDescent="0.25">
      <c r="B65" s="16">
        <v>8.59</v>
      </c>
      <c r="C65" s="17" t="s">
        <v>170</v>
      </c>
    </row>
    <row r="66" spans="2:3" ht="12.75" customHeight="1" x14ac:dyDescent="0.25">
      <c r="B66" s="55" t="s">
        <v>172</v>
      </c>
      <c r="C66" s="17" t="s">
        <v>171</v>
      </c>
    </row>
    <row r="67" spans="2:3" ht="12.75" customHeight="1" x14ac:dyDescent="0.25">
      <c r="B67" s="16">
        <v>8.61</v>
      </c>
      <c r="C67" s="17" t="s">
        <v>200</v>
      </c>
    </row>
    <row r="68" spans="2:3" ht="12.75" customHeight="1" x14ac:dyDescent="0.25">
      <c r="B68" s="16">
        <v>8.6199999999999992</v>
      </c>
      <c r="C68" s="17" t="s">
        <v>173</v>
      </c>
    </row>
    <row r="69" spans="2:3" ht="12.75" customHeight="1" x14ac:dyDescent="0.25">
      <c r="B69" s="16">
        <v>8.6300000000000008</v>
      </c>
      <c r="C69" s="17" t="s">
        <v>174</v>
      </c>
    </row>
    <row r="70" spans="2:3" ht="12.75" customHeight="1" x14ac:dyDescent="0.25">
      <c r="B70" s="16">
        <v>8.64</v>
      </c>
      <c r="C70" s="17" t="s">
        <v>175</v>
      </c>
    </row>
    <row r="71" spans="2:3" ht="12.75" customHeight="1" x14ac:dyDescent="0.25">
      <c r="B71" s="16">
        <v>8.65</v>
      </c>
      <c r="C71" s="17" t="s">
        <v>176</v>
      </c>
    </row>
    <row r="72" spans="2:3" ht="12.75" customHeight="1" x14ac:dyDescent="0.25">
      <c r="B72" s="16">
        <v>8.66</v>
      </c>
      <c r="C72" s="17" t="s">
        <v>177</v>
      </c>
    </row>
    <row r="73" spans="2:3" ht="12.75" customHeight="1" x14ac:dyDescent="0.25">
      <c r="B73" s="16">
        <v>8.67</v>
      </c>
      <c r="C73" s="17" t="s">
        <v>178</v>
      </c>
    </row>
    <row r="74" spans="2:3" ht="12.75" customHeight="1" x14ac:dyDescent="0.25">
      <c r="B74" s="16">
        <v>8.68</v>
      </c>
      <c r="C74" s="17" t="s">
        <v>179</v>
      </c>
    </row>
    <row r="75" spans="2:3" ht="12.75" customHeight="1" x14ac:dyDescent="0.25">
      <c r="B75" s="16">
        <v>8.69</v>
      </c>
      <c r="C75" s="17" t="s">
        <v>180</v>
      </c>
    </row>
    <row r="76" spans="2:3" ht="12.75" customHeight="1" x14ac:dyDescent="0.25">
      <c r="B76" s="55" t="s">
        <v>182</v>
      </c>
      <c r="C76" s="17" t="s">
        <v>181</v>
      </c>
    </row>
    <row r="77" spans="2:3" ht="12.75" customHeight="1" x14ac:dyDescent="0.25">
      <c r="B77" s="16">
        <v>8.7100000000000009</v>
      </c>
      <c r="C77" s="17" t="s">
        <v>183</v>
      </c>
    </row>
    <row r="78" spans="2:3" ht="12.75" customHeight="1" x14ac:dyDescent="0.25">
      <c r="B78" s="16">
        <v>8.7200000000000006</v>
      </c>
      <c r="C78" s="17" t="s">
        <v>184</v>
      </c>
    </row>
    <row r="79" spans="2:3" ht="12.75" customHeight="1" x14ac:dyDescent="0.25">
      <c r="B79" s="16">
        <v>8.73</v>
      </c>
      <c r="C79" s="17" t="s">
        <v>185</v>
      </c>
    </row>
    <row r="80" spans="2:3" ht="12.75" customHeight="1" x14ac:dyDescent="0.25">
      <c r="B80" s="16">
        <v>8.74</v>
      </c>
      <c r="C80" s="17" t="s">
        <v>186</v>
      </c>
    </row>
    <row r="81" spans="1:3" ht="12.75" customHeight="1" x14ac:dyDescent="0.25">
      <c r="B81" s="16">
        <v>8.75</v>
      </c>
      <c r="C81" s="17" t="s">
        <v>187</v>
      </c>
    </row>
    <row r="82" spans="1:3" ht="12.75" customHeight="1" x14ac:dyDescent="0.25">
      <c r="B82" s="16">
        <v>8.76</v>
      </c>
      <c r="C82" s="17" t="s">
        <v>188</v>
      </c>
    </row>
    <row r="83" spans="1:3" ht="12.75" customHeight="1" x14ac:dyDescent="0.25">
      <c r="B83" s="16">
        <v>8.77</v>
      </c>
      <c r="C83" s="17" t="s">
        <v>189</v>
      </c>
    </row>
    <row r="84" spans="1:3" ht="12.75" customHeight="1" x14ac:dyDescent="0.25">
      <c r="B84" s="16">
        <v>8.7799999999999994</v>
      </c>
      <c r="C84" s="17" t="s">
        <v>190</v>
      </c>
    </row>
    <row r="85" spans="1:3" ht="12.75" customHeight="1" x14ac:dyDescent="0.25">
      <c r="B85" s="16">
        <v>8.7899999999999991</v>
      </c>
      <c r="C85" s="17" t="s">
        <v>191</v>
      </c>
    </row>
    <row r="86" spans="1:3" x14ac:dyDescent="0.25">
      <c r="B86" s="10"/>
      <c r="C86" s="11"/>
    </row>
    <row r="87" spans="1:3" x14ac:dyDescent="0.25">
      <c r="B87" s="56"/>
      <c r="C87" s="56"/>
    </row>
    <row r="88" spans="1:3" ht="15.75" x14ac:dyDescent="0.25">
      <c r="B88" s="12" t="s">
        <v>93</v>
      </c>
      <c r="C88" s="13"/>
    </row>
    <row r="89" spans="1:3" ht="15.75" x14ac:dyDescent="0.25">
      <c r="B89" s="7"/>
      <c r="C89" s="56"/>
    </row>
    <row r="90" spans="1:3" x14ac:dyDescent="0.25">
      <c r="B90" s="14"/>
      <c r="C90" s="56"/>
    </row>
    <row r="91" spans="1:3" x14ac:dyDescent="0.25">
      <c r="B91" s="14"/>
      <c r="C91" s="56"/>
    </row>
    <row r="92" spans="1:3" ht="15.75" x14ac:dyDescent="0.25">
      <c r="B92" s="6" t="s">
        <v>94</v>
      </c>
      <c r="C92" s="56"/>
    </row>
    <row r="93" spans="1:3" x14ac:dyDescent="0.25">
      <c r="A93" s="9"/>
      <c r="B93" s="15"/>
      <c r="C93" s="15"/>
    </row>
    <row r="94" spans="1:3" ht="21.95" customHeight="1" x14ac:dyDescent="0.25">
      <c r="A94" s="9"/>
      <c r="B94" s="137" t="s">
        <v>95</v>
      </c>
      <c r="C94" s="137"/>
    </row>
    <row r="95" spans="1:3" x14ac:dyDescent="0.25">
      <c r="A95" s="9"/>
      <c r="B95" s="15"/>
      <c r="C95" s="15"/>
    </row>
    <row r="96" spans="1:3" x14ac:dyDescent="0.25">
      <c r="A96" s="9"/>
      <c r="B96" s="15"/>
      <c r="C96" s="15"/>
    </row>
    <row r="97" spans="1:3" x14ac:dyDescent="0.25">
      <c r="A97" s="134"/>
      <c r="B97" s="138" t="s">
        <v>293</v>
      </c>
      <c r="C97" s="138"/>
    </row>
    <row r="98" spans="1:3" x14ac:dyDescent="0.25">
      <c r="A98" s="134"/>
    </row>
  </sheetData>
  <mergeCells count="2">
    <mergeCell ref="B94:C94"/>
    <mergeCell ref="B97:C97"/>
  </mergeCells>
  <hyperlinks>
    <hyperlink ref="B24:C24" r:id="rId1" display="© Commonwealth of Australia &lt;&lt;yyyy&gt;&gt;" xr:uid="{9EEE2743-77F5-45A1-96A7-47B8C820A0FC}"/>
    <hyperlink ref="B88:C88" r:id="rId2" display="More information available from the ABS web site" xr:uid="{22D831F8-F0AF-4F30-929C-A98A832A0909}"/>
    <hyperlink ref="B97:C97" r:id="rId3" display="© Commonwealth of Australia 2024" xr:uid="{39C3C71C-9612-4597-9D45-682D6AB0329E}"/>
    <hyperlink ref="B7" location="'Table 8.1'!A1" display="8.1" xr:uid="{1EF827F8-DC63-4B84-8A14-81FD4671D0CD}"/>
    <hyperlink ref="B8" location="'Table 8.2'!A1" display="8.2" xr:uid="{713B2A6C-C80F-4B42-BA89-1DD43E758338}"/>
    <hyperlink ref="B9" location="'Table 8.3'!A1" display="8.3" xr:uid="{D8E4728A-2BA4-4B37-A36E-88E4CE62FB55}"/>
    <hyperlink ref="B10" location="'Table 8.4'!A1" display="8.4" xr:uid="{A6D2A443-0374-4773-AE41-34D9B0FADC0D}"/>
    <hyperlink ref="B11" location="'Table 8.5'!A1" display="8.5" xr:uid="{F22E8ACB-9339-47DC-9B43-ADCAC1E78DDE}"/>
    <hyperlink ref="B12" location="'Table 8.6'!A1" display="8.6" xr:uid="{9EB35BD4-6C22-4795-B7CD-087EFDD351A5}"/>
    <hyperlink ref="B13" location="'Table 8.7'!A1" display="8.7" xr:uid="{014DBEE9-A5F7-49B8-B283-1C6164685A7E}"/>
    <hyperlink ref="B14" location="'Table 8.8'!A1" display="8.8" xr:uid="{299B4F58-202A-4DBE-B616-C6F90D34A760}"/>
    <hyperlink ref="B15" location="'Table 8.9'!A1" display="8.9" xr:uid="{5CFF4BDA-75FB-410A-ADED-213E5BF20F8B}"/>
    <hyperlink ref="B16" location="'Table 8.10'!A1" display="8.10" xr:uid="{F4643859-7625-41E2-9A3A-21C81096294E}"/>
    <hyperlink ref="B17" location="'Table 8.11'!A1" display="8.11" xr:uid="{7BC8EC7B-2D0C-4C17-8DDF-14D13BD9723C}"/>
    <hyperlink ref="B18" location="'Table 8.12'!A1" display="8.12" xr:uid="{28CC8727-1C6E-481B-A34D-730327E5B1C6}"/>
    <hyperlink ref="B19" location="'Table 8.13'!A1" display="8.13" xr:uid="{ADED85B5-3839-43F3-BAB1-AB7AE0C19F66}"/>
    <hyperlink ref="B20" location="'Table 8.14'!A1" display="8.14" xr:uid="{B07800DA-520C-4691-B18B-4482872A7903}"/>
    <hyperlink ref="B21" location="'Table 8.15'!A1" display="8.15" xr:uid="{E0C4A070-E274-4947-9CF7-E1C26720333B}"/>
    <hyperlink ref="B22" location="'Table 8.16'!A1" display="8.16" xr:uid="{8E6537C9-7BA4-4097-A30E-F5DB1F5ED950}"/>
    <hyperlink ref="B23" location="'Table 8.17'!A1" display="8.17" xr:uid="{D386CF17-7229-4C9D-AD73-BD89C1E4518F}"/>
    <hyperlink ref="B24" location="'Table 8.18'!A1" display="8.18" xr:uid="{F9DD8777-3356-41BA-929A-23438A6CFCDC}"/>
    <hyperlink ref="B25" location="'Table 8.19'!A1" display="8.19" xr:uid="{864F99D8-332E-423B-A041-C9F573D9204F}"/>
    <hyperlink ref="B26" location="'Table 8.20'!A1" display="8.20" xr:uid="{69B33279-74CB-4E45-9222-CC125410449A}"/>
    <hyperlink ref="B27" location="'Table 8.21'!A1" display="8.21" xr:uid="{23624685-29A0-4AEB-9559-0F9972D620C7}"/>
    <hyperlink ref="B28" location="'Table 8.22'!A1" display="8.22" xr:uid="{219B91E0-CC91-4E40-9744-C4B9FC88F02F}"/>
    <hyperlink ref="B29" location="'Table 8.23'!A1" display="8.23" xr:uid="{B9806779-6B01-4CC8-9903-13276485AD58}"/>
    <hyperlink ref="B30" location="'Table 8.24'!A1" display="8.24" xr:uid="{9929D6AE-0CD0-48AB-AF29-546C50418040}"/>
    <hyperlink ref="B31" location="'Table 8.25'!A1" display="8.25" xr:uid="{75F63458-E8F0-4A86-BD37-F4FC841ACAA5}"/>
    <hyperlink ref="B32" location="'Table 8.26'!A1" display="8.26" xr:uid="{F3716A37-6EB1-4A37-A94B-D4E03572C52C}"/>
    <hyperlink ref="B33" location="'Table 8.27'!A1" display="8.27" xr:uid="{BC656396-96CE-4F91-B8F0-6C9915B9DE56}"/>
    <hyperlink ref="B34" location="'Table 8.28'!A1" display="8.28" xr:uid="{20BE98F1-78BF-4058-8587-A9A51D965CD3}"/>
    <hyperlink ref="B35" location="'Table 8.29'!A1" display="8.29" xr:uid="{405DDB78-E440-4460-8EE7-65F7BC8FC137}"/>
    <hyperlink ref="B36" location="'Table 8.30'!A1" display="8.30" xr:uid="{62732EF6-FA2E-4FE5-ADC6-44A5CCDF372E}"/>
    <hyperlink ref="B37" location="'Table 8.31'!A1" display="8.31" xr:uid="{B457AA36-3B9B-43B1-B848-D4B5E2590C55}"/>
    <hyperlink ref="B38" location="'Table 8.32'!A1" display="8.32" xr:uid="{75717E4A-671B-406C-9152-05B6A1E24BA1}"/>
    <hyperlink ref="B39" location="'Table 8.33'!A1" display="8.33" xr:uid="{9AB4CA83-DB5F-4BE9-ABE8-521E04DD6BBD}"/>
    <hyperlink ref="B40" location="'Table 8.34'!A1" display="8.34" xr:uid="{32A14092-D07D-4C40-B2A8-F4D4E0124D33}"/>
    <hyperlink ref="B41" location="'Table 8.35'!A1" display="8.35" xr:uid="{C656AF93-0392-4FF4-9305-E5468052C735}"/>
    <hyperlink ref="B42" location="'Table 8.36'!A1" display="8.36" xr:uid="{0CB31F3A-2A02-4481-80E7-2A9D4ED47DC5}"/>
    <hyperlink ref="B43" location="'Table 8.37'!A1" display="8.37" xr:uid="{72C2CDA6-AD38-4158-8F13-7D456B602351}"/>
    <hyperlink ref="B44" location="'Table 8.38'!A1" display="8.38" xr:uid="{BF82BB05-B7C9-49B5-8DA5-493FF5626455}"/>
    <hyperlink ref="B45" location="'Table 8.39'!A1" display="8.39" xr:uid="{0E698EE8-95AB-431C-905A-CCD630BE1280}"/>
    <hyperlink ref="B46" location="'Table 8.40'!A1" display="8.40" xr:uid="{9785C480-F54F-4011-ACE1-476BC13DCFAD}"/>
    <hyperlink ref="B47" location="'Table 8.41'!A1" display="8.41" xr:uid="{C0ECECA6-0F1B-4DC9-9B44-FBAC19744CD9}"/>
    <hyperlink ref="B48" location="'Table 8.42'!A1" display="8.42" xr:uid="{FC864980-B605-40CB-8160-ACF4FD56CA39}"/>
    <hyperlink ref="B49" location="'Table 8.43'!A1" display="8.43" xr:uid="{7E4B0EBA-8A60-43D5-A169-787289FF7C05}"/>
    <hyperlink ref="B50" location="'Table 8.44'!A1" display="8.44" xr:uid="{20B4CA1C-4153-4C93-BF6C-1296860CFDEA}"/>
    <hyperlink ref="B51" location="'Table 8.45'!A1" display="8.45" xr:uid="{7A812DC8-FD23-4D13-8C54-68AE08EB0D5B}"/>
    <hyperlink ref="B52" location="'Table 8.46'!A1" display="8.46" xr:uid="{85936A2E-4B42-467A-946E-799E9F1CB898}"/>
    <hyperlink ref="B53" location="'Table 8.47'!A1" display="8.47" xr:uid="{432C140E-E280-4BAF-9FBD-3D9E11E284E2}"/>
    <hyperlink ref="B54" location="'Table 8.48'!A1" display="8.48" xr:uid="{4ACB1ACD-0476-459E-B8A7-516ECAFA5A6A}"/>
    <hyperlink ref="B55" location="'Table 8.49'!A1" display="8.49" xr:uid="{43E39825-FDDA-4310-B08D-AD9F65FFB8F7}"/>
    <hyperlink ref="B56" location="'Table 8.50'!A1" display="8.50" xr:uid="{CB2F0A90-E32A-492A-9902-B304C60A8A23}"/>
    <hyperlink ref="B57" location="'Table 8.51'!A1" display="8.51" xr:uid="{2988B60B-4F69-48C4-9010-CF17D5268B9B}"/>
    <hyperlink ref="B58" location="'Table 8.52'!A1" display="8.52" xr:uid="{E22A0AC5-0036-4B29-9642-9C793632C17E}"/>
    <hyperlink ref="B59" location="'Table 8.53'!A1" display="8.53" xr:uid="{27E29A9E-82C6-41CF-B6EE-0CA30B89DFC5}"/>
    <hyperlink ref="B60" location="'Table 8.54'!A1" display="8.54" xr:uid="{31973E35-E7B6-4E62-8471-CB47BE549D5F}"/>
    <hyperlink ref="B61" location="'Table 8.55'!A1" display="8.55" xr:uid="{7557246A-BA36-465D-B7A7-64487D18970C}"/>
    <hyperlink ref="B62" location="'Table 8.56'!A1" display="8.56" xr:uid="{A37F0CFB-A6C6-4D28-A82B-C7FDD91D46CB}"/>
    <hyperlink ref="B63" location="'Table 8.57'!A1" display="8.57" xr:uid="{CB1A7524-0D8D-4293-8C34-0EE60E1B0C06}"/>
    <hyperlink ref="B64" location="'Table 8.58'!A1" display="8.58" xr:uid="{251E3344-921F-44A2-ADEB-67F797014854}"/>
    <hyperlink ref="B65" location="'Table 8.59'!A1" display="8.59" xr:uid="{6F1782B9-3121-42EC-8721-FF490047E6BA}"/>
    <hyperlink ref="B66" location="'Table 8.60'!A1" display="8.60" xr:uid="{CDEB892F-B8B4-4589-83C1-D2E981E76C31}"/>
    <hyperlink ref="B67" location="'Table 8.61'!A1" display="8.61" xr:uid="{CB94339C-EF30-49AB-8673-C3B89CCD6143}"/>
    <hyperlink ref="B68" location="'Table 8.62'!A1" display="8.62" xr:uid="{C78AA9A6-23DF-40D6-B2BC-B8C88319A2AB}"/>
    <hyperlink ref="B69" location="'Table 8.63'!A1" display="8.63" xr:uid="{23DB0B9D-D4AA-40CA-8FDE-7A49DC2A607A}"/>
    <hyperlink ref="B70" location="'Table 8.64'!A1" display="8.64" xr:uid="{6C96B738-2404-4C22-B5B1-B14BE8039178}"/>
    <hyperlink ref="B71" location="'Table 8.65'!A1" display="8.65" xr:uid="{D624ACA5-0AB8-454C-99DD-192C977B5204}"/>
    <hyperlink ref="B72" location="'Table 8.66'!A1" display="8.66" xr:uid="{416F1AA1-97F1-4636-B9E5-43C8A4F07B20}"/>
    <hyperlink ref="B73" location="'Table 8.67'!A1" display="8.67" xr:uid="{3EEE696B-253C-41F3-9D5E-85A46D8769FC}"/>
    <hyperlink ref="B74" location="'Table 8.68'!A1" display="8.68" xr:uid="{56ADA639-4B38-4F0B-B789-2471BF4BF906}"/>
    <hyperlink ref="B75" location="'Table 8.69'!A1" display="8.69" xr:uid="{37914BD4-9EED-42D1-9940-8CB9B39F69C8}"/>
    <hyperlink ref="B76" location="'Table 8.70'!A1" display="8.70" xr:uid="{D39A8D3A-2605-465C-A4A8-0AA21068100B}"/>
    <hyperlink ref="B77" location="'Table 8.71'!A1" display="8.71" xr:uid="{EB1F915A-204E-4C64-8167-9E93AD33837C}"/>
    <hyperlink ref="B78" location="'Table 8.72'!A1" display="8.72" xr:uid="{7B932C07-7EA2-4A1C-B21E-BF855D43A3FE}"/>
    <hyperlink ref="B79" location="'Table 8.73'!A1" display="8.73" xr:uid="{751997D4-9FBD-49B4-BADB-587138BCB39D}"/>
    <hyperlink ref="B80" location="'Table 8.74'!A1" display="8.74" xr:uid="{77BE669C-95E3-474A-A8F6-525F78B83E1C}"/>
    <hyperlink ref="B81" location="'Table 8.75'!A1" display="8.75" xr:uid="{3548684D-C49B-4A0F-9DFD-CFB3AB7C4832}"/>
    <hyperlink ref="B82" location="'Table 8.76'!A1" display="8.76" xr:uid="{CFA3ED0D-1EDF-4CFB-9314-B8FFA615B78E}"/>
    <hyperlink ref="B83" location="'Table 8.77'!A1" display="8.77" xr:uid="{34D2258D-05BF-4853-BDCC-AB07E9DAF6D6}"/>
    <hyperlink ref="B84" location="'Table 8.78'!A1" display="8.78" xr:uid="{1E61D389-C585-45AE-9FD0-005CA3797C65}"/>
    <hyperlink ref="B85" location="'Table 8.79'!A1" display="8.79" xr:uid="{6E9F50B8-6069-465D-9721-2A35B5D760EF}"/>
  </hyperlinks>
  <pageMargins left="0.7" right="0.7" top="0.75" bottom="0.75" header="0.3" footer="0.3"/>
  <pageSetup paperSize="9" orientation="portrait" r:id="rId4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EE0449-EBC4-4DE8-AFF5-2325041CA793}">
  <sheetPr codeName="Sheet73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115</v>
      </c>
      <c r="T1" s="99"/>
      <c r="U1" s="99"/>
      <c r="V1" s="99"/>
      <c r="W1" s="99"/>
      <c r="X1" s="99"/>
      <c r="Y1" s="100" t="s">
        <v>213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204</v>
      </c>
      <c r="Y2" s="103" t="s">
        <v>281</v>
      </c>
      <c r="Z2" s="103" t="s">
        <v>287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60" t="s">
        <v>292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115</v>
      </c>
      <c r="Y3" s="105" t="s">
        <v>213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8.9 Boroondara, Victoria,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142750</v>
      </c>
      <c r="W4" s="108">
        <v>144464</v>
      </c>
      <c r="X4" s="108">
        <v>147379</v>
      </c>
      <c r="Y4" s="108">
        <v>143452</v>
      </c>
      <c r="Z4" s="108">
        <v>140001</v>
      </c>
      <c r="AB4" s="109" t="str">
        <f>TEXT(Z4,"###,###")</f>
        <v>140,001</v>
      </c>
      <c r="AD4" s="110">
        <f>Z4/Y4-1</f>
        <v>-2.4056827370827927E-2</v>
      </c>
      <c r="AF4" s="110">
        <f>Z4/V4-1</f>
        <v>-1.9257443082311698E-2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69903</v>
      </c>
      <c r="W5" s="108">
        <v>70842</v>
      </c>
      <c r="X5" s="108">
        <v>72043</v>
      </c>
      <c r="Y5" s="108">
        <v>70280</v>
      </c>
      <c r="Z5" s="108">
        <v>67794</v>
      </c>
      <c r="AB5" s="109" t="str">
        <f>TEXT(Z5,"###,###")</f>
        <v>67,794</v>
      </c>
      <c r="AD5" s="110">
        <f t="shared" ref="AD5:AD9" si="0">Z5/Y5-1</f>
        <v>-3.5372794536141172E-2</v>
      </c>
      <c r="AF5" s="110">
        <f t="shared" ref="AF5:AF9" si="1">Z5/V5-1</f>
        <v>-3.0170378953693011E-2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72848</v>
      </c>
      <c r="W6" s="108">
        <v>73624</v>
      </c>
      <c r="X6" s="108">
        <v>75328</v>
      </c>
      <c r="Y6" s="108">
        <v>73176</v>
      </c>
      <c r="Z6" s="108">
        <v>72146</v>
      </c>
      <c r="AB6" s="109" t="str">
        <f>TEXT(Z6,"###,###")</f>
        <v>72,146</v>
      </c>
      <c r="AD6" s="110">
        <f t="shared" si="0"/>
        <v>-1.4075653219634887E-2</v>
      </c>
      <c r="AF6" s="110">
        <f t="shared" si="1"/>
        <v>-9.6365034043487396E-3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98973</v>
      </c>
      <c r="W7" s="108">
        <v>100460</v>
      </c>
      <c r="X7" s="108">
        <v>101424</v>
      </c>
      <c r="Y7" s="108">
        <v>101129</v>
      </c>
      <c r="Z7" s="108">
        <v>97842</v>
      </c>
      <c r="AB7" s="109" t="str">
        <f>TEXT(Z7,"###,###")</f>
        <v>97,842</v>
      </c>
      <c r="AD7" s="110">
        <f t="shared" si="0"/>
        <v>-3.2503040670826322E-2</v>
      </c>
      <c r="AF7" s="110">
        <f t="shared" si="1"/>
        <v>-1.142735897669056E-2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140,001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97,842</v>
      </c>
      <c r="P8" s="67"/>
      <c r="S8" s="107" t="s">
        <v>84</v>
      </c>
      <c r="T8" s="108"/>
      <c r="U8" s="108"/>
      <c r="V8" s="108">
        <v>45830</v>
      </c>
      <c r="W8" s="108">
        <v>47786.96</v>
      </c>
      <c r="X8" s="108">
        <v>48197</v>
      </c>
      <c r="Y8" s="108">
        <v>49556.23</v>
      </c>
      <c r="Z8" s="108">
        <v>52632</v>
      </c>
      <c r="AB8" s="109" t="str">
        <f>TEXT(Z8,"$###,###")</f>
        <v>$52,632</v>
      </c>
      <c r="AD8" s="110">
        <f t="shared" si="0"/>
        <v>6.2066262909829861E-2</v>
      </c>
      <c r="AF8" s="110">
        <f t="shared" si="1"/>
        <v>0.14841806676849223</v>
      </c>
    </row>
    <row r="9" spans="1:32" x14ac:dyDescent="0.25">
      <c r="A9" s="30" t="s">
        <v>14</v>
      </c>
      <c r="B9" s="71"/>
      <c r="C9" s="72"/>
      <c r="D9" s="73">
        <f>AD104</f>
        <v>77.595874315183465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49.357126796263358</v>
      </c>
      <c r="P9" s="74" t="s">
        <v>85</v>
      </c>
      <c r="S9" s="107" t="s">
        <v>7</v>
      </c>
      <c r="T9" s="108"/>
      <c r="U9" s="108"/>
      <c r="V9" s="108">
        <v>8631595677</v>
      </c>
      <c r="W9" s="108">
        <v>9005780875</v>
      </c>
      <c r="X9" s="108">
        <v>9272818255</v>
      </c>
      <c r="Y9" s="108">
        <v>9481970317</v>
      </c>
      <c r="Z9" s="108">
        <v>9797926996</v>
      </c>
      <c r="AB9" s="109" t="str">
        <f>TEXT(Z9/1000000,"$#,###.0")&amp;" mil"</f>
        <v>$9,797.9 mil</v>
      </c>
      <c r="AD9" s="110">
        <f t="shared" si="0"/>
        <v>3.3321838018574024E-2</v>
      </c>
      <c r="AF9" s="110">
        <f t="shared" si="1"/>
        <v>0.13512348847708888</v>
      </c>
    </row>
    <row r="10" spans="1:32" x14ac:dyDescent="0.25">
      <c r="A10" s="30" t="s">
        <v>17</v>
      </c>
      <c r="B10" s="71"/>
      <c r="C10" s="72"/>
      <c r="D10" s="73">
        <f>AD105</f>
        <v>16.389168648795366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50.587682181476254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83.910794955131735</v>
      </c>
      <c r="P11" s="74" t="s">
        <v>85</v>
      </c>
      <c r="S11" s="107" t="s">
        <v>29</v>
      </c>
      <c r="T11" s="112"/>
      <c r="U11" s="112"/>
      <c r="V11" s="112">
        <v>127017</v>
      </c>
      <c r="W11" s="112">
        <v>128531</v>
      </c>
      <c r="X11" s="112">
        <v>131318</v>
      </c>
      <c r="Y11" s="112">
        <v>127453</v>
      </c>
      <c r="Z11" s="112">
        <v>124262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7.3138325054680005</v>
      </c>
      <c r="P12" s="74" t="s">
        <v>85</v>
      </c>
      <c r="S12" s="107" t="s">
        <v>30</v>
      </c>
      <c r="T12" s="112"/>
      <c r="U12" s="112"/>
      <c r="V12" s="112">
        <v>15735</v>
      </c>
      <c r="W12" s="112">
        <v>15932</v>
      </c>
      <c r="X12" s="112">
        <v>16055</v>
      </c>
      <c r="Y12" s="112">
        <v>15993</v>
      </c>
      <c r="Z12" s="112">
        <v>15739</v>
      </c>
    </row>
    <row r="13" spans="1:32" ht="15" customHeight="1" x14ac:dyDescent="0.25">
      <c r="A13" s="30" t="s">
        <v>19</v>
      </c>
      <c r="B13" s="72"/>
      <c r="C13" s="72"/>
      <c r="D13" s="73">
        <f>AD108</f>
        <v>16.88273655188177</v>
      </c>
      <c r="E13" s="74" t="s">
        <v>85</v>
      </c>
      <c r="F13" s="24"/>
      <c r="G13" s="142" t="s">
        <v>285</v>
      </c>
      <c r="H13" s="143"/>
      <c r="I13" s="143"/>
      <c r="J13" s="143"/>
      <c r="K13" s="143"/>
      <c r="L13" s="143"/>
      <c r="M13" s="81"/>
      <c r="N13" s="72"/>
      <c r="O13" s="73">
        <f>T132</f>
        <v>8.7763945953680427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14.054185327247662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42.0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19.404861393847188</v>
      </c>
      <c r="E15" s="74" t="s">
        <v>85</v>
      </c>
      <c r="F15" s="24"/>
      <c r="G15" s="33" t="s">
        <v>279</v>
      </c>
      <c r="H15" s="72"/>
      <c r="I15" s="72"/>
      <c r="J15" s="72"/>
      <c r="K15" s="82"/>
      <c r="L15" s="72"/>
      <c r="M15" s="72"/>
      <c r="N15" s="72"/>
      <c r="O15" s="73">
        <f>AB38</f>
        <v>17.828926523645507</v>
      </c>
      <c r="P15" s="74" t="s">
        <v>85</v>
      </c>
      <c r="S15" s="115" t="s">
        <v>61</v>
      </c>
      <c r="T15" s="115"/>
      <c r="U15" s="116"/>
      <c r="V15" s="116">
        <v>850</v>
      </c>
      <c r="W15" s="116">
        <v>715</v>
      </c>
      <c r="X15" s="116">
        <v>787</v>
      </c>
      <c r="Y15" s="112">
        <v>694</v>
      </c>
      <c r="Z15" s="112">
        <v>602</v>
      </c>
      <c r="AB15" s="117">
        <f t="shared" ref="AB15:AB34" si="2">IF(Z15="np",0,Z15/$Z$34)</f>
        <v>4.2999692859336715E-3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42.790408639938285</v>
      </c>
      <c r="E16" s="85" t="s">
        <v>85</v>
      </c>
      <c r="F16" s="24"/>
      <c r="G16" s="86" t="s">
        <v>280</v>
      </c>
      <c r="H16" s="35"/>
      <c r="I16" s="35"/>
      <c r="J16" s="35"/>
      <c r="K16" s="36"/>
      <c r="L16" s="35"/>
      <c r="M16" s="35"/>
      <c r="N16" s="35"/>
      <c r="O16" s="84">
        <f>AB37</f>
        <v>82.171073476354493</v>
      </c>
      <c r="P16" s="37" t="s">
        <v>85</v>
      </c>
      <c r="S16" s="115" t="s">
        <v>62</v>
      </c>
      <c r="T16" s="115"/>
      <c r="U16" s="116"/>
      <c r="V16" s="116">
        <v>310</v>
      </c>
      <c r="W16" s="116">
        <v>275</v>
      </c>
      <c r="X16" s="116">
        <v>266</v>
      </c>
      <c r="Y16" s="112">
        <v>284</v>
      </c>
      <c r="Z16" s="112">
        <v>293</v>
      </c>
      <c r="AB16" s="117">
        <f t="shared" si="2"/>
        <v>2.0928421939843287E-3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5101</v>
      </c>
      <c r="W17" s="116">
        <v>5037</v>
      </c>
      <c r="X17" s="116">
        <v>4980</v>
      </c>
      <c r="Y17" s="112">
        <v>4586</v>
      </c>
      <c r="Z17" s="112">
        <v>4483</v>
      </c>
      <c r="AB17" s="117">
        <f t="shared" si="2"/>
        <v>3.2021199848572511E-2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289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728</v>
      </c>
      <c r="W18" s="116">
        <v>768</v>
      </c>
      <c r="X18" s="116">
        <v>756</v>
      </c>
      <c r="Y18" s="112">
        <v>771</v>
      </c>
      <c r="Z18" s="112">
        <v>728</v>
      </c>
      <c r="AB18" s="117">
        <f t="shared" si="2"/>
        <v>5.1999628574081616E-3</v>
      </c>
    </row>
    <row r="19" spans="1:28" x14ac:dyDescent="0.25">
      <c r="A19" s="63" t="str">
        <f>$S$1&amp;" ("&amp;$V$2&amp;" to "&amp;$Z$2&amp;")"</f>
        <v>Boroondara (2016-17 to 2020-21)</v>
      </c>
      <c r="B19" s="63"/>
      <c r="C19" s="63"/>
      <c r="D19" s="63"/>
      <c r="E19" s="63"/>
      <c r="F19" s="63"/>
      <c r="G19" s="63" t="str">
        <f>$S$1&amp;" ("&amp;$V$2&amp;" to "&amp;$Z$2&amp;")"</f>
        <v>Boroondara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4614</v>
      </c>
      <c r="W19" s="116">
        <v>5044</v>
      </c>
      <c r="X19" s="116">
        <v>5203</v>
      </c>
      <c r="Y19" s="112">
        <v>4964</v>
      </c>
      <c r="Z19" s="112">
        <v>4929</v>
      </c>
      <c r="AB19" s="117">
        <f t="shared" si="2"/>
        <v>3.5206891379347294E-2</v>
      </c>
    </row>
    <row r="20" spans="1:28" x14ac:dyDescent="0.25">
      <c r="S20" s="115" t="s">
        <v>66</v>
      </c>
      <c r="T20" s="115"/>
      <c r="U20" s="116"/>
      <c r="V20" s="116">
        <v>5973</v>
      </c>
      <c r="W20" s="116">
        <v>5873</v>
      </c>
      <c r="X20" s="116">
        <v>5817</v>
      </c>
      <c r="Y20" s="112">
        <v>5364</v>
      </c>
      <c r="Z20" s="112">
        <v>5209</v>
      </c>
      <c r="AB20" s="117">
        <f t="shared" si="2"/>
        <v>3.7206877093735047E-2</v>
      </c>
    </row>
    <row r="21" spans="1:28" x14ac:dyDescent="0.25">
      <c r="S21" s="115" t="s">
        <v>67</v>
      </c>
      <c r="T21" s="115"/>
      <c r="U21" s="116"/>
      <c r="V21" s="116">
        <v>11689</v>
      </c>
      <c r="W21" s="116">
        <v>12065</v>
      </c>
      <c r="X21" s="116">
        <v>12073</v>
      </c>
      <c r="Y21" s="112">
        <v>12397</v>
      </c>
      <c r="Z21" s="112">
        <v>12592</v>
      </c>
      <c r="AB21" s="117">
        <f t="shared" si="2"/>
        <v>8.9942214698466444E-2</v>
      </c>
    </row>
    <row r="22" spans="1:28" x14ac:dyDescent="0.25">
      <c r="S22" s="115" t="s">
        <v>68</v>
      </c>
      <c r="T22" s="115"/>
      <c r="U22" s="116"/>
      <c r="V22" s="116">
        <v>9825</v>
      </c>
      <c r="W22" s="116">
        <v>9928</v>
      </c>
      <c r="X22" s="116">
        <v>10423</v>
      </c>
      <c r="Y22" s="112">
        <v>10184</v>
      </c>
      <c r="Z22" s="112">
        <v>9978</v>
      </c>
      <c r="AB22" s="117">
        <f t="shared" si="2"/>
        <v>7.1270919493432186E-2</v>
      </c>
    </row>
    <row r="23" spans="1:28" x14ac:dyDescent="0.25">
      <c r="S23" s="115" t="s">
        <v>69</v>
      </c>
      <c r="T23" s="115"/>
      <c r="U23" s="116"/>
      <c r="V23" s="116">
        <v>2426</v>
      </c>
      <c r="W23" s="116">
        <v>2850</v>
      </c>
      <c r="X23" s="116">
        <v>2939</v>
      </c>
      <c r="Y23" s="112">
        <v>2668</v>
      </c>
      <c r="Z23" s="112">
        <v>2728</v>
      </c>
      <c r="AB23" s="117">
        <f t="shared" si="2"/>
        <v>1.9485575103034978E-2</v>
      </c>
    </row>
    <row r="24" spans="1:28" x14ac:dyDescent="0.25">
      <c r="S24" s="115" t="s">
        <v>70</v>
      </c>
      <c r="T24" s="115"/>
      <c r="U24" s="116"/>
      <c r="V24" s="116">
        <v>3613</v>
      </c>
      <c r="W24" s="116">
        <v>3634</v>
      </c>
      <c r="X24" s="116">
        <v>3734</v>
      </c>
      <c r="Y24" s="112">
        <v>3501</v>
      </c>
      <c r="Z24" s="112">
        <v>3179</v>
      </c>
      <c r="AB24" s="117">
        <f t="shared" si="2"/>
        <v>2.2706980664423827E-2</v>
      </c>
    </row>
    <row r="25" spans="1:28" x14ac:dyDescent="0.25">
      <c r="S25" s="115" t="s">
        <v>71</v>
      </c>
      <c r="T25" s="115"/>
      <c r="U25" s="116"/>
      <c r="V25" s="116">
        <v>8312</v>
      </c>
      <c r="W25" s="116">
        <v>8399</v>
      </c>
      <c r="X25" s="116">
        <v>8500</v>
      </c>
      <c r="Y25" s="112">
        <v>8623</v>
      </c>
      <c r="Z25" s="112">
        <v>8809</v>
      </c>
      <c r="AB25" s="117">
        <f t="shared" si="2"/>
        <v>6.2920979135863309E-2</v>
      </c>
    </row>
    <row r="26" spans="1:28" x14ac:dyDescent="0.25">
      <c r="S26" s="115" t="s">
        <v>72</v>
      </c>
      <c r="T26" s="115"/>
      <c r="U26" s="116"/>
      <c r="V26" s="116">
        <v>3175</v>
      </c>
      <c r="W26" s="116">
        <v>3468</v>
      </c>
      <c r="X26" s="116">
        <v>3345</v>
      </c>
      <c r="Y26" s="112">
        <v>3257</v>
      </c>
      <c r="Z26" s="112">
        <v>3171</v>
      </c>
      <c r="AB26" s="117">
        <f t="shared" si="2"/>
        <v>2.264983821544132E-2</v>
      </c>
    </row>
    <row r="27" spans="1:28" x14ac:dyDescent="0.25">
      <c r="S27" s="115" t="s">
        <v>73</v>
      </c>
      <c r="T27" s="115"/>
      <c r="U27" s="116"/>
      <c r="V27" s="116">
        <v>18722</v>
      </c>
      <c r="W27" s="116">
        <v>20405</v>
      </c>
      <c r="X27" s="116">
        <v>21148</v>
      </c>
      <c r="Y27" s="112">
        <v>20646</v>
      </c>
      <c r="Z27" s="112">
        <v>20372</v>
      </c>
      <c r="AB27" s="117">
        <f t="shared" si="2"/>
        <v>0.14551324633395477</v>
      </c>
    </row>
    <row r="28" spans="1:28" x14ac:dyDescent="0.25">
      <c r="S28" s="115" t="s">
        <v>74</v>
      </c>
      <c r="T28" s="115"/>
      <c r="U28" s="116"/>
      <c r="V28" s="116">
        <v>10173</v>
      </c>
      <c r="W28" s="116">
        <v>11176</v>
      </c>
      <c r="X28" s="116">
        <v>11786</v>
      </c>
      <c r="Y28" s="112">
        <v>11360</v>
      </c>
      <c r="Z28" s="112">
        <v>10056</v>
      </c>
      <c r="AB28" s="117">
        <f t="shared" si="2"/>
        <v>7.1828058371011638E-2</v>
      </c>
    </row>
    <row r="29" spans="1:28" x14ac:dyDescent="0.25">
      <c r="S29" s="115" t="s">
        <v>75</v>
      </c>
      <c r="T29" s="115"/>
      <c r="U29" s="116"/>
      <c r="V29" s="116">
        <v>5383</v>
      </c>
      <c r="W29" s="116">
        <v>5056</v>
      </c>
      <c r="X29" s="116">
        <v>8255</v>
      </c>
      <c r="Y29" s="112">
        <v>5355</v>
      </c>
      <c r="Z29" s="112">
        <v>5485</v>
      </c>
      <c r="AB29" s="117">
        <f t="shared" si="2"/>
        <v>3.9178291583631543E-2</v>
      </c>
    </row>
    <row r="30" spans="1:28" x14ac:dyDescent="0.25">
      <c r="S30" s="115" t="s">
        <v>76</v>
      </c>
      <c r="T30" s="115"/>
      <c r="U30" s="116"/>
      <c r="V30" s="116">
        <v>14820</v>
      </c>
      <c r="W30" s="116">
        <v>15531</v>
      </c>
      <c r="X30" s="116">
        <v>13725</v>
      </c>
      <c r="Y30" s="112">
        <v>15150</v>
      </c>
      <c r="Z30" s="112">
        <v>13805</v>
      </c>
      <c r="AB30" s="117">
        <f t="shared" si="2"/>
        <v>9.86064385254391E-2</v>
      </c>
    </row>
    <row r="31" spans="1:28" x14ac:dyDescent="0.25">
      <c r="S31" s="115" t="s">
        <v>77</v>
      </c>
      <c r="T31" s="115"/>
      <c r="U31" s="116"/>
      <c r="V31" s="116">
        <v>18587</v>
      </c>
      <c r="W31" s="116">
        <v>19301</v>
      </c>
      <c r="X31" s="116">
        <v>19786</v>
      </c>
      <c r="Y31" s="112">
        <v>20029</v>
      </c>
      <c r="Z31" s="112">
        <v>20910</v>
      </c>
      <c r="AB31" s="117">
        <f t="shared" si="2"/>
        <v>0.14935607602802836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3441</v>
      </c>
      <c r="W32" s="116">
        <v>3943</v>
      </c>
      <c r="X32" s="116">
        <v>4080</v>
      </c>
      <c r="Y32" s="112">
        <v>4276</v>
      </c>
      <c r="Z32" s="112">
        <v>4100</v>
      </c>
      <c r="AB32" s="117">
        <f t="shared" si="2"/>
        <v>2.9285505103534976E-2</v>
      </c>
    </row>
    <row r="33" spans="19:32" x14ac:dyDescent="0.25">
      <c r="S33" s="115" t="s">
        <v>79</v>
      </c>
      <c r="T33" s="115"/>
      <c r="U33" s="116"/>
      <c r="V33" s="116">
        <v>3607</v>
      </c>
      <c r="W33" s="116">
        <v>3778</v>
      </c>
      <c r="X33" s="116">
        <v>3905</v>
      </c>
      <c r="Y33" s="112">
        <v>3983</v>
      </c>
      <c r="Z33" s="112">
        <v>3919</v>
      </c>
      <c r="AB33" s="117">
        <f t="shared" si="2"/>
        <v>2.7992657195305748E-2</v>
      </c>
    </row>
    <row r="34" spans="19:32" x14ac:dyDescent="0.25">
      <c r="S34" s="118" t="s">
        <v>53</v>
      </c>
      <c r="T34" s="118"/>
      <c r="U34" s="119"/>
      <c r="V34" s="119">
        <v>142747</v>
      </c>
      <c r="W34" s="119">
        <v>144465</v>
      </c>
      <c r="X34" s="119">
        <v>147376</v>
      </c>
      <c r="Y34" s="120">
        <v>143449</v>
      </c>
      <c r="Z34" s="120">
        <v>140001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81877</v>
      </c>
      <c r="W37" s="112">
        <v>83368</v>
      </c>
      <c r="X37" s="112">
        <v>82765</v>
      </c>
      <c r="Y37" s="112">
        <v>83188</v>
      </c>
      <c r="Z37" s="112">
        <v>80397</v>
      </c>
      <c r="AB37" s="132">
        <f>Z37/Z40*100</f>
        <v>82.171073476354493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17098</v>
      </c>
      <c r="W38" s="112">
        <v>17091</v>
      </c>
      <c r="X38" s="112">
        <v>18659</v>
      </c>
      <c r="Y38" s="112">
        <v>17946</v>
      </c>
      <c r="Z38" s="112">
        <v>17444</v>
      </c>
      <c r="AB38" s="132">
        <f>Z38/Z40*100</f>
        <v>17.828926523645507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98975</v>
      </c>
      <c r="W40" s="112">
        <v>100459</v>
      </c>
      <c r="X40" s="112">
        <v>101424</v>
      </c>
      <c r="Y40" s="112">
        <v>101134</v>
      </c>
      <c r="Z40" s="112">
        <v>97841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33</v>
      </c>
      <c r="W44" s="112">
        <v>43</v>
      </c>
      <c r="X44" s="112">
        <v>55</v>
      </c>
      <c r="Y44" s="112">
        <v>50</v>
      </c>
      <c r="Z44" s="112">
        <v>32</v>
      </c>
    </row>
    <row r="45" spans="19:32" x14ac:dyDescent="0.25">
      <c r="S45" s="115" t="s">
        <v>37</v>
      </c>
      <c r="T45" s="115"/>
      <c r="U45" s="112"/>
      <c r="V45" s="112">
        <v>755</v>
      </c>
      <c r="W45" s="112">
        <v>750</v>
      </c>
      <c r="X45" s="112">
        <v>776</v>
      </c>
      <c r="Y45" s="112">
        <v>754</v>
      </c>
      <c r="Z45" s="112">
        <v>817</v>
      </c>
    </row>
    <row r="46" spans="19:32" x14ac:dyDescent="0.25">
      <c r="S46" s="115" t="s">
        <v>38</v>
      </c>
      <c r="T46" s="115"/>
      <c r="U46" s="112"/>
      <c r="V46" s="112">
        <v>3850</v>
      </c>
      <c r="W46" s="112">
        <v>3976</v>
      </c>
      <c r="X46" s="112">
        <v>4191</v>
      </c>
      <c r="Y46" s="112">
        <v>3938</v>
      </c>
      <c r="Z46" s="112">
        <v>3967</v>
      </c>
    </row>
    <row r="47" spans="19:32" x14ac:dyDescent="0.25">
      <c r="S47" s="115" t="s">
        <v>39</v>
      </c>
      <c r="T47" s="115"/>
      <c r="U47" s="112"/>
      <c r="V47" s="112">
        <v>8224</v>
      </c>
      <c r="W47" s="112">
        <v>8250</v>
      </c>
      <c r="X47" s="112">
        <v>8316</v>
      </c>
      <c r="Y47" s="112">
        <v>7796</v>
      </c>
      <c r="Z47" s="112">
        <v>7197</v>
      </c>
    </row>
    <row r="48" spans="19:32" x14ac:dyDescent="0.25">
      <c r="S48" s="115" t="s">
        <v>40</v>
      </c>
      <c r="T48" s="115"/>
      <c r="U48" s="112"/>
      <c r="V48" s="112">
        <v>9685</v>
      </c>
      <c r="W48" s="112">
        <v>10161</v>
      </c>
      <c r="X48" s="112">
        <v>10422</v>
      </c>
      <c r="Y48" s="112">
        <v>9953</v>
      </c>
      <c r="Z48" s="112">
        <v>9273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7638</v>
      </c>
      <c r="W49" s="112">
        <v>7682</v>
      </c>
      <c r="X49" s="112">
        <v>7918</v>
      </c>
      <c r="Y49" s="112">
        <v>7770</v>
      </c>
      <c r="Z49" s="112">
        <v>7253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Boroondara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6276</v>
      </c>
      <c r="W50" s="112">
        <v>6458</v>
      </c>
      <c r="X50" s="112">
        <v>6683</v>
      </c>
      <c r="Y50" s="112">
        <v>6447</v>
      </c>
      <c r="Z50" s="112">
        <v>6089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5979</v>
      </c>
      <c r="W51" s="112">
        <v>5985</v>
      </c>
      <c r="X51" s="112">
        <v>6057</v>
      </c>
      <c r="Y51" s="112">
        <v>6017</v>
      </c>
      <c r="Z51" s="112">
        <v>5897</v>
      </c>
    </row>
    <row r="52" spans="1:26" ht="15" customHeight="1" x14ac:dyDescent="0.25">
      <c r="S52" s="115" t="s">
        <v>44</v>
      </c>
      <c r="T52" s="115"/>
      <c r="U52" s="112"/>
      <c r="V52" s="112">
        <v>6486</v>
      </c>
      <c r="W52" s="112">
        <v>6479</v>
      </c>
      <c r="X52" s="112">
        <v>6433</v>
      </c>
      <c r="Y52" s="112">
        <v>6266</v>
      </c>
      <c r="Z52" s="112">
        <v>6015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6261</v>
      </c>
      <c r="W53" s="112">
        <v>6241</v>
      </c>
      <c r="X53" s="112">
        <v>6120</v>
      </c>
      <c r="Y53" s="112">
        <v>6147</v>
      </c>
      <c r="Z53" s="112">
        <v>6161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5457</v>
      </c>
      <c r="W54" s="112">
        <v>5532</v>
      </c>
      <c r="X54" s="112">
        <v>5583</v>
      </c>
      <c r="Y54" s="112">
        <v>5556</v>
      </c>
      <c r="Z54" s="112">
        <v>5515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4040</v>
      </c>
      <c r="W55" s="112">
        <v>4097</v>
      </c>
      <c r="X55" s="112">
        <v>4159</v>
      </c>
      <c r="Y55" s="112">
        <v>4178</v>
      </c>
      <c r="Z55" s="112">
        <v>4235</v>
      </c>
    </row>
    <row r="56" spans="1:26" ht="15" customHeight="1" x14ac:dyDescent="0.25">
      <c r="S56" s="115" t="s">
        <v>48</v>
      </c>
      <c r="T56" s="115"/>
      <c r="U56" s="112"/>
      <c r="V56" s="112">
        <v>2681</v>
      </c>
      <c r="W56" s="112">
        <v>2618</v>
      </c>
      <c r="X56" s="112">
        <v>2697</v>
      </c>
      <c r="Y56" s="112">
        <v>2682</v>
      </c>
      <c r="Z56" s="112">
        <v>2681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1512</v>
      </c>
      <c r="W57" s="112">
        <v>1516</v>
      </c>
      <c r="X57" s="112">
        <v>1542</v>
      </c>
      <c r="Y57" s="112">
        <v>1573</v>
      </c>
      <c r="Z57" s="112">
        <v>1522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559</v>
      </c>
      <c r="W58" s="112">
        <v>555</v>
      </c>
      <c r="X58" s="112">
        <v>635</v>
      </c>
      <c r="Y58" s="112">
        <v>672</v>
      </c>
      <c r="Z58" s="112">
        <v>699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255</v>
      </c>
      <c r="W59" s="112">
        <v>262</v>
      </c>
      <c r="X59" s="112">
        <v>249</v>
      </c>
      <c r="Y59" s="112">
        <v>273</v>
      </c>
      <c r="Z59" s="112">
        <v>254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208</v>
      </c>
      <c r="W60" s="112">
        <v>226</v>
      </c>
      <c r="X60" s="112">
        <v>207</v>
      </c>
      <c r="Y60" s="112">
        <v>200</v>
      </c>
      <c r="Z60" s="112">
        <v>187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69899</v>
      </c>
      <c r="W61" s="112">
        <v>70841</v>
      </c>
      <c r="X61" s="112">
        <v>72046</v>
      </c>
      <c r="Y61" s="112">
        <v>70277</v>
      </c>
      <c r="Z61" s="112">
        <v>67794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36</v>
      </c>
      <c r="W63" s="112">
        <v>43</v>
      </c>
      <c r="X63" s="112">
        <v>34</v>
      </c>
      <c r="Y63" s="112">
        <v>26</v>
      </c>
      <c r="Z63" s="112">
        <v>26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1108</v>
      </c>
      <c r="W64" s="112">
        <v>1018</v>
      </c>
      <c r="X64" s="112">
        <v>1235</v>
      </c>
      <c r="Y64" s="112">
        <v>1120</v>
      </c>
      <c r="Z64" s="112">
        <v>1203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Boroondara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4524</v>
      </c>
      <c r="W65" s="112">
        <v>4433</v>
      </c>
      <c r="X65" s="112">
        <v>4605</v>
      </c>
      <c r="Y65" s="112">
        <v>4296</v>
      </c>
      <c r="Z65" s="112">
        <v>4471</v>
      </c>
    </row>
    <row r="66" spans="1:26" x14ac:dyDescent="0.25">
      <c r="S66" s="115" t="s">
        <v>39</v>
      </c>
      <c r="T66" s="115"/>
      <c r="U66" s="112"/>
      <c r="V66" s="112">
        <v>8446</v>
      </c>
      <c r="W66" s="112">
        <v>8446</v>
      </c>
      <c r="X66" s="112">
        <v>8765</v>
      </c>
      <c r="Y66" s="112">
        <v>8284</v>
      </c>
      <c r="Z66" s="112">
        <v>8123</v>
      </c>
    </row>
    <row r="67" spans="1:26" x14ac:dyDescent="0.25">
      <c r="S67" s="115" t="s">
        <v>40</v>
      </c>
      <c r="T67" s="115"/>
      <c r="U67" s="112"/>
      <c r="V67" s="112">
        <v>10143</v>
      </c>
      <c r="W67" s="112">
        <v>10484</v>
      </c>
      <c r="X67" s="112">
        <v>10637</v>
      </c>
      <c r="Y67" s="112">
        <v>10034</v>
      </c>
      <c r="Z67" s="112">
        <v>9683</v>
      </c>
    </row>
    <row r="68" spans="1:26" x14ac:dyDescent="0.25">
      <c r="S68" s="115" t="s">
        <v>41</v>
      </c>
      <c r="T68" s="115"/>
      <c r="U68" s="112"/>
      <c r="V68" s="112">
        <v>7602</v>
      </c>
      <c r="W68" s="112">
        <v>7823</v>
      </c>
      <c r="X68" s="112">
        <v>8112</v>
      </c>
      <c r="Y68" s="112">
        <v>7929</v>
      </c>
      <c r="Z68" s="112">
        <v>7528</v>
      </c>
    </row>
    <row r="69" spans="1:26" x14ac:dyDescent="0.25">
      <c r="S69" s="115" t="s">
        <v>42</v>
      </c>
      <c r="T69" s="115"/>
      <c r="U69" s="112"/>
      <c r="V69" s="112">
        <v>6340</v>
      </c>
      <c r="W69" s="112">
        <v>6656</v>
      </c>
      <c r="X69" s="112">
        <v>6772</v>
      </c>
      <c r="Y69" s="112">
        <v>6653</v>
      </c>
      <c r="Z69" s="112">
        <v>6526</v>
      </c>
    </row>
    <row r="70" spans="1:26" x14ac:dyDescent="0.25">
      <c r="S70" s="115" t="s">
        <v>43</v>
      </c>
      <c r="T70" s="115"/>
      <c r="U70" s="112"/>
      <c r="V70" s="112">
        <v>6359</v>
      </c>
      <c r="W70" s="112">
        <v>6362</v>
      </c>
      <c r="X70" s="112">
        <v>6431</v>
      </c>
      <c r="Y70" s="112">
        <v>6520</v>
      </c>
      <c r="Z70" s="112">
        <v>6337</v>
      </c>
    </row>
    <row r="71" spans="1:26" x14ac:dyDescent="0.25">
      <c r="S71" s="115" t="s">
        <v>44</v>
      </c>
      <c r="T71" s="115"/>
      <c r="U71" s="112"/>
      <c r="V71" s="112">
        <v>7378</v>
      </c>
      <c r="W71" s="112">
        <v>7395</v>
      </c>
      <c r="X71" s="112">
        <v>7375</v>
      </c>
      <c r="Y71" s="112">
        <v>7174</v>
      </c>
      <c r="Z71" s="112">
        <v>6777</v>
      </c>
    </row>
    <row r="72" spans="1:26" x14ac:dyDescent="0.25">
      <c r="S72" s="115" t="s">
        <v>45</v>
      </c>
      <c r="T72" s="115"/>
      <c r="U72" s="112"/>
      <c r="V72" s="112">
        <v>6874</v>
      </c>
      <c r="W72" s="112">
        <v>6764</v>
      </c>
      <c r="X72" s="112">
        <v>6701</v>
      </c>
      <c r="Y72" s="112">
        <v>6697</v>
      </c>
      <c r="Z72" s="112">
        <v>7023</v>
      </c>
    </row>
    <row r="73" spans="1:26" x14ac:dyDescent="0.25">
      <c r="S73" s="115" t="s">
        <v>46</v>
      </c>
      <c r="T73" s="115"/>
      <c r="U73" s="112"/>
      <c r="V73" s="112">
        <v>5812</v>
      </c>
      <c r="W73" s="112">
        <v>5878</v>
      </c>
      <c r="X73" s="112">
        <v>5989</v>
      </c>
      <c r="Y73" s="112">
        <v>5873</v>
      </c>
      <c r="Z73" s="112">
        <v>5837</v>
      </c>
    </row>
    <row r="74" spans="1:26" x14ac:dyDescent="0.25">
      <c r="S74" s="115" t="s">
        <v>47</v>
      </c>
      <c r="T74" s="115"/>
      <c r="U74" s="112"/>
      <c r="V74" s="112">
        <v>4027</v>
      </c>
      <c r="W74" s="112">
        <v>4034</v>
      </c>
      <c r="X74" s="112">
        <v>4232</v>
      </c>
      <c r="Y74" s="112">
        <v>4095</v>
      </c>
      <c r="Z74" s="112">
        <v>4160</v>
      </c>
    </row>
    <row r="75" spans="1:26" x14ac:dyDescent="0.25">
      <c r="S75" s="115" t="s">
        <v>48</v>
      </c>
      <c r="T75" s="115"/>
      <c r="U75" s="112"/>
      <c r="V75" s="112">
        <v>2251</v>
      </c>
      <c r="W75" s="112">
        <v>2276</v>
      </c>
      <c r="X75" s="112">
        <v>2337</v>
      </c>
      <c r="Y75" s="112">
        <v>2317</v>
      </c>
      <c r="Z75" s="112">
        <v>2358</v>
      </c>
    </row>
    <row r="76" spans="1:26" x14ac:dyDescent="0.25">
      <c r="S76" s="115" t="s">
        <v>49</v>
      </c>
      <c r="T76" s="115"/>
      <c r="U76" s="112"/>
      <c r="V76" s="112">
        <v>1038</v>
      </c>
      <c r="W76" s="112">
        <v>1108</v>
      </c>
      <c r="X76" s="112">
        <v>1203</v>
      </c>
      <c r="Y76" s="112">
        <v>1256</v>
      </c>
      <c r="Z76" s="112">
        <v>1180</v>
      </c>
    </row>
    <row r="77" spans="1:26" x14ac:dyDescent="0.25">
      <c r="S77" s="115" t="s">
        <v>50</v>
      </c>
      <c r="T77" s="115"/>
      <c r="U77" s="112"/>
      <c r="V77" s="112">
        <v>424</v>
      </c>
      <c r="W77" s="112">
        <v>394</v>
      </c>
      <c r="X77" s="112">
        <v>414</v>
      </c>
      <c r="Y77" s="112">
        <v>389</v>
      </c>
      <c r="Z77" s="112">
        <v>439</v>
      </c>
    </row>
    <row r="78" spans="1:26" x14ac:dyDescent="0.25">
      <c r="S78" s="115" t="s">
        <v>51</v>
      </c>
      <c r="T78" s="115"/>
      <c r="U78" s="112"/>
      <c r="V78" s="112">
        <v>217</v>
      </c>
      <c r="W78" s="112">
        <v>225</v>
      </c>
      <c r="X78" s="112">
        <v>226</v>
      </c>
      <c r="Y78" s="112">
        <v>244</v>
      </c>
      <c r="Z78" s="112">
        <v>212</v>
      </c>
    </row>
    <row r="79" spans="1:26" x14ac:dyDescent="0.25">
      <c r="S79" s="115" t="s">
        <v>52</v>
      </c>
      <c r="T79" s="115"/>
      <c r="U79" s="112"/>
      <c r="V79" s="112">
        <v>274</v>
      </c>
      <c r="W79" s="112">
        <v>273</v>
      </c>
      <c r="X79" s="112">
        <v>265</v>
      </c>
      <c r="Y79" s="112">
        <v>256</v>
      </c>
      <c r="Z79" s="112">
        <v>263</v>
      </c>
    </row>
    <row r="80" spans="1:26" x14ac:dyDescent="0.25">
      <c r="S80" s="118" t="s">
        <v>53</v>
      </c>
      <c r="T80" s="118"/>
      <c r="U80" s="112"/>
      <c r="V80" s="112">
        <v>72847</v>
      </c>
      <c r="W80" s="112">
        <v>73621</v>
      </c>
      <c r="X80" s="112">
        <v>75332</v>
      </c>
      <c r="Y80" s="112">
        <v>73176</v>
      </c>
      <c r="Z80" s="112">
        <v>72146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Boroondara</v>
      </c>
      <c r="D83" s="144"/>
      <c r="E83" s="144"/>
      <c r="F83" s="144"/>
      <c r="G83" s="144"/>
      <c r="H83" s="47"/>
      <c r="I83" s="47"/>
      <c r="J83" s="145" t="str">
        <f>'State data for spotlight'!A1</f>
        <v>Victoria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9552</v>
      </c>
      <c r="W83" s="112">
        <v>9715</v>
      </c>
      <c r="X83" s="112">
        <v>9653</v>
      </c>
      <c r="Y83" s="112">
        <v>9982</v>
      </c>
      <c r="Z83" s="112">
        <v>9691</v>
      </c>
      <c r="AD83" s="117"/>
    </row>
    <row r="84" spans="1:30" ht="15" customHeight="1" x14ac:dyDescent="0.25">
      <c r="A84" s="46"/>
      <c r="B84" s="46"/>
      <c r="C84" s="48"/>
      <c r="D84" s="139" t="s">
        <v>0</v>
      </c>
      <c r="E84" s="139"/>
      <c r="F84" s="139" t="s">
        <v>201</v>
      </c>
      <c r="G84" s="139"/>
      <c r="H84" s="48"/>
      <c r="I84" s="48"/>
      <c r="J84" s="48"/>
      <c r="K84" s="48"/>
      <c r="L84" s="139" t="s">
        <v>0</v>
      </c>
      <c r="M84" s="139"/>
      <c r="N84" s="139" t="s">
        <v>201</v>
      </c>
      <c r="O84" s="139"/>
      <c r="S84" s="115" t="s">
        <v>57</v>
      </c>
      <c r="T84" s="115"/>
      <c r="U84" s="112"/>
      <c r="V84" s="112">
        <v>14442</v>
      </c>
      <c r="W84" s="112">
        <v>14808</v>
      </c>
      <c r="X84" s="112">
        <v>15410</v>
      </c>
      <c r="Y84" s="112">
        <v>15294</v>
      </c>
      <c r="Z84" s="112">
        <v>14717</v>
      </c>
    </row>
    <row r="85" spans="1:30" ht="15" customHeight="1" x14ac:dyDescent="0.25">
      <c r="A85" s="46"/>
      <c r="B85" s="46"/>
      <c r="C85" s="58" t="s">
        <v>1</v>
      </c>
      <c r="D85" s="139" t="s">
        <v>2</v>
      </c>
      <c r="E85" s="139"/>
      <c r="F85" s="139" t="str">
        <f>"since "&amp;$V$2</f>
        <v>since 2016-17</v>
      </c>
      <c r="G85" s="139"/>
      <c r="H85" s="48"/>
      <c r="I85" s="48"/>
      <c r="J85" s="48"/>
      <c r="K85" s="58" t="s">
        <v>1</v>
      </c>
      <c r="L85" s="139" t="s">
        <v>2</v>
      </c>
      <c r="M85" s="139"/>
      <c r="N85" s="139" t="str">
        <f>"since "&amp;$V$2</f>
        <v>since 2016-17</v>
      </c>
      <c r="O85" s="139"/>
      <c r="S85" s="115" t="s">
        <v>195</v>
      </c>
      <c r="T85" s="115"/>
      <c r="U85" s="112"/>
      <c r="V85" s="112">
        <v>3147</v>
      </c>
      <c r="W85" s="112">
        <v>3286</v>
      </c>
      <c r="X85" s="112">
        <v>3347</v>
      </c>
      <c r="Y85" s="112">
        <v>3280</v>
      </c>
      <c r="Z85" s="112">
        <v>3089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140,001</v>
      </c>
      <c r="D86" s="96">
        <f t="shared" ref="D86:D91" si="4">AD4</f>
        <v>-2.4056827370827927E-2</v>
      </c>
      <c r="E86" s="97">
        <f t="shared" ref="E86:E91" si="5">AD4</f>
        <v>-2.4056827370827927E-2</v>
      </c>
      <c r="F86" s="96">
        <f t="shared" ref="F86:F91" si="6">AF4</f>
        <v>-1.9257443082311698E-2</v>
      </c>
      <c r="G86" s="97">
        <f t="shared" ref="G86:G91" si="7">AF4</f>
        <v>-1.9257443082311698E-2</v>
      </c>
      <c r="H86" s="57"/>
      <c r="I86" s="57"/>
      <c r="J86" s="140" t="str">
        <f>'State data for spotlight'!J4</f>
        <v>5,274,707</v>
      </c>
      <c r="K86" s="140"/>
      <c r="L86" s="96">
        <f>'State data for spotlight'!L4</f>
        <v>1.4421743640712803E-2</v>
      </c>
      <c r="M86" s="97">
        <f>'State data for spotlight'!L4</f>
        <v>1.4421743640712803E-2</v>
      </c>
      <c r="N86" s="96">
        <f>'State data for spotlight'!N4</f>
        <v>8.438148994686534E-2</v>
      </c>
      <c r="O86" s="97">
        <f>'State data for spotlight'!N4</f>
        <v>8.438148994686534E-2</v>
      </c>
      <c r="S86" s="115" t="s">
        <v>196</v>
      </c>
      <c r="T86" s="115"/>
      <c r="U86" s="112"/>
      <c r="V86" s="112">
        <v>2475</v>
      </c>
      <c r="W86" s="112">
        <v>2627</v>
      </c>
      <c r="X86" s="112">
        <v>2597</v>
      </c>
      <c r="Y86" s="112">
        <v>2546</v>
      </c>
      <c r="Z86" s="112">
        <v>2504</v>
      </c>
    </row>
    <row r="87" spans="1:30" ht="15" customHeight="1" x14ac:dyDescent="0.25">
      <c r="A87" s="98" t="s">
        <v>4</v>
      </c>
      <c r="B87" s="49"/>
      <c r="C87" s="57" t="str">
        <f t="shared" si="3"/>
        <v>67,794</v>
      </c>
      <c r="D87" s="96">
        <f t="shared" si="4"/>
        <v>-3.5372794536141172E-2</v>
      </c>
      <c r="E87" s="97">
        <f t="shared" si="5"/>
        <v>-3.5372794536141172E-2</v>
      </c>
      <c r="F87" s="96">
        <f t="shared" si="6"/>
        <v>-3.0170378953693011E-2</v>
      </c>
      <c r="G87" s="97">
        <f t="shared" si="7"/>
        <v>-3.0170378953693011E-2</v>
      </c>
      <c r="H87" s="57"/>
      <c r="I87" s="57"/>
      <c r="J87" s="140" t="str">
        <f>'State data for spotlight'!J5</f>
        <v>2,678,317</v>
      </c>
      <c r="K87" s="140"/>
      <c r="L87" s="96">
        <f>'State data for spotlight'!L5</f>
        <v>7.6054295905234603E-3</v>
      </c>
      <c r="M87" s="97">
        <f>'State data for spotlight'!L5</f>
        <v>7.6054295905234603E-3</v>
      </c>
      <c r="N87" s="96">
        <f>'State data for spotlight'!N5</f>
        <v>7.1082164833552008E-2</v>
      </c>
      <c r="O87" s="97">
        <f>'State data for spotlight'!N5</f>
        <v>7.1082164833552008E-2</v>
      </c>
      <c r="S87" s="115" t="s">
        <v>197</v>
      </c>
      <c r="T87" s="115"/>
      <c r="U87" s="112"/>
      <c r="V87" s="112">
        <v>3652</v>
      </c>
      <c r="W87" s="112">
        <v>3678</v>
      </c>
      <c r="X87" s="112">
        <v>3641</v>
      </c>
      <c r="Y87" s="112">
        <v>3504</v>
      </c>
      <c r="Z87" s="112">
        <v>3374</v>
      </c>
    </row>
    <row r="88" spans="1:30" ht="15" customHeight="1" x14ac:dyDescent="0.25">
      <c r="A88" s="98" t="s">
        <v>5</v>
      </c>
      <c r="B88" s="49"/>
      <c r="C88" s="57" t="str">
        <f t="shared" si="3"/>
        <v>72,146</v>
      </c>
      <c r="D88" s="96">
        <f t="shared" si="4"/>
        <v>-1.4075653219634887E-2</v>
      </c>
      <c r="E88" s="97">
        <f t="shared" si="5"/>
        <v>-1.4075653219634887E-2</v>
      </c>
      <c r="F88" s="96">
        <f t="shared" si="6"/>
        <v>-9.6365034043487396E-3</v>
      </c>
      <c r="G88" s="97">
        <f t="shared" si="7"/>
        <v>-9.6365034043487396E-3</v>
      </c>
      <c r="H88" s="57"/>
      <c r="I88" s="57"/>
      <c r="J88" s="140" t="str">
        <f>'State data for spotlight'!J6</f>
        <v>2,593,620</v>
      </c>
      <c r="K88" s="140"/>
      <c r="L88" s="96">
        <f>'State data for spotlight'!L6</f>
        <v>2.0458990541862843E-2</v>
      </c>
      <c r="M88" s="97">
        <f>'State data for spotlight'!L6</f>
        <v>2.0458990541862843E-2</v>
      </c>
      <c r="N88" s="96">
        <f>'State data for spotlight'!N6</f>
        <v>9.7278654845571522E-2</v>
      </c>
      <c r="O88" s="97">
        <f>'State data for spotlight'!N6</f>
        <v>9.7278654845571522E-2</v>
      </c>
      <c r="S88" s="115" t="s">
        <v>198</v>
      </c>
      <c r="T88" s="115"/>
      <c r="U88" s="112"/>
      <c r="V88" s="112">
        <v>3145</v>
      </c>
      <c r="W88" s="112">
        <v>3337</v>
      </c>
      <c r="X88" s="112">
        <v>3257</v>
      </c>
      <c r="Y88" s="112">
        <v>3321</v>
      </c>
      <c r="Z88" s="112">
        <v>3136</v>
      </c>
    </row>
    <row r="89" spans="1:30" ht="15" customHeight="1" x14ac:dyDescent="0.25">
      <c r="A89" s="49" t="s">
        <v>6</v>
      </c>
      <c r="B89" s="49"/>
      <c r="C89" s="57" t="str">
        <f t="shared" si="3"/>
        <v>97,842</v>
      </c>
      <c r="D89" s="96">
        <f t="shared" si="4"/>
        <v>-3.2503040670826322E-2</v>
      </c>
      <c r="E89" s="97">
        <f t="shared" si="5"/>
        <v>-3.2503040670826322E-2</v>
      </c>
      <c r="F89" s="96">
        <f t="shared" si="6"/>
        <v>-1.142735897669056E-2</v>
      </c>
      <c r="G89" s="97">
        <f t="shared" si="7"/>
        <v>-1.142735897669056E-2</v>
      </c>
      <c r="H89" s="57"/>
      <c r="I89" s="57"/>
      <c r="J89" s="140" t="str">
        <f>'State data for spotlight'!J7</f>
        <v>3,674,745</v>
      </c>
      <c r="K89" s="140"/>
      <c r="L89" s="96">
        <f>'State data for spotlight'!L7</f>
        <v>-4.8048916624486848E-3</v>
      </c>
      <c r="M89" s="97">
        <f>'State data for spotlight'!L7</f>
        <v>-4.8048916624486848E-3</v>
      </c>
      <c r="N89" s="96">
        <f>'State data for spotlight'!N7</f>
        <v>6.9960159780158238E-2</v>
      </c>
      <c r="O89" s="97">
        <f>'State data for spotlight'!N7</f>
        <v>6.9960159780158238E-2</v>
      </c>
      <c r="S89" s="115" t="s">
        <v>199</v>
      </c>
      <c r="T89" s="115"/>
      <c r="U89" s="112"/>
      <c r="V89" s="112">
        <v>803</v>
      </c>
      <c r="W89" s="112">
        <v>884</v>
      </c>
      <c r="X89" s="112">
        <v>867</v>
      </c>
      <c r="Y89" s="112">
        <v>820</v>
      </c>
      <c r="Z89" s="112">
        <v>829</v>
      </c>
    </row>
    <row r="90" spans="1:30" ht="15" customHeight="1" x14ac:dyDescent="0.25">
      <c r="A90" s="49" t="s">
        <v>98</v>
      </c>
      <c r="B90" s="49"/>
      <c r="C90" s="57" t="str">
        <f t="shared" si="3"/>
        <v>$52,632</v>
      </c>
      <c r="D90" s="96">
        <f t="shared" si="4"/>
        <v>6.2066262909829861E-2</v>
      </c>
      <c r="E90" s="97">
        <f t="shared" si="5"/>
        <v>6.2066262909829861E-2</v>
      </c>
      <c r="F90" s="96">
        <f t="shared" si="6"/>
        <v>0.14841806676849223</v>
      </c>
      <c r="G90" s="97">
        <f t="shared" si="7"/>
        <v>0.14841806676849223</v>
      </c>
      <c r="H90" s="57"/>
      <c r="I90" s="57"/>
      <c r="J90" s="57"/>
      <c r="K90" s="57" t="str">
        <f>'State data for spotlight'!J8</f>
        <v>$47,209</v>
      </c>
      <c r="L90" s="96">
        <f>'State data for spotlight'!L8</f>
        <v>5.506898121546655E-2</v>
      </c>
      <c r="M90" s="97">
        <f>'State data for spotlight'!L8</f>
        <v>5.506898121546655E-2</v>
      </c>
      <c r="N90" s="96">
        <f>'State data for spotlight'!N8</f>
        <v>0.1204561491199776</v>
      </c>
      <c r="O90" s="97">
        <f>'State data for spotlight'!N8</f>
        <v>0.1204561491199776</v>
      </c>
      <c r="S90" s="115" t="s">
        <v>58</v>
      </c>
      <c r="T90" s="115"/>
      <c r="U90" s="112"/>
      <c r="V90" s="112">
        <v>1840</v>
      </c>
      <c r="W90" s="112">
        <v>1905</v>
      </c>
      <c r="X90" s="112">
        <v>1911</v>
      </c>
      <c r="Y90" s="112">
        <v>1961</v>
      </c>
      <c r="Z90" s="112">
        <v>1844</v>
      </c>
    </row>
    <row r="91" spans="1:30" ht="15" customHeight="1" x14ac:dyDescent="0.25">
      <c r="A91" s="49" t="s">
        <v>7</v>
      </c>
      <c r="B91" s="49"/>
      <c r="C91" s="57" t="str">
        <f t="shared" si="3"/>
        <v>$9,797.9 mil</v>
      </c>
      <c r="D91" s="96">
        <f t="shared" si="4"/>
        <v>3.3321838018574024E-2</v>
      </c>
      <c r="E91" s="97">
        <f t="shared" si="5"/>
        <v>3.3321838018574024E-2</v>
      </c>
      <c r="F91" s="96">
        <f t="shared" si="6"/>
        <v>0.13512348847708888</v>
      </c>
      <c r="G91" s="97">
        <f t="shared" si="7"/>
        <v>0.13512348847708888</v>
      </c>
      <c r="H91" s="57"/>
      <c r="I91" s="57"/>
      <c r="J91" s="57"/>
      <c r="K91" s="57" t="str">
        <f>'State data for spotlight'!J9</f>
        <v>$245.4 bil</v>
      </c>
      <c r="L91" s="96">
        <f>'State data for spotlight'!L9</f>
        <v>4.7371657837374626E-2</v>
      </c>
      <c r="M91" s="97">
        <f>'State data for spotlight'!L9</f>
        <v>4.7371657837374626E-2</v>
      </c>
      <c r="N91" s="96">
        <f>'State data for spotlight'!N9</f>
        <v>0.24227335855331145</v>
      </c>
      <c r="O91" s="97">
        <f>'State data for spotlight'!N9</f>
        <v>0.24227335855331145</v>
      </c>
      <c r="S91" s="118" t="s">
        <v>53</v>
      </c>
      <c r="T91" s="118"/>
      <c r="U91" s="112"/>
      <c r="V91" s="112">
        <v>49257</v>
      </c>
      <c r="W91" s="112">
        <v>49931</v>
      </c>
      <c r="X91" s="112">
        <v>50380</v>
      </c>
      <c r="Y91" s="112">
        <v>50171</v>
      </c>
      <c r="Z91" s="112">
        <v>48294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5" t="s">
        <v>202</v>
      </c>
      <c r="S93" s="115" t="s">
        <v>56</v>
      </c>
      <c r="T93" s="115"/>
      <c r="U93" s="112"/>
      <c r="V93" s="112">
        <v>5993</v>
      </c>
      <c r="W93" s="112">
        <v>6275</v>
      </c>
      <c r="X93" s="112">
        <v>6402</v>
      </c>
      <c r="Y93" s="112">
        <v>6783</v>
      </c>
      <c r="Z93" s="112">
        <v>6716</v>
      </c>
    </row>
    <row r="94" spans="1:30" ht="15" customHeight="1" x14ac:dyDescent="0.25">
      <c r="A94" s="136" t="s">
        <v>203</v>
      </c>
      <c r="S94" s="115" t="s">
        <v>57</v>
      </c>
      <c r="T94" s="115"/>
      <c r="U94" s="112"/>
      <c r="V94" s="112">
        <v>15810</v>
      </c>
      <c r="W94" s="112">
        <v>16330</v>
      </c>
      <c r="X94" s="112">
        <v>16693</v>
      </c>
      <c r="Y94" s="112">
        <v>16741</v>
      </c>
      <c r="Z94" s="112">
        <v>16377</v>
      </c>
    </row>
    <row r="95" spans="1:30" ht="15" customHeight="1" x14ac:dyDescent="0.25">
      <c r="A95" s="134" t="s">
        <v>286</v>
      </c>
      <c r="S95" s="115" t="s">
        <v>195</v>
      </c>
      <c r="T95" s="115"/>
      <c r="U95" s="112"/>
      <c r="V95" s="112">
        <v>860</v>
      </c>
      <c r="W95" s="112">
        <v>886</v>
      </c>
      <c r="X95" s="112">
        <v>901</v>
      </c>
      <c r="Y95" s="112">
        <v>944</v>
      </c>
      <c r="Z95" s="112">
        <v>899</v>
      </c>
    </row>
    <row r="96" spans="1:30" ht="15" customHeight="1" x14ac:dyDescent="0.25">
      <c r="A96" s="135" t="s">
        <v>278</v>
      </c>
      <c r="S96" s="115" t="s">
        <v>196</v>
      </c>
      <c r="T96" s="115"/>
      <c r="U96" s="112"/>
      <c r="V96" s="112">
        <v>3752</v>
      </c>
      <c r="W96" s="112">
        <v>3989</v>
      </c>
      <c r="X96" s="112">
        <v>4075</v>
      </c>
      <c r="Y96" s="112">
        <v>4060</v>
      </c>
      <c r="Z96" s="112">
        <v>4004</v>
      </c>
    </row>
    <row r="97" spans="1:32" ht="15" customHeight="1" x14ac:dyDescent="0.25">
      <c r="A97" s="134" t="s">
        <v>290</v>
      </c>
      <c r="S97" s="115" t="s">
        <v>197</v>
      </c>
      <c r="T97" s="115"/>
      <c r="U97" s="112"/>
      <c r="V97" s="112">
        <v>8708</v>
      </c>
      <c r="W97" s="112">
        <v>8807</v>
      </c>
      <c r="X97" s="112">
        <v>8709</v>
      </c>
      <c r="Y97" s="112">
        <v>8376</v>
      </c>
      <c r="Z97" s="112">
        <v>8054</v>
      </c>
    </row>
    <row r="98" spans="1:32" ht="15" customHeight="1" x14ac:dyDescent="0.25">
      <c r="A98" s="134" t="s">
        <v>291</v>
      </c>
      <c r="S98" s="115" t="s">
        <v>198</v>
      </c>
      <c r="T98" s="115"/>
      <c r="U98" s="112"/>
      <c r="V98" s="112">
        <v>4128</v>
      </c>
      <c r="W98" s="112">
        <v>4318</v>
      </c>
      <c r="X98" s="112">
        <v>4310</v>
      </c>
      <c r="Y98" s="112">
        <v>4264</v>
      </c>
      <c r="Z98" s="112">
        <v>4172</v>
      </c>
    </row>
    <row r="99" spans="1:32" ht="15" customHeight="1" x14ac:dyDescent="0.25">
      <c r="S99" s="115" t="s">
        <v>199</v>
      </c>
      <c r="T99" s="115"/>
      <c r="U99" s="112"/>
      <c r="V99" s="112">
        <v>121</v>
      </c>
      <c r="W99" s="112">
        <v>143</v>
      </c>
      <c r="X99" s="112">
        <v>148</v>
      </c>
      <c r="Y99" s="112">
        <v>157</v>
      </c>
      <c r="Z99" s="112">
        <v>141</v>
      </c>
    </row>
    <row r="100" spans="1:32" ht="15" customHeight="1" x14ac:dyDescent="0.25">
      <c r="S100" s="115" t="s">
        <v>58</v>
      </c>
      <c r="T100" s="115"/>
      <c r="U100" s="112"/>
      <c r="V100" s="112">
        <v>879</v>
      </c>
      <c r="W100" s="112">
        <v>878</v>
      </c>
      <c r="X100" s="112">
        <v>932</v>
      </c>
      <c r="Y100" s="112">
        <v>936</v>
      </c>
      <c r="Z100" s="112">
        <v>839</v>
      </c>
    </row>
    <row r="101" spans="1:32" x14ac:dyDescent="0.25">
      <c r="A101" s="18"/>
      <c r="S101" s="118" t="s">
        <v>53</v>
      </c>
      <c r="T101" s="118"/>
      <c r="U101" s="112"/>
      <c r="V101" s="112">
        <v>49719</v>
      </c>
      <c r="W101" s="112">
        <v>50526</v>
      </c>
      <c r="X101" s="112">
        <v>51045</v>
      </c>
      <c r="Y101" s="112">
        <v>50961</v>
      </c>
      <c r="Z101" s="112">
        <v>49494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204</v>
      </c>
      <c r="Y103" s="106" t="s">
        <v>281</v>
      </c>
      <c r="Z103" s="106" t="s">
        <v>287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107478</v>
      </c>
      <c r="W104" s="112">
        <v>109304</v>
      </c>
      <c r="X104" s="112">
        <v>111135</v>
      </c>
      <c r="Y104" s="112">
        <v>108635</v>
      </c>
      <c r="Z104" s="112">
        <v>108635</v>
      </c>
      <c r="AB104" s="109" t="str">
        <f>TEXT(Z104,"###,###")</f>
        <v>108,635</v>
      </c>
      <c r="AD104" s="130">
        <f>Z104/($Z$4)*100</f>
        <v>77.595874315183465</v>
      </c>
      <c r="AF104" s="109"/>
    </row>
    <row r="105" spans="1:32" x14ac:dyDescent="0.25">
      <c r="S105" s="115" t="s">
        <v>17</v>
      </c>
      <c r="T105" s="115"/>
      <c r="U105" s="112"/>
      <c r="V105" s="112">
        <v>24489</v>
      </c>
      <c r="W105" s="112">
        <v>23849</v>
      </c>
      <c r="X105" s="112">
        <v>25382</v>
      </c>
      <c r="Y105" s="112">
        <v>23698</v>
      </c>
      <c r="Z105" s="112">
        <v>22945</v>
      </c>
      <c r="AB105" s="109" t="str">
        <f>TEXT(Z105,"###,###")</f>
        <v>22,945</v>
      </c>
      <c r="AD105" s="130">
        <f>Z105/($Z$4)*100</f>
        <v>16.389168648795366</v>
      </c>
      <c r="AF105" s="109"/>
    </row>
    <row r="106" spans="1:32" x14ac:dyDescent="0.25">
      <c r="S106" s="118" t="s">
        <v>53</v>
      </c>
      <c r="T106" s="118"/>
      <c r="U106" s="120"/>
      <c r="V106" s="120">
        <v>131967</v>
      </c>
      <c r="W106" s="120">
        <v>133153</v>
      </c>
      <c r="X106" s="120">
        <v>136517</v>
      </c>
      <c r="Y106" s="120">
        <v>132333</v>
      </c>
      <c r="Z106" s="120">
        <v>131580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23816</v>
      </c>
      <c r="W108" s="112">
        <v>26811</v>
      </c>
      <c r="X108" s="112">
        <v>24298</v>
      </c>
      <c r="Y108" s="112">
        <v>24885</v>
      </c>
      <c r="Z108" s="112">
        <v>23636</v>
      </c>
      <c r="AB108" s="109" t="str">
        <f>TEXT(Z108,"###,###")</f>
        <v>23,636</v>
      </c>
      <c r="AD108" s="130">
        <f>Z108/($Z$4)*100</f>
        <v>16.88273655188177</v>
      </c>
      <c r="AF108" s="109"/>
    </row>
    <row r="109" spans="1:32" x14ac:dyDescent="0.25">
      <c r="S109" s="115" t="s">
        <v>20</v>
      </c>
      <c r="T109" s="115"/>
      <c r="U109" s="112"/>
      <c r="V109" s="112">
        <v>18788</v>
      </c>
      <c r="W109" s="112">
        <v>18215</v>
      </c>
      <c r="X109" s="112">
        <v>18475</v>
      </c>
      <c r="Y109" s="112">
        <v>18307</v>
      </c>
      <c r="Z109" s="112">
        <v>19676</v>
      </c>
      <c r="AB109" s="109" t="str">
        <f>TEXT(Z109,"###,###")</f>
        <v>19,676</v>
      </c>
      <c r="AD109" s="130">
        <f>Z109/($Z$4)*100</f>
        <v>14.054185327247662</v>
      </c>
      <c r="AF109" s="109"/>
    </row>
    <row r="110" spans="1:32" x14ac:dyDescent="0.25">
      <c r="S110" s="115" t="s">
        <v>21</v>
      </c>
      <c r="T110" s="115"/>
      <c r="U110" s="112"/>
      <c r="V110" s="112">
        <v>29055</v>
      </c>
      <c r="W110" s="112">
        <v>27914</v>
      </c>
      <c r="X110" s="112">
        <v>30638</v>
      </c>
      <c r="Y110" s="112">
        <v>28014</v>
      </c>
      <c r="Z110" s="112">
        <v>27167</v>
      </c>
      <c r="AB110" s="109" t="str">
        <f>TEXT(Z110,"###,###")</f>
        <v>27,167</v>
      </c>
      <c r="AD110" s="130">
        <f>Z110/($Z$4)*100</f>
        <v>19.404861393847188</v>
      </c>
      <c r="AF110" s="109"/>
    </row>
    <row r="111" spans="1:32" x14ac:dyDescent="0.25">
      <c r="S111" s="115" t="s">
        <v>22</v>
      </c>
      <c r="T111" s="115"/>
      <c r="U111" s="112"/>
      <c r="V111" s="112">
        <v>60346</v>
      </c>
      <c r="W111" s="112">
        <v>60568</v>
      </c>
      <c r="X111" s="112">
        <v>63395</v>
      </c>
      <c r="Y111" s="112">
        <v>61617</v>
      </c>
      <c r="Z111" s="112">
        <v>59907</v>
      </c>
      <c r="AB111" s="109" t="str">
        <f>TEXT(Z111,"###,###")</f>
        <v>59,907</v>
      </c>
      <c r="AD111" s="130">
        <f>Z111/($Z$4)*100</f>
        <v>42.790408639938285</v>
      </c>
      <c r="AF111" s="109"/>
    </row>
    <row r="112" spans="1:32" x14ac:dyDescent="0.25">
      <c r="S112" s="118" t="s">
        <v>53</v>
      </c>
      <c r="T112" s="118"/>
      <c r="U112" s="112"/>
      <c r="V112" s="112">
        <v>142749</v>
      </c>
      <c r="W112" s="112">
        <v>144465</v>
      </c>
      <c r="X112" s="112">
        <v>147377</v>
      </c>
      <c r="Y112" s="112">
        <v>143451</v>
      </c>
      <c r="Z112" s="112">
        <v>140001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41.5</v>
      </c>
      <c r="W118" s="131">
        <v>41.47</v>
      </c>
      <c r="X118" s="131">
        <v>41.38</v>
      </c>
      <c r="Y118" s="131">
        <v>41.64</v>
      </c>
      <c r="Z118" s="131">
        <v>41.96</v>
      </c>
      <c r="AB118" s="109" t="str">
        <f>TEXT(Z118,"##.0")</f>
        <v>42.0</v>
      </c>
    </row>
    <row r="120" spans="19:32" x14ac:dyDescent="0.25">
      <c r="S120" s="101" t="s">
        <v>100</v>
      </c>
      <c r="T120" s="112"/>
      <c r="U120" s="112"/>
      <c r="V120" s="112">
        <v>83247</v>
      </c>
      <c r="W120" s="112">
        <v>84527</v>
      </c>
      <c r="X120" s="112">
        <v>85370</v>
      </c>
      <c r="Y120" s="112">
        <v>85135</v>
      </c>
      <c r="Z120" s="112">
        <v>82100</v>
      </c>
      <c r="AB120" s="109" t="str">
        <f>TEXT(Z120,"###,###")</f>
        <v>82,100</v>
      </c>
    </row>
    <row r="121" spans="19:32" x14ac:dyDescent="0.25">
      <c r="S121" s="101" t="s">
        <v>101</v>
      </c>
      <c r="T121" s="112"/>
      <c r="U121" s="112"/>
      <c r="V121" s="112">
        <v>7312</v>
      </c>
      <c r="W121" s="112">
        <v>7413</v>
      </c>
      <c r="X121" s="112">
        <v>7330</v>
      </c>
      <c r="Y121" s="112">
        <v>7253</v>
      </c>
      <c r="Z121" s="112">
        <v>7156</v>
      </c>
      <c r="AB121" s="109" t="str">
        <f>TEXT(Z121,"###,###")</f>
        <v>7,156</v>
      </c>
    </row>
    <row r="122" spans="19:32" x14ac:dyDescent="0.25">
      <c r="S122" s="101" t="s">
        <v>102</v>
      </c>
      <c r="T122" s="112"/>
      <c r="U122" s="112"/>
      <c r="V122" s="112">
        <v>8422</v>
      </c>
      <c r="W122" s="112">
        <v>8524</v>
      </c>
      <c r="X122" s="112">
        <v>8724</v>
      </c>
      <c r="Y122" s="112">
        <v>8741</v>
      </c>
      <c r="Z122" s="112">
        <v>8587</v>
      </c>
      <c r="AB122" s="109" t="str">
        <f>TEXT(Z122,"###,###")</f>
        <v>8,587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91669</v>
      </c>
      <c r="W124" s="112">
        <v>93051</v>
      </c>
      <c r="X124" s="112">
        <v>94094</v>
      </c>
      <c r="Y124" s="112">
        <v>93876</v>
      </c>
      <c r="Z124" s="112">
        <v>90687</v>
      </c>
      <c r="AB124" s="109" t="str">
        <f>TEXT(Z124,"###,###")</f>
        <v>90,687</v>
      </c>
      <c r="AD124" s="127">
        <f>Z124/$Z$7*100</f>
        <v>92.687189550499781</v>
      </c>
    </row>
    <row r="125" spans="19:32" x14ac:dyDescent="0.25">
      <c r="S125" s="101" t="s">
        <v>104</v>
      </c>
      <c r="T125" s="112"/>
      <c r="U125" s="112"/>
      <c r="V125" s="112">
        <v>15734</v>
      </c>
      <c r="W125" s="112">
        <v>15937</v>
      </c>
      <c r="X125" s="112">
        <v>16054</v>
      </c>
      <c r="Y125" s="112">
        <v>15994</v>
      </c>
      <c r="Z125" s="112">
        <v>15743</v>
      </c>
      <c r="AB125" s="109" t="str">
        <f>TEXT(Z125,"###,###")</f>
        <v>15,743</v>
      </c>
      <c r="AD125" s="127">
        <f>Z125/$Z$7*100</f>
        <v>16.090227100836042</v>
      </c>
    </row>
    <row r="127" spans="19:32" x14ac:dyDescent="0.25">
      <c r="S127" s="101" t="s">
        <v>105</v>
      </c>
      <c r="T127" s="112"/>
      <c r="U127" s="112"/>
      <c r="V127" s="112">
        <v>49257</v>
      </c>
      <c r="W127" s="112">
        <v>49936</v>
      </c>
      <c r="X127" s="112">
        <v>50383</v>
      </c>
      <c r="Y127" s="112">
        <v>50166</v>
      </c>
      <c r="Z127" s="112">
        <v>48292</v>
      </c>
      <c r="AB127" s="109" t="str">
        <f>TEXT(Z127,"###,###")</f>
        <v>48,292</v>
      </c>
      <c r="AD127" s="127">
        <f>Z127/$Z$7*100</f>
        <v>49.357126796263358</v>
      </c>
    </row>
    <row r="128" spans="19:32" x14ac:dyDescent="0.25">
      <c r="S128" s="101" t="s">
        <v>106</v>
      </c>
      <c r="T128" s="112"/>
      <c r="U128" s="112"/>
      <c r="V128" s="112">
        <v>49722</v>
      </c>
      <c r="W128" s="112">
        <v>50523</v>
      </c>
      <c r="X128" s="112">
        <v>51041</v>
      </c>
      <c r="Y128" s="112">
        <v>50963</v>
      </c>
      <c r="Z128" s="112">
        <v>49496</v>
      </c>
      <c r="AB128" s="109" t="str">
        <f>TEXT(Z128,"###,###")</f>
        <v>49,496</v>
      </c>
      <c r="AD128" s="127">
        <f>Z128/$Z$7*100</f>
        <v>50.587682181476254</v>
      </c>
    </row>
    <row r="130" spans="19:20" x14ac:dyDescent="0.25">
      <c r="S130" s="101" t="s">
        <v>282</v>
      </c>
      <c r="T130" s="127">
        <v>83.910794955131735</v>
      </c>
    </row>
    <row r="131" spans="19:20" x14ac:dyDescent="0.25">
      <c r="S131" s="101" t="s">
        <v>283</v>
      </c>
      <c r="T131" s="127">
        <v>7.3138325054680005</v>
      </c>
    </row>
    <row r="132" spans="19:20" x14ac:dyDescent="0.25">
      <c r="S132" s="101" t="s">
        <v>284</v>
      </c>
      <c r="T132" s="127">
        <v>8.7763945953680427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7F34686D-C2D6-493D-9EFC-480F42936FF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6ACDC4E1-1583-4725-AE61-F087D252C1C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C5AE2E57-BC6A-422B-9C4E-8D6E30387DE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108BA638-1EB2-438F-917F-A24658C2DB8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C01C76-E87F-4E6B-9751-2608C30A3698}">
  <sheetPr codeName="Sheet74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116</v>
      </c>
      <c r="T1" s="99"/>
      <c r="U1" s="99"/>
      <c r="V1" s="99"/>
      <c r="W1" s="99"/>
      <c r="X1" s="99"/>
      <c r="Y1" s="100" t="s">
        <v>117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204</v>
      </c>
      <c r="Y2" s="103" t="s">
        <v>281</v>
      </c>
      <c r="Z2" s="103" t="s">
        <v>287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60" t="s">
        <v>292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116</v>
      </c>
      <c r="Y3" s="105" t="s">
        <v>117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8.10 Brimbank, Victoria,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143590</v>
      </c>
      <c r="W4" s="108">
        <v>150085</v>
      </c>
      <c r="X4" s="108">
        <v>153854</v>
      </c>
      <c r="Y4" s="108">
        <v>149763</v>
      </c>
      <c r="Z4" s="108">
        <v>150416</v>
      </c>
      <c r="AB4" s="109" t="str">
        <f>TEXT(Z4,"###,###")</f>
        <v>150,416</v>
      </c>
      <c r="AD4" s="110">
        <f>Z4/Y4-1</f>
        <v>4.360222484859344E-3</v>
      </c>
      <c r="AF4" s="110">
        <f>Z4/V4-1</f>
        <v>4.7538129396197615E-2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80043</v>
      </c>
      <c r="W5" s="108">
        <v>84029</v>
      </c>
      <c r="X5" s="108">
        <v>85373</v>
      </c>
      <c r="Y5" s="108">
        <v>82520</v>
      </c>
      <c r="Z5" s="108">
        <v>82281</v>
      </c>
      <c r="AB5" s="109" t="str">
        <f>TEXT(Z5,"###,###")</f>
        <v>82,281</v>
      </c>
      <c r="AD5" s="110">
        <f t="shared" ref="AD5:AD9" si="0">Z5/Y5-1</f>
        <v>-2.896267571497857E-3</v>
      </c>
      <c r="AF5" s="110">
        <f t="shared" ref="AF5:AF9" si="1">Z5/V5-1</f>
        <v>2.7959971515310489E-2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63550</v>
      </c>
      <c r="W6" s="108">
        <v>66049</v>
      </c>
      <c r="X6" s="108">
        <v>68486</v>
      </c>
      <c r="Y6" s="108">
        <v>67249</v>
      </c>
      <c r="Z6" s="108">
        <v>68038</v>
      </c>
      <c r="AB6" s="109" t="str">
        <f>TEXT(Z6,"###,###")</f>
        <v>68,038</v>
      </c>
      <c r="AD6" s="110">
        <f t="shared" si="0"/>
        <v>1.173251646864637E-2</v>
      </c>
      <c r="AF6" s="110">
        <f t="shared" si="1"/>
        <v>7.0621557828481452E-2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103740</v>
      </c>
      <c r="W7" s="108">
        <v>106329</v>
      </c>
      <c r="X7" s="108">
        <v>108608</v>
      </c>
      <c r="Y7" s="108">
        <v>107951</v>
      </c>
      <c r="Z7" s="108">
        <v>104850</v>
      </c>
      <c r="AB7" s="109" t="str">
        <f>TEXT(Z7,"###,###")</f>
        <v>104,850</v>
      </c>
      <c r="AD7" s="110">
        <f t="shared" si="0"/>
        <v>-2.8725996053765135E-2</v>
      </c>
      <c r="AF7" s="110">
        <f t="shared" si="1"/>
        <v>1.0699826489300124E-2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150,416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104,850</v>
      </c>
      <c r="P8" s="67"/>
      <c r="S8" s="107" t="s">
        <v>84</v>
      </c>
      <c r="T8" s="108"/>
      <c r="U8" s="108"/>
      <c r="V8" s="108">
        <v>40167.5</v>
      </c>
      <c r="W8" s="108">
        <v>41280.89</v>
      </c>
      <c r="X8" s="108">
        <v>41273.040000000001</v>
      </c>
      <c r="Y8" s="108">
        <v>41309.120000000003</v>
      </c>
      <c r="Z8" s="108">
        <v>43093.2</v>
      </c>
      <c r="AB8" s="109" t="str">
        <f>TEXT(Z8,"$###,###")</f>
        <v>$43,093</v>
      </c>
      <c r="AD8" s="110">
        <f t="shared" si="0"/>
        <v>4.318852592357314E-2</v>
      </c>
      <c r="AF8" s="110">
        <f t="shared" si="1"/>
        <v>7.2837492998070408E-2</v>
      </c>
    </row>
    <row r="9" spans="1:32" x14ac:dyDescent="0.25">
      <c r="A9" s="30" t="s">
        <v>14</v>
      </c>
      <c r="B9" s="71"/>
      <c r="C9" s="72"/>
      <c r="D9" s="73">
        <f>AD104</f>
        <v>83.6992075311137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54.421554601812119</v>
      </c>
      <c r="P9" s="74" t="s">
        <v>85</v>
      </c>
      <c r="S9" s="107" t="s">
        <v>7</v>
      </c>
      <c r="T9" s="108"/>
      <c r="U9" s="108"/>
      <c r="V9" s="108">
        <v>4985269194</v>
      </c>
      <c r="W9" s="108">
        <v>5310139686</v>
      </c>
      <c r="X9" s="108">
        <v>5557107729</v>
      </c>
      <c r="Y9" s="108">
        <v>5675274865</v>
      </c>
      <c r="Z9" s="108">
        <v>5771321111</v>
      </c>
      <c r="AB9" s="109" t="str">
        <f>TEXT(Z9/1000000,"$#,###.0")&amp;" mil"</f>
        <v>$5,771.3 mil</v>
      </c>
      <c r="AD9" s="110">
        <f t="shared" si="0"/>
        <v>1.6923628949203406E-2</v>
      </c>
      <c r="AF9" s="110">
        <f t="shared" si="1"/>
        <v>0.15767491912895082</v>
      </c>
    </row>
    <row r="10" spans="1:32" x14ac:dyDescent="0.25">
      <c r="A10" s="30" t="s">
        <v>17</v>
      </c>
      <c r="B10" s="71"/>
      <c r="C10" s="72"/>
      <c r="D10" s="73">
        <f>AD105</f>
        <v>10.69035209020317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45.497377205531713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85.197901764425367</v>
      </c>
      <c r="P11" s="74" t="s">
        <v>85</v>
      </c>
      <c r="S11" s="107" t="s">
        <v>29</v>
      </c>
      <c r="T11" s="112"/>
      <c r="U11" s="112"/>
      <c r="V11" s="112">
        <v>129921</v>
      </c>
      <c r="W11" s="112">
        <v>135727</v>
      </c>
      <c r="X11" s="112">
        <v>138692</v>
      </c>
      <c r="Y11" s="112">
        <v>134696</v>
      </c>
      <c r="Z11" s="112">
        <v>134896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7.094897472579877</v>
      </c>
      <c r="P12" s="74" t="s">
        <v>85</v>
      </c>
      <c r="S12" s="107" t="s">
        <v>30</v>
      </c>
      <c r="T12" s="112"/>
      <c r="U12" s="112"/>
      <c r="V12" s="112">
        <v>13670</v>
      </c>
      <c r="W12" s="112">
        <v>14355</v>
      </c>
      <c r="X12" s="112">
        <v>15161</v>
      </c>
      <c r="Y12" s="112">
        <v>15068</v>
      </c>
      <c r="Z12" s="112">
        <v>15520</v>
      </c>
    </row>
    <row r="13" spans="1:32" ht="15" customHeight="1" x14ac:dyDescent="0.25">
      <c r="A13" s="30" t="s">
        <v>19</v>
      </c>
      <c r="B13" s="72"/>
      <c r="C13" s="72"/>
      <c r="D13" s="73">
        <f>AD108</f>
        <v>14.48848526752473</v>
      </c>
      <c r="E13" s="74" t="s">
        <v>85</v>
      </c>
      <c r="F13" s="24"/>
      <c r="G13" s="142" t="s">
        <v>285</v>
      </c>
      <c r="H13" s="143"/>
      <c r="I13" s="143"/>
      <c r="J13" s="143"/>
      <c r="K13" s="143"/>
      <c r="L13" s="143"/>
      <c r="M13" s="81"/>
      <c r="N13" s="72"/>
      <c r="O13" s="73">
        <f>T132</f>
        <v>7.7091082498807824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12.487368365067546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39.5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21.825470694606956</v>
      </c>
      <c r="E15" s="74" t="s">
        <v>85</v>
      </c>
      <c r="F15" s="24"/>
      <c r="G15" s="33" t="s">
        <v>279</v>
      </c>
      <c r="H15" s="72"/>
      <c r="I15" s="72"/>
      <c r="J15" s="72"/>
      <c r="K15" s="82"/>
      <c r="L15" s="72"/>
      <c r="M15" s="72"/>
      <c r="N15" s="72"/>
      <c r="O15" s="73">
        <f>AB38</f>
        <v>17.699570815450645</v>
      </c>
      <c r="P15" s="74" t="s">
        <v>85</v>
      </c>
      <c r="S15" s="115" t="s">
        <v>61</v>
      </c>
      <c r="T15" s="115"/>
      <c r="U15" s="116"/>
      <c r="V15" s="116">
        <v>823</v>
      </c>
      <c r="W15" s="116">
        <v>873</v>
      </c>
      <c r="X15" s="116">
        <v>768</v>
      </c>
      <c r="Y15" s="112">
        <v>789</v>
      </c>
      <c r="Z15" s="112">
        <v>839</v>
      </c>
      <c r="AB15" s="117">
        <f t="shared" ref="AB15:AB34" si="2">IF(Z15="np",0,Z15/$Z$34)</f>
        <v>5.5778640570152112E-3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44.39687267311988</v>
      </c>
      <c r="E16" s="85" t="s">
        <v>85</v>
      </c>
      <c r="F16" s="24"/>
      <c r="G16" s="86" t="s">
        <v>280</v>
      </c>
      <c r="H16" s="35"/>
      <c r="I16" s="35"/>
      <c r="J16" s="35"/>
      <c r="K16" s="36"/>
      <c r="L16" s="35"/>
      <c r="M16" s="35"/>
      <c r="N16" s="35"/>
      <c r="O16" s="84">
        <f>AB37</f>
        <v>82.300429184549344</v>
      </c>
      <c r="P16" s="37" t="s">
        <v>85</v>
      </c>
      <c r="S16" s="115" t="s">
        <v>62</v>
      </c>
      <c r="T16" s="115"/>
      <c r="U16" s="116"/>
      <c r="V16" s="116">
        <v>117</v>
      </c>
      <c r="W16" s="116">
        <v>87</v>
      </c>
      <c r="X16" s="116">
        <v>130</v>
      </c>
      <c r="Y16" s="112">
        <v>106</v>
      </c>
      <c r="Z16" s="112">
        <v>90</v>
      </c>
      <c r="AB16" s="117">
        <f t="shared" si="2"/>
        <v>5.9834060206361028E-4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12110</v>
      </c>
      <c r="W17" s="116">
        <v>11772</v>
      </c>
      <c r="X17" s="116">
        <v>11515</v>
      </c>
      <c r="Y17" s="112">
        <v>10749</v>
      </c>
      <c r="Z17" s="112">
        <v>11214</v>
      </c>
      <c r="AB17" s="117">
        <f t="shared" si="2"/>
        <v>7.4553239017125836E-2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289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841</v>
      </c>
      <c r="W18" s="116">
        <v>900</v>
      </c>
      <c r="X18" s="116">
        <v>961</v>
      </c>
      <c r="Y18" s="112">
        <v>1007</v>
      </c>
      <c r="Z18" s="112">
        <v>1013</v>
      </c>
      <c r="AB18" s="117">
        <f t="shared" si="2"/>
        <v>6.7346558876715239E-3</v>
      </c>
    </row>
    <row r="19" spans="1:28" x14ac:dyDescent="0.25">
      <c r="A19" s="63" t="str">
        <f>$S$1&amp;" ("&amp;$V$2&amp;" to "&amp;$Z$2&amp;")"</f>
        <v>Brimbank (2016-17 to 2020-21)</v>
      </c>
      <c r="B19" s="63"/>
      <c r="C19" s="63"/>
      <c r="D19" s="63"/>
      <c r="E19" s="63"/>
      <c r="F19" s="63"/>
      <c r="G19" s="63" t="str">
        <f>$S$1&amp;" ("&amp;$V$2&amp;" to "&amp;$Z$2&amp;")"</f>
        <v>Brimbank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7770</v>
      </c>
      <c r="W19" s="116">
        <v>9274</v>
      </c>
      <c r="X19" s="116">
        <v>9829</v>
      </c>
      <c r="Y19" s="112">
        <v>9574</v>
      </c>
      <c r="Z19" s="112">
        <v>9721</v>
      </c>
      <c r="AB19" s="117">
        <f t="shared" si="2"/>
        <v>6.4627433251781718E-2</v>
      </c>
    </row>
    <row r="20" spans="1:28" x14ac:dyDescent="0.25">
      <c r="S20" s="115" t="s">
        <v>66</v>
      </c>
      <c r="T20" s="115"/>
      <c r="U20" s="116"/>
      <c r="V20" s="116">
        <v>6686</v>
      </c>
      <c r="W20" s="116">
        <v>7187</v>
      </c>
      <c r="X20" s="116">
        <v>6646</v>
      </c>
      <c r="Y20" s="112">
        <v>6138</v>
      </c>
      <c r="Z20" s="112">
        <v>6175</v>
      </c>
      <c r="AB20" s="117">
        <f t="shared" si="2"/>
        <v>4.1052813530475483E-2</v>
      </c>
    </row>
    <row r="21" spans="1:28" x14ac:dyDescent="0.25">
      <c r="S21" s="115" t="s">
        <v>67</v>
      </c>
      <c r="T21" s="115"/>
      <c r="U21" s="116"/>
      <c r="V21" s="116">
        <v>13261</v>
      </c>
      <c r="W21" s="116">
        <v>14231</v>
      </c>
      <c r="X21" s="116">
        <v>14388</v>
      </c>
      <c r="Y21" s="112">
        <v>14411</v>
      </c>
      <c r="Z21" s="112">
        <v>14990</v>
      </c>
      <c r="AB21" s="117">
        <f t="shared" si="2"/>
        <v>9.96569513881502E-2</v>
      </c>
    </row>
    <row r="22" spans="1:28" x14ac:dyDescent="0.25">
      <c r="S22" s="115" t="s">
        <v>68</v>
      </c>
      <c r="T22" s="115"/>
      <c r="U22" s="116"/>
      <c r="V22" s="116">
        <v>10983</v>
      </c>
      <c r="W22" s="116">
        <v>11260</v>
      </c>
      <c r="X22" s="116">
        <v>11658</v>
      </c>
      <c r="Y22" s="112">
        <v>12518</v>
      </c>
      <c r="Z22" s="112">
        <v>12064</v>
      </c>
      <c r="AB22" s="117">
        <f t="shared" si="2"/>
        <v>8.0204233592171048E-2</v>
      </c>
    </row>
    <row r="23" spans="1:28" x14ac:dyDescent="0.25">
      <c r="S23" s="115" t="s">
        <v>69</v>
      </c>
      <c r="T23" s="115"/>
      <c r="U23" s="116"/>
      <c r="V23" s="116">
        <v>9008</v>
      </c>
      <c r="W23" s="116">
        <v>10775</v>
      </c>
      <c r="X23" s="116">
        <v>11121</v>
      </c>
      <c r="Y23" s="112">
        <v>10643</v>
      </c>
      <c r="Z23" s="112">
        <v>10805</v>
      </c>
      <c r="AB23" s="117">
        <f t="shared" si="2"/>
        <v>7.1834113392192325E-2</v>
      </c>
    </row>
    <row r="24" spans="1:28" x14ac:dyDescent="0.25">
      <c r="S24" s="115" t="s">
        <v>70</v>
      </c>
      <c r="T24" s="115"/>
      <c r="U24" s="116"/>
      <c r="V24" s="116">
        <v>1879</v>
      </c>
      <c r="W24" s="116">
        <v>1709</v>
      </c>
      <c r="X24" s="116">
        <v>1770</v>
      </c>
      <c r="Y24" s="112">
        <v>1659</v>
      </c>
      <c r="Z24" s="112">
        <v>1557</v>
      </c>
      <c r="AB24" s="117">
        <f t="shared" si="2"/>
        <v>1.0351292415700458E-2</v>
      </c>
    </row>
    <row r="25" spans="1:28" x14ac:dyDescent="0.25">
      <c r="S25" s="115" t="s">
        <v>71</v>
      </c>
      <c r="T25" s="115"/>
      <c r="U25" s="116"/>
      <c r="V25" s="116">
        <v>5512</v>
      </c>
      <c r="W25" s="116">
        <v>5800</v>
      </c>
      <c r="X25" s="116">
        <v>6363</v>
      </c>
      <c r="Y25" s="112">
        <v>6416</v>
      </c>
      <c r="Z25" s="112">
        <v>6458</v>
      </c>
      <c r="AB25" s="117">
        <f t="shared" si="2"/>
        <v>4.2934262312519941E-2</v>
      </c>
    </row>
    <row r="26" spans="1:28" x14ac:dyDescent="0.25">
      <c r="S26" s="115" t="s">
        <v>72</v>
      </c>
      <c r="T26" s="115"/>
      <c r="U26" s="116"/>
      <c r="V26" s="116">
        <v>2143</v>
      </c>
      <c r="W26" s="116">
        <v>2385</v>
      </c>
      <c r="X26" s="116">
        <v>2371</v>
      </c>
      <c r="Y26" s="112">
        <v>2209</v>
      </c>
      <c r="Z26" s="112">
        <v>2064</v>
      </c>
      <c r="AB26" s="117">
        <f t="shared" si="2"/>
        <v>1.3721944473992128E-2</v>
      </c>
    </row>
    <row r="27" spans="1:28" x14ac:dyDescent="0.25">
      <c r="S27" s="115" t="s">
        <v>73</v>
      </c>
      <c r="T27" s="115"/>
      <c r="U27" s="116"/>
      <c r="V27" s="116">
        <v>7672</v>
      </c>
      <c r="W27" s="116">
        <v>8654</v>
      </c>
      <c r="X27" s="116">
        <v>9118</v>
      </c>
      <c r="Y27" s="112">
        <v>8596</v>
      </c>
      <c r="Z27" s="112">
        <v>8734</v>
      </c>
      <c r="AB27" s="117">
        <f t="shared" si="2"/>
        <v>5.8065631315817469E-2</v>
      </c>
    </row>
    <row r="28" spans="1:28" x14ac:dyDescent="0.25">
      <c r="S28" s="115" t="s">
        <v>74</v>
      </c>
      <c r="T28" s="115"/>
      <c r="U28" s="116"/>
      <c r="V28" s="116">
        <v>20166</v>
      </c>
      <c r="W28" s="116">
        <v>23088</v>
      </c>
      <c r="X28" s="116">
        <v>24130</v>
      </c>
      <c r="Y28" s="112">
        <v>23055</v>
      </c>
      <c r="Z28" s="112">
        <v>22702</v>
      </c>
      <c r="AB28" s="117">
        <f t="shared" si="2"/>
        <v>0.15092809275608979</v>
      </c>
    </row>
    <row r="29" spans="1:28" x14ac:dyDescent="0.25">
      <c r="S29" s="115" t="s">
        <v>75</v>
      </c>
      <c r="T29" s="115"/>
      <c r="U29" s="116"/>
      <c r="V29" s="116">
        <v>5999</v>
      </c>
      <c r="W29" s="116">
        <v>5816</v>
      </c>
      <c r="X29" s="116">
        <v>9040</v>
      </c>
      <c r="Y29" s="112">
        <v>6177</v>
      </c>
      <c r="Z29" s="112">
        <v>6388</v>
      </c>
      <c r="AB29" s="117">
        <f t="shared" si="2"/>
        <v>4.2468886288692692E-2</v>
      </c>
    </row>
    <row r="30" spans="1:28" x14ac:dyDescent="0.25">
      <c r="S30" s="115" t="s">
        <v>76</v>
      </c>
      <c r="T30" s="115"/>
      <c r="U30" s="116"/>
      <c r="V30" s="116">
        <v>7030</v>
      </c>
      <c r="W30" s="116">
        <v>7273</v>
      </c>
      <c r="X30" s="116">
        <v>5504</v>
      </c>
      <c r="Y30" s="112">
        <v>7212</v>
      </c>
      <c r="Z30" s="112">
        <v>6785</v>
      </c>
      <c r="AB30" s="117">
        <f t="shared" si="2"/>
        <v>4.5108233166684393E-2</v>
      </c>
    </row>
    <row r="31" spans="1:28" x14ac:dyDescent="0.25">
      <c r="S31" s="115" t="s">
        <v>77</v>
      </c>
      <c r="T31" s="115"/>
      <c r="U31" s="116"/>
      <c r="V31" s="116">
        <v>12041</v>
      </c>
      <c r="W31" s="116">
        <v>13221</v>
      </c>
      <c r="X31" s="116">
        <v>14002</v>
      </c>
      <c r="Y31" s="112">
        <v>14646</v>
      </c>
      <c r="Z31" s="112">
        <v>15961</v>
      </c>
      <c r="AB31" s="117">
        <f t="shared" si="2"/>
        <v>0.10611238166152537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2486</v>
      </c>
      <c r="W32" s="116">
        <v>2607</v>
      </c>
      <c r="X32" s="116">
        <v>2693</v>
      </c>
      <c r="Y32" s="112">
        <v>2814</v>
      </c>
      <c r="Z32" s="112">
        <v>2648</v>
      </c>
      <c r="AB32" s="117">
        <f t="shared" si="2"/>
        <v>1.7604510158493777E-2</v>
      </c>
    </row>
    <row r="33" spans="19:32" x14ac:dyDescent="0.25">
      <c r="S33" s="115" t="s">
        <v>79</v>
      </c>
      <c r="T33" s="115"/>
      <c r="U33" s="116"/>
      <c r="V33" s="116">
        <v>4995</v>
      </c>
      <c r="W33" s="116">
        <v>5742</v>
      </c>
      <c r="X33" s="116">
        <v>6448</v>
      </c>
      <c r="Y33" s="112">
        <v>6512</v>
      </c>
      <c r="Z33" s="112">
        <v>6505</v>
      </c>
      <c r="AB33" s="117">
        <f t="shared" si="2"/>
        <v>4.3246729071375382E-2</v>
      </c>
    </row>
    <row r="34" spans="19:32" x14ac:dyDescent="0.25">
      <c r="S34" s="118" t="s">
        <v>53</v>
      </c>
      <c r="T34" s="118"/>
      <c r="U34" s="119"/>
      <c r="V34" s="119">
        <v>143591</v>
      </c>
      <c r="W34" s="119">
        <v>150079</v>
      </c>
      <c r="X34" s="119">
        <v>153856</v>
      </c>
      <c r="Y34" s="120">
        <v>149765</v>
      </c>
      <c r="Z34" s="120">
        <v>150416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88352</v>
      </c>
      <c r="W37" s="112">
        <v>89973</v>
      </c>
      <c r="X37" s="112">
        <v>90199</v>
      </c>
      <c r="Y37" s="112">
        <v>89882</v>
      </c>
      <c r="Z37" s="112">
        <v>86292</v>
      </c>
      <c r="AB37" s="132">
        <f>Z37/Z40*100</f>
        <v>82.300429184549344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15390</v>
      </c>
      <c r="W38" s="112">
        <v>16355</v>
      </c>
      <c r="X38" s="112">
        <v>18410</v>
      </c>
      <c r="Y38" s="112">
        <v>18064</v>
      </c>
      <c r="Z38" s="112">
        <v>18558</v>
      </c>
      <c r="AB38" s="132">
        <f>Z38/Z40*100</f>
        <v>17.699570815450645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103742</v>
      </c>
      <c r="W40" s="112">
        <v>106328</v>
      </c>
      <c r="X40" s="112">
        <v>108609</v>
      </c>
      <c r="Y40" s="112">
        <v>107946</v>
      </c>
      <c r="Z40" s="112">
        <v>104850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4</v>
      </c>
      <c r="W44" s="112">
        <v>11</v>
      </c>
      <c r="X44" s="112">
        <v>15</v>
      </c>
      <c r="Y44" s="112">
        <v>9</v>
      </c>
      <c r="Z44" s="112">
        <v>11</v>
      </c>
    </row>
    <row r="45" spans="19:32" x14ac:dyDescent="0.25">
      <c r="S45" s="115" t="s">
        <v>37</v>
      </c>
      <c r="T45" s="115"/>
      <c r="U45" s="112"/>
      <c r="V45" s="112">
        <v>949</v>
      </c>
      <c r="W45" s="112">
        <v>970</v>
      </c>
      <c r="X45" s="112">
        <v>1048</v>
      </c>
      <c r="Y45" s="112">
        <v>1037</v>
      </c>
      <c r="Z45" s="112">
        <v>977</v>
      </c>
    </row>
    <row r="46" spans="19:32" x14ac:dyDescent="0.25">
      <c r="S46" s="115" t="s">
        <v>38</v>
      </c>
      <c r="T46" s="115"/>
      <c r="U46" s="112"/>
      <c r="V46" s="112">
        <v>4160</v>
      </c>
      <c r="W46" s="112">
        <v>4222</v>
      </c>
      <c r="X46" s="112">
        <v>4439</v>
      </c>
      <c r="Y46" s="112">
        <v>4005</v>
      </c>
      <c r="Z46" s="112">
        <v>3844</v>
      </c>
    </row>
    <row r="47" spans="19:32" x14ac:dyDescent="0.25">
      <c r="S47" s="115" t="s">
        <v>39</v>
      </c>
      <c r="T47" s="115"/>
      <c r="U47" s="112"/>
      <c r="V47" s="112">
        <v>9703</v>
      </c>
      <c r="W47" s="112">
        <v>10173</v>
      </c>
      <c r="X47" s="112">
        <v>10294</v>
      </c>
      <c r="Y47" s="112">
        <v>9558</v>
      </c>
      <c r="Z47" s="112">
        <v>8951</v>
      </c>
    </row>
    <row r="48" spans="19:32" x14ac:dyDescent="0.25">
      <c r="S48" s="115" t="s">
        <v>40</v>
      </c>
      <c r="T48" s="115"/>
      <c r="U48" s="112"/>
      <c r="V48" s="112">
        <v>12349</v>
      </c>
      <c r="W48" s="112">
        <v>13298</v>
      </c>
      <c r="X48" s="112">
        <v>14023</v>
      </c>
      <c r="Y48" s="112">
        <v>13857</v>
      </c>
      <c r="Z48" s="112">
        <v>14091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11339</v>
      </c>
      <c r="W49" s="112">
        <v>11660</v>
      </c>
      <c r="X49" s="112">
        <v>11733</v>
      </c>
      <c r="Y49" s="112">
        <v>11296</v>
      </c>
      <c r="Z49" s="112">
        <v>11305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Brimbank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9084</v>
      </c>
      <c r="W50" s="112">
        <v>9723</v>
      </c>
      <c r="X50" s="112">
        <v>9789</v>
      </c>
      <c r="Y50" s="112">
        <v>9362</v>
      </c>
      <c r="Z50" s="112">
        <v>9398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7473</v>
      </c>
      <c r="W51" s="112">
        <v>7724</v>
      </c>
      <c r="X51" s="112">
        <v>7793</v>
      </c>
      <c r="Y51" s="112">
        <v>7628</v>
      </c>
      <c r="Z51" s="112">
        <v>7574</v>
      </c>
    </row>
    <row r="52" spans="1:26" ht="15" customHeight="1" x14ac:dyDescent="0.25">
      <c r="S52" s="115" t="s">
        <v>44</v>
      </c>
      <c r="T52" s="115"/>
      <c r="U52" s="112"/>
      <c r="V52" s="112">
        <v>6980</v>
      </c>
      <c r="W52" s="112">
        <v>7238</v>
      </c>
      <c r="X52" s="112">
        <v>7082</v>
      </c>
      <c r="Y52" s="112">
        <v>6862</v>
      </c>
      <c r="Z52" s="112">
        <v>6822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6363</v>
      </c>
      <c r="W53" s="112">
        <v>6765</v>
      </c>
      <c r="X53" s="112">
        <v>6583</v>
      </c>
      <c r="Y53" s="112">
        <v>6344</v>
      </c>
      <c r="Z53" s="112">
        <v>6396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5388</v>
      </c>
      <c r="W54" s="112">
        <v>5694</v>
      </c>
      <c r="X54" s="112">
        <v>5726</v>
      </c>
      <c r="Y54" s="112">
        <v>5578</v>
      </c>
      <c r="Z54" s="112">
        <v>5724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3796</v>
      </c>
      <c r="W55" s="112">
        <v>3959</v>
      </c>
      <c r="X55" s="112">
        <v>4081</v>
      </c>
      <c r="Y55" s="112">
        <v>4114</v>
      </c>
      <c r="Z55" s="112">
        <v>4177</v>
      </c>
    </row>
    <row r="56" spans="1:26" ht="15" customHeight="1" x14ac:dyDescent="0.25">
      <c r="S56" s="115" t="s">
        <v>48</v>
      </c>
      <c r="T56" s="115"/>
      <c r="U56" s="112"/>
      <c r="V56" s="112">
        <v>1617</v>
      </c>
      <c r="W56" s="112">
        <v>1689</v>
      </c>
      <c r="X56" s="112">
        <v>1816</v>
      </c>
      <c r="Y56" s="112">
        <v>1876</v>
      </c>
      <c r="Z56" s="112">
        <v>2000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541</v>
      </c>
      <c r="W57" s="112">
        <v>573</v>
      </c>
      <c r="X57" s="112">
        <v>627</v>
      </c>
      <c r="Y57" s="112">
        <v>672</v>
      </c>
      <c r="Z57" s="112">
        <v>685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165</v>
      </c>
      <c r="W58" s="112">
        <v>198</v>
      </c>
      <c r="X58" s="112">
        <v>192</v>
      </c>
      <c r="Y58" s="112">
        <v>186</v>
      </c>
      <c r="Z58" s="112">
        <v>207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85</v>
      </c>
      <c r="W59" s="112">
        <v>85</v>
      </c>
      <c r="X59" s="112">
        <v>92</v>
      </c>
      <c r="Y59" s="112">
        <v>82</v>
      </c>
      <c r="Z59" s="112">
        <v>66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45</v>
      </c>
      <c r="W60" s="112">
        <v>49</v>
      </c>
      <c r="X60" s="112">
        <v>46</v>
      </c>
      <c r="Y60" s="112">
        <v>51</v>
      </c>
      <c r="Z60" s="112">
        <v>53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80046</v>
      </c>
      <c r="W61" s="112">
        <v>84031</v>
      </c>
      <c r="X61" s="112">
        <v>85373</v>
      </c>
      <c r="Y61" s="112">
        <v>82517</v>
      </c>
      <c r="Z61" s="112">
        <v>82281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13</v>
      </c>
      <c r="W63" s="112">
        <v>10</v>
      </c>
      <c r="X63" s="112">
        <v>6</v>
      </c>
      <c r="Y63" s="112">
        <v>13</v>
      </c>
      <c r="Z63" s="112">
        <v>8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1368</v>
      </c>
      <c r="W64" s="112">
        <v>1383</v>
      </c>
      <c r="X64" s="112">
        <v>1398</v>
      </c>
      <c r="Y64" s="112">
        <v>1231</v>
      </c>
      <c r="Z64" s="112">
        <v>1220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Brimbank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3922</v>
      </c>
      <c r="W65" s="112">
        <v>4025</v>
      </c>
      <c r="X65" s="112">
        <v>4232</v>
      </c>
      <c r="Y65" s="112">
        <v>3994</v>
      </c>
      <c r="Z65" s="112">
        <v>3979</v>
      </c>
    </row>
    <row r="66" spans="1:26" x14ac:dyDescent="0.25">
      <c r="S66" s="115" t="s">
        <v>39</v>
      </c>
      <c r="T66" s="115"/>
      <c r="U66" s="112"/>
      <c r="V66" s="112">
        <v>7870</v>
      </c>
      <c r="W66" s="112">
        <v>8192</v>
      </c>
      <c r="X66" s="112">
        <v>8584</v>
      </c>
      <c r="Y66" s="112">
        <v>8179</v>
      </c>
      <c r="Z66" s="112">
        <v>8380</v>
      </c>
    </row>
    <row r="67" spans="1:26" x14ac:dyDescent="0.25">
      <c r="S67" s="115" t="s">
        <v>40</v>
      </c>
      <c r="T67" s="115"/>
      <c r="U67" s="112"/>
      <c r="V67" s="112">
        <v>10010</v>
      </c>
      <c r="W67" s="112">
        <v>10360</v>
      </c>
      <c r="X67" s="112">
        <v>10889</v>
      </c>
      <c r="Y67" s="112">
        <v>10598</v>
      </c>
      <c r="Z67" s="112">
        <v>10649</v>
      </c>
    </row>
    <row r="68" spans="1:26" x14ac:dyDescent="0.25">
      <c r="S68" s="115" t="s">
        <v>41</v>
      </c>
      <c r="T68" s="115"/>
      <c r="U68" s="112"/>
      <c r="V68" s="112">
        <v>8118</v>
      </c>
      <c r="W68" s="112">
        <v>8502</v>
      </c>
      <c r="X68" s="112">
        <v>8811</v>
      </c>
      <c r="Y68" s="112">
        <v>8719</v>
      </c>
      <c r="Z68" s="112">
        <v>8937</v>
      </c>
    </row>
    <row r="69" spans="1:26" x14ac:dyDescent="0.25">
      <c r="S69" s="115" t="s">
        <v>42</v>
      </c>
      <c r="T69" s="115"/>
      <c r="U69" s="112"/>
      <c r="V69" s="112">
        <v>6477</v>
      </c>
      <c r="W69" s="112">
        <v>6767</v>
      </c>
      <c r="X69" s="112">
        <v>7155</v>
      </c>
      <c r="Y69" s="112">
        <v>7193</v>
      </c>
      <c r="Z69" s="112">
        <v>7366</v>
      </c>
    </row>
    <row r="70" spans="1:26" x14ac:dyDescent="0.25">
      <c r="S70" s="115" t="s">
        <v>43</v>
      </c>
      <c r="T70" s="115"/>
      <c r="U70" s="112"/>
      <c r="V70" s="112">
        <v>5871</v>
      </c>
      <c r="W70" s="112">
        <v>6097</v>
      </c>
      <c r="X70" s="112">
        <v>6150</v>
      </c>
      <c r="Y70" s="112">
        <v>6015</v>
      </c>
      <c r="Z70" s="112">
        <v>6015</v>
      </c>
    </row>
    <row r="71" spans="1:26" x14ac:dyDescent="0.25">
      <c r="S71" s="115" t="s">
        <v>44</v>
      </c>
      <c r="T71" s="115"/>
      <c r="U71" s="112"/>
      <c r="V71" s="112">
        <v>5927</v>
      </c>
      <c r="W71" s="112">
        <v>6238</v>
      </c>
      <c r="X71" s="112">
        <v>6376</v>
      </c>
      <c r="Y71" s="112">
        <v>6224</v>
      </c>
      <c r="Z71" s="112">
        <v>6144</v>
      </c>
    </row>
    <row r="72" spans="1:26" x14ac:dyDescent="0.25">
      <c r="S72" s="115" t="s">
        <v>45</v>
      </c>
      <c r="T72" s="115"/>
      <c r="U72" s="112"/>
      <c r="V72" s="112">
        <v>5341</v>
      </c>
      <c r="W72" s="112">
        <v>5482</v>
      </c>
      <c r="X72" s="112">
        <v>5595</v>
      </c>
      <c r="Y72" s="112">
        <v>5561</v>
      </c>
      <c r="Z72" s="112">
        <v>5685</v>
      </c>
    </row>
    <row r="73" spans="1:26" x14ac:dyDescent="0.25">
      <c r="S73" s="115" t="s">
        <v>46</v>
      </c>
      <c r="T73" s="115"/>
      <c r="U73" s="112"/>
      <c r="V73" s="112">
        <v>4429</v>
      </c>
      <c r="W73" s="112">
        <v>4482</v>
      </c>
      <c r="X73" s="112">
        <v>4498</v>
      </c>
      <c r="Y73" s="112">
        <v>4491</v>
      </c>
      <c r="Z73" s="112">
        <v>4489</v>
      </c>
    </row>
    <row r="74" spans="1:26" x14ac:dyDescent="0.25">
      <c r="S74" s="115" t="s">
        <v>47</v>
      </c>
      <c r="T74" s="115"/>
      <c r="U74" s="112"/>
      <c r="V74" s="112">
        <v>2625</v>
      </c>
      <c r="W74" s="112">
        <v>2762</v>
      </c>
      <c r="X74" s="112">
        <v>2959</v>
      </c>
      <c r="Y74" s="112">
        <v>3141</v>
      </c>
      <c r="Z74" s="112">
        <v>3200</v>
      </c>
    </row>
    <row r="75" spans="1:26" x14ac:dyDescent="0.25">
      <c r="S75" s="115" t="s">
        <v>48</v>
      </c>
      <c r="T75" s="115"/>
      <c r="U75" s="112"/>
      <c r="V75" s="112">
        <v>1012</v>
      </c>
      <c r="W75" s="112">
        <v>1115</v>
      </c>
      <c r="X75" s="112">
        <v>1152</v>
      </c>
      <c r="Y75" s="112">
        <v>1181</v>
      </c>
      <c r="Z75" s="112">
        <v>1257</v>
      </c>
    </row>
    <row r="76" spans="1:26" x14ac:dyDescent="0.25">
      <c r="S76" s="115" t="s">
        <v>49</v>
      </c>
      <c r="T76" s="115"/>
      <c r="U76" s="112"/>
      <c r="V76" s="112">
        <v>282</v>
      </c>
      <c r="W76" s="112">
        <v>356</v>
      </c>
      <c r="X76" s="112">
        <v>384</v>
      </c>
      <c r="Y76" s="112">
        <v>425</v>
      </c>
      <c r="Z76" s="112">
        <v>424</v>
      </c>
    </row>
    <row r="77" spans="1:26" x14ac:dyDescent="0.25">
      <c r="S77" s="115" t="s">
        <v>50</v>
      </c>
      <c r="T77" s="115"/>
      <c r="U77" s="112"/>
      <c r="V77" s="112">
        <v>138</v>
      </c>
      <c r="W77" s="112">
        <v>139</v>
      </c>
      <c r="X77" s="112">
        <v>149</v>
      </c>
      <c r="Y77" s="112">
        <v>142</v>
      </c>
      <c r="Z77" s="112">
        <v>144</v>
      </c>
    </row>
    <row r="78" spans="1:26" x14ac:dyDescent="0.25">
      <c r="S78" s="115" t="s">
        <v>51</v>
      </c>
      <c r="T78" s="115"/>
      <c r="U78" s="112"/>
      <c r="V78" s="112">
        <v>72</v>
      </c>
      <c r="W78" s="112">
        <v>65</v>
      </c>
      <c r="X78" s="112">
        <v>72</v>
      </c>
      <c r="Y78" s="112">
        <v>77</v>
      </c>
      <c r="Z78" s="112">
        <v>88</v>
      </c>
    </row>
    <row r="79" spans="1:26" x14ac:dyDescent="0.25">
      <c r="S79" s="115" t="s">
        <v>52</v>
      </c>
      <c r="T79" s="115"/>
      <c r="U79" s="112"/>
      <c r="V79" s="112">
        <v>67</v>
      </c>
      <c r="W79" s="112">
        <v>70</v>
      </c>
      <c r="X79" s="112">
        <v>73</v>
      </c>
      <c r="Y79" s="112">
        <v>65</v>
      </c>
      <c r="Z79" s="112">
        <v>53</v>
      </c>
    </row>
    <row r="80" spans="1:26" x14ac:dyDescent="0.25">
      <c r="S80" s="118" t="s">
        <v>53</v>
      </c>
      <c r="T80" s="118"/>
      <c r="U80" s="112"/>
      <c r="V80" s="112">
        <v>63544</v>
      </c>
      <c r="W80" s="112">
        <v>66054</v>
      </c>
      <c r="X80" s="112">
        <v>68487</v>
      </c>
      <c r="Y80" s="112">
        <v>67247</v>
      </c>
      <c r="Z80" s="112">
        <v>68038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Brimbank</v>
      </c>
      <c r="D83" s="144"/>
      <c r="E83" s="144"/>
      <c r="F83" s="144"/>
      <c r="G83" s="144"/>
      <c r="H83" s="47"/>
      <c r="I83" s="47"/>
      <c r="J83" s="145" t="str">
        <f>'State data for spotlight'!A1</f>
        <v>Victoria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5216</v>
      </c>
      <c r="W83" s="112">
        <v>5328</v>
      </c>
      <c r="X83" s="112">
        <v>5221</v>
      </c>
      <c r="Y83" s="112">
        <v>5280</v>
      </c>
      <c r="Z83" s="112">
        <v>5259</v>
      </c>
      <c r="AD83" s="117"/>
    </row>
    <row r="84" spans="1:30" ht="15" customHeight="1" x14ac:dyDescent="0.25">
      <c r="A84" s="46"/>
      <c r="B84" s="46"/>
      <c r="C84" s="48"/>
      <c r="D84" s="139" t="s">
        <v>0</v>
      </c>
      <c r="E84" s="139"/>
      <c r="F84" s="139" t="s">
        <v>201</v>
      </c>
      <c r="G84" s="139"/>
      <c r="H84" s="48"/>
      <c r="I84" s="48"/>
      <c r="J84" s="48"/>
      <c r="K84" s="48"/>
      <c r="L84" s="139" t="s">
        <v>0</v>
      </c>
      <c r="M84" s="139"/>
      <c r="N84" s="139" t="s">
        <v>201</v>
      </c>
      <c r="O84" s="139"/>
      <c r="S84" s="115" t="s">
        <v>57</v>
      </c>
      <c r="T84" s="115"/>
      <c r="U84" s="112"/>
      <c r="V84" s="112">
        <v>5647</v>
      </c>
      <c r="W84" s="112">
        <v>5948</v>
      </c>
      <c r="X84" s="112">
        <v>6265</v>
      </c>
      <c r="Y84" s="112">
        <v>6313</v>
      </c>
      <c r="Z84" s="112">
        <v>6272</v>
      </c>
    </row>
    <row r="85" spans="1:30" ht="15" customHeight="1" x14ac:dyDescent="0.25">
      <c r="A85" s="46"/>
      <c r="B85" s="46"/>
      <c r="C85" s="58" t="s">
        <v>1</v>
      </c>
      <c r="D85" s="139" t="s">
        <v>2</v>
      </c>
      <c r="E85" s="139"/>
      <c r="F85" s="139" t="str">
        <f>"since "&amp;$V$2</f>
        <v>since 2016-17</v>
      </c>
      <c r="G85" s="139"/>
      <c r="H85" s="48"/>
      <c r="I85" s="48"/>
      <c r="J85" s="48"/>
      <c r="K85" s="58" t="s">
        <v>1</v>
      </c>
      <c r="L85" s="139" t="s">
        <v>2</v>
      </c>
      <c r="M85" s="139"/>
      <c r="N85" s="139" t="str">
        <f>"since "&amp;$V$2</f>
        <v>since 2016-17</v>
      </c>
      <c r="O85" s="139"/>
      <c r="S85" s="115" t="s">
        <v>195</v>
      </c>
      <c r="T85" s="115"/>
      <c r="U85" s="112"/>
      <c r="V85" s="112">
        <v>9087</v>
      </c>
      <c r="W85" s="112">
        <v>9484</v>
      </c>
      <c r="X85" s="112">
        <v>9511</v>
      </c>
      <c r="Y85" s="112">
        <v>9331</v>
      </c>
      <c r="Z85" s="112">
        <v>9064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150,416</v>
      </c>
      <c r="D86" s="96">
        <f t="shared" ref="D86:D91" si="4">AD4</f>
        <v>4.360222484859344E-3</v>
      </c>
      <c r="E86" s="97">
        <f t="shared" ref="E86:E91" si="5">AD4</f>
        <v>4.360222484859344E-3</v>
      </c>
      <c r="F86" s="96">
        <f t="shared" ref="F86:F91" si="6">AF4</f>
        <v>4.7538129396197615E-2</v>
      </c>
      <c r="G86" s="97">
        <f t="shared" ref="G86:G91" si="7">AF4</f>
        <v>4.7538129396197615E-2</v>
      </c>
      <c r="H86" s="57"/>
      <c r="I86" s="57"/>
      <c r="J86" s="140" t="str">
        <f>'State data for spotlight'!J4</f>
        <v>5,274,707</v>
      </c>
      <c r="K86" s="140"/>
      <c r="L86" s="96">
        <f>'State data for spotlight'!L4</f>
        <v>1.4421743640712803E-2</v>
      </c>
      <c r="M86" s="97">
        <f>'State data for spotlight'!L4</f>
        <v>1.4421743640712803E-2</v>
      </c>
      <c r="N86" s="96">
        <f>'State data for spotlight'!N4</f>
        <v>8.438148994686534E-2</v>
      </c>
      <c r="O86" s="97">
        <f>'State data for spotlight'!N4</f>
        <v>8.438148994686534E-2</v>
      </c>
      <c r="S86" s="115" t="s">
        <v>196</v>
      </c>
      <c r="T86" s="115"/>
      <c r="U86" s="112"/>
      <c r="V86" s="112">
        <v>2780</v>
      </c>
      <c r="W86" s="112">
        <v>2974</v>
      </c>
      <c r="X86" s="112">
        <v>3098</v>
      </c>
      <c r="Y86" s="112">
        <v>3151</v>
      </c>
      <c r="Z86" s="112">
        <v>3080</v>
      </c>
    </row>
    <row r="87" spans="1:30" ht="15" customHeight="1" x14ac:dyDescent="0.25">
      <c r="A87" s="98" t="s">
        <v>4</v>
      </c>
      <c r="B87" s="49"/>
      <c r="C87" s="57" t="str">
        <f t="shared" si="3"/>
        <v>82,281</v>
      </c>
      <c r="D87" s="96">
        <f t="shared" si="4"/>
        <v>-2.896267571497857E-3</v>
      </c>
      <c r="E87" s="97">
        <f t="shared" si="5"/>
        <v>-2.896267571497857E-3</v>
      </c>
      <c r="F87" s="96">
        <f t="shared" si="6"/>
        <v>2.7959971515310489E-2</v>
      </c>
      <c r="G87" s="97">
        <f t="shared" si="7"/>
        <v>2.7959971515310489E-2</v>
      </c>
      <c r="H87" s="57"/>
      <c r="I87" s="57"/>
      <c r="J87" s="140" t="str">
        <f>'State data for spotlight'!J5</f>
        <v>2,678,317</v>
      </c>
      <c r="K87" s="140"/>
      <c r="L87" s="96">
        <f>'State data for spotlight'!L5</f>
        <v>7.6054295905234603E-3</v>
      </c>
      <c r="M87" s="97">
        <f>'State data for spotlight'!L5</f>
        <v>7.6054295905234603E-3</v>
      </c>
      <c r="N87" s="96">
        <f>'State data for spotlight'!N5</f>
        <v>7.1082164833552008E-2</v>
      </c>
      <c r="O87" s="97">
        <f>'State data for spotlight'!N5</f>
        <v>7.1082164833552008E-2</v>
      </c>
      <c r="S87" s="115" t="s">
        <v>197</v>
      </c>
      <c r="T87" s="115"/>
      <c r="U87" s="112"/>
      <c r="V87" s="112">
        <v>3421</v>
      </c>
      <c r="W87" s="112">
        <v>3546</v>
      </c>
      <c r="X87" s="112">
        <v>3509</v>
      </c>
      <c r="Y87" s="112">
        <v>3517</v>
      </c>
      <c r="Z87" s="112">
        <v>3465</v>
      </c>
    </row>
    <row r="88" spans="1:30" ht="15" customHeight="1" x14ac:dyDescent="0.25">
      <c r="A88" s="98" t="s">
        <v>5</v>
      </c>
      <c r="B88" s="49"/>
      <c r="C88" s="57" t="str">
        <f t="shared" si="3"/>
        <v>68,038</v>
      </c>
      <c r="D88" s="96">
        <f t="shared" si="4"/>
        <v>1.173251646864637E-2</v>
      </c>
      <c r="E88" s="97">
        <f t="shared" si="5"/>
        <v>1.173251646864637E-2</v>
      </c>
      <c r="F88" s="96">
        <f t="shared" si="6"/>
        <v>7.0621557828481452E-2</v>
      </c>
      <c r="G88" s="97">
        <f t="shared" si="7"/>
        <v>7.0621557828481452E-2</v>
      </c>
      <c r="H88" s="57"/>
      <c r="I88" s="57"/>
      <c r="J88" s="140" t="str">
        <f>'State data for spotlight'!J6</f>
        <v>2,593,620</v>
      </c>
      <c r="K88" s="140"/>
      <c r="L88" s="96">
        <f>'State data for spotlight'!L6</f>
        <v>2.0458990541862843E-2</v>
      </c>
      <c r="M88" s="97">
        <f>'State data for spotlight'!L6</f>
        <v>2.0458990541862843E-2</v>
      </c>
      <c r="N88" s="96">
        <f>'State data for spotlight'!N6</f>
        <v>9.7278654845571522E-2</v>
      </c>
      <c r="O88" s="97">
        <f>'State data for spotlight'!N6</f>
        <v>9.7278654845571522E-2</v>
      </c>
      <c r="S88" s="115" t="s">
        <v>198</v>
      </c>
      <c r="T88" s="115"/>
      <c r="U88" s="112"/>
      <c r="V88" s="112">
        <v>2903</v>
      </c>
      <c r="W88" s="112">
        <v>3068</v>
      </c>
      <c r="X88" s="112">
        <v>3112</v>
      </c>
      <c r="Y88" s="112">
        <v>3064</v>
      </c>
      <c r="Z88" s="112">
        <v>2965</v>
      </c>
    </row>
    <row r="89" spans="1:30" ht="15" customHeight="1" x14ac:dyDescent="0.25">
      <c r="A89" s="49" t="s">
        <v>6</v>
      </c>
      <c r="B89" s="49"/>
      <c r="C89" s="57" t="str">
        <f t="shared" si="3"/>
        <v>104,850</v>
      </c>
      <c r="D89" s="96">
        <f t="shared" si="4"/>
        <v>-2.8725996053765135E-2</v>
      </c>
      <c r="E89" s="97">
        <f t="shared" si="5"/>
        <v>-2.8725996053765135E-2</v>
      </c>
      <c r="F89" s="96">
        <f t="shared" si="6"/>
        <v>1.0699826489300124E-2</v>
      </c>
      <c r="G89" s="97">
        <f t="shared" si="7"/>
        <v>1.0699826489300124E-2</v>
      </c>
      <c r="H89" s="57"/>
      <c r="I89" s="57"/>
      <c r="J89" s="140" t="str">
        <f>'State data for spotlight'!J7</f>
        <v>3,674,745</v>
      </c>
      <c r="K89" s="140"/>
      <c r="L89" s="96">
        <f>'State data for spotlight'!L7</f>
        <v>-4.8048916624486848E-3</v>
      </c>
      <c r="M89" s="97">
        <f>'State data for spotlight'!L7</f>
        <v>-4.8048916624486848E-3</v>
      </c>
      <c r="N89" s="96">
        <f>'State data for spotlight'!N7</f>
        <v>6.9960159780158238E-2</v>
      </c>
      <c r="O89" s="97">
        <f>'State data for spotlight'!N7</f>
        <v>6.9960159780158238E-2</v>
      </c>
      <c r="S89" s="115" t="s">
        <v>199</v>
      </c>
      <c r="T89" s="115"/>
      <c r="U89" s="112"/>
      <c r="V89" s="112">
        <v>7291</v>
      </c>
      <c r="W89" s="112">
        <v>7537</v>
      </c>
      <c r="X89" s="112">
        <v>7730</v>
      </c>
      <c r="Y89" s="112">
        <v>7383</v>
      </c>
      <c r="Z89" s="112">
        <v>7192</v>
      </c>
    </row>
    <row r="90" spans="1:30" ht="15" customHeight="1" x14ac:dyDescent="0.25">
      <c r="A90" s="49" t="s">
        <v>98</v>
      </c>
      <c r="B90" s="49"/>
      <c r="C90" s="57" t="str">
        <f t="shared" si="3"/>
        <v>$43,093</v>
      </c>
      <c r="D90" s="96">
        <f t="shared" si="4"/>
        <v>4.318852592357314E-2</v>
      </c>
      <c r="E90" s="97">
        <f t="shared" si="5"/>
        <v>4.318852592357314E-2</v>
      </c>
      <c r="F90" s="96">
        <f t="shared" si="6"/>
        <v>7.2837492998070408E-2</v>
      </c>
      <c r="G90" s="97">
        <f t="shared" si="7"/>
        <v>7.2837492998070408E-2</v>
      </c>
      <c r="H90" s="57"/>
      <c r="I90" s="57"/>
      <c r="J90" s="57"/>
      <c r="K90" s="57" t="str">
        <f>'State data for spotlight'!J8</f>
        <v>$47,209</v>
      </c>
      <c r="L90" s="96">
        <f>'State data for spotlight'!L8</f>
        <v>5.506898121546655E-2</v>
      </c>
      <c r="M90" s="97">
        <f>'State data for spotlight'!L8</f>
        <v>5.506898121546655E-2</v>
      </c>
      <c r="N90" s="96">
        <f>'State data for spotlight'!N8</f>
        <v>0.1204561491199776</v>
      </c>
      <c r="O90" s="97">
        <f>'State data for spotlight'!N8</f>
        <v>0.1204561491199776</v>
      </c>
      <c r="S90" s="115" t="s">
        <v>58</v>
      </c>
      <c r="T90" s="115"/>
      <c r="U90" s="112"/>
      <c r="V90" s="112">
        <v>9368</v>
      </c>
      <c r="W90" s="112">
        <v>9649</v>
      </c>
      <c r="X90" s="112">
        <v>10012</v>
      </c>
      <c r="Y90" s="112">
        <v>9815</v>
      </c>
      <c r="Z90" s="112">
        <v>9217</v>
      </c>
    </row>
    <row r="91" spans="1:30" ht="15" customHeight="1" x14ac:dyDescent="0.25">
      <c r="A91" s="49" t="s">
        <v>7</v>
      </c>
      <c r="B91" s="49"/>
      <c r="C91" s="57" t="str">
        <f t="shared" si="3"/>
        <v>$5,771.3 mil</v>
      </c>
      <c r="D91" s="96">
        <f t="shared" si="4"/>
        <v>1.6923628949203406E-2</v>
      </c>
      <c r="E91" s="97">
        <f t="shared" si="5"/>
        <v>1.6923628949203406E-2</v>
      </c>
      <c r="F91" s="96">
        <f t="shared" si="6"/>
        <v>0.15767491912895082</v>
      </c>
      <c r="G91" s="97">
        <f t="shared" si="7"/>
        <v>0.15767491912895082</v>
      </c>
      <c r="H91" s="57"/>
      <c r="I91" s="57"/>
      <c r="J91" s="57"/>
      <c r="K91" s="57" t="str">
        <f>'State data for spotlight'!J9</f>
        <v>$245.4 bil</v>
      </c>
      <c r="L91" s="96">
        <f>'State data for spotlight'!L9</f>
        <v>4.7371657837374626E-2</v>
      </c>
      <c r="M91" s="97">
        <f>'State data for spotlight'!L9</f>
        <v>4.7371657837374626E-2</v>
      </c>
      <c r="N91" s="96">
        <f>'State data for spotlight'!N9</f>
        <v>0.24227335855331145</v>
      </c>
      <c r="O91" s="97">
        <f>'State data for spotlight'!N9</f>
        <v>0.24227335855331145</v>
      </c>
      <c r="S91" s="118" t="s">
        <v>53</v>
      </c>
      <c r="T91" s="118"/>
      <c r="U91" s="112"/>
      <c r="V91" s="112">
        <v>57386</v>
      </c>
      <c r="W91" s="112">
        <v>58759</v>
      </c>
      <c r="X91" s="112">
        <v>59921</v>
      </c>
      <c r="Y91" s="112">
        <v>59260</v>
      </c>
      <c r="Z91" s="112">
        <v>57058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5" t="s">
        <v>202</v>
      </c>
      <c r="S93" s="115" t="s">
        <v>56</v>
      </c>
      <c r="T93" s="115"/>
      <c r="U93" s="112"/>
      <c r="V93" s="112">
        <v>3671</v>
      </c>
      <c r="W93" s="112">
        <v>3820</v>
      </c>
      <c r="X93" s="112">
        <v>3846</v>
      </c>
      <c r="Y93" s="112">
        <v>3935</v>
      </c>
      <c r="Z93" s="112">
        <v>3885</v>
      </c>
    </row>
    <row r="94" spans="1:30" ht="15" customHeight="1" x14ac:dyDescent="0.25">
      <c r="A94" s="136" t="s">
        <v>203</v>
      </c>
      <c r="S94" s="115" t="s">
        <v>57</v>
      </c>
      <c r="T94" s="115"/>
      <c r="U94" s="112"/>
      <c r="V94" s="112">
        <v>7263</v>
      </c>
      <c r="W94" s="112">
        <v>7596</v>
      </c>
      <c r="X94" s="112">
        <v>7902</v>
      </c>
      <c r="Y94" s="112">
        <v>7986</v>
      </c>
      <c r="Z94" s="112">
        <v>8006</v>
      </c>
    </row>
    <row r="95" spans="1:30" ht="15" customHeight="1" x14ac:dyDescent="0.25">
      <c r="A95" s="134" t="s">
        <v>286</v>
      </c>
      <c r="S95" s="115" t="s">
        <v>195</v>
      </c>
      <c r="T95" s="115"/>
      <c r="U95" s="112"/>
      <c r="V95" s="112">
        <v>1626</v>
      </c>
      <c r="W95" s="112">
        <v>1655</v>
      </c>
      <c r="X95" s="112">
        <v>1665</v>
      </c>
      <c r="Y95" s="112">
        <v>1638</v>
      </c>
      <c r="Z95" s="112">
        <v>1598</v>
      </c>
    </row>
    <row r="96" spans="1:30" ht="15" customHeight="1" x14ac:dyDescent="0.25">
      <c r="A96" s="135" t="s">
        <v>278</v>
      </c>
      <c r="S96" s="115" t="s">
        <v>196</v>
      </c>
      <c r="T96" s="115"/>
      <c r="U96" s="112"/>
      <c r="V96" s="112">
        <v>6104</v>
      </c>
      <c r="W96" s="112">
        <v>6642</v>
      </c>
      <c r="X96" s="112">
        <v>7194</v>
      </c>
      <c r="Y96" s="112">
        <v>7407</v>
      </c>
      <c r="Z96" s="112">
        <v>7405</v>
      </c>
    </row>
    <row r="97" spans="1:32" ht="15" customHeight="1" x14ac:dyDescent="0.25">
      <c r="A97" s="134" t="s">
        <v>290</v>
      </c>
      <c r="S97" s="115" t="s">
        <v>197</v>
      </c>
      <c r="T97" s="115"/>
      <c r="U97" s="112"/>
      <c r="V97" s="112">
        <v>8094</v>
      </c>
      <c r="W97" s="112">
        <v>8126</v>
      </c>
      <c r="X97" s="112">
        <v>8088</v>
      </c>
      <c r="Y97" s="112">
        <v>7885</v>
      </c>
      <c r="Z97" s="112">
        <v>7626</v>
      </c>
    </row>
    <row r="98" spans="1:32" ht="15" customHeight="1" x14ac:dyDescent="0.25">
      <c r="A98" s="134" t="s">
        <v>291</v>
      </c>
      <c r="S98" s="115" t="s">
        <v>198</v>
      </c>
      <c r="T98" s="115"/>
      <c r="U98" s="112"/>
      <c r="V98" s="112">
        <v>4966</v>
      </c>
      <c r="W98" s="112">
        <v>5217</v>
      </c>
      <c r="X98" s="112">
        <v>5175</v>
      </c>
      <c r="Y98" s="112">
        <v>5146</v>
      </c>
      <c r="Z98" s="112">
        <v>5055</v>
      </c>
    </row>
    <row r="99" spans="1:32" ht="15" customHeight="1" x14ac:dyDescent="0.25">
      <c r="S99" s="115" t="s">
        <v>199</v>
      </c>
      <c r="T99" s="115"/>
      <c r="U99" s="112"/>
      <c r="V99" s="112">
        <v>1217</v>
      </c>
      <c r="W99" s="112">
        <v>1293</v>
      </c>
      <c r="X99" s="112">
        <v>1342</v>
      </c>
      <c r="Y99" s="112">
        <v>1353</v>
      </c>
      <c r="Z99" s="112">
        <v>1464</v>
      </c>
    </row>
    <row r="100" spans="1:32" ht="15" customHeight="1" x14ac:dyDescent="0.25">
      <c r="S100" s="115" t="s">
        <v>58</v>
      </c>
      <c r="T100" s="115"/>
      <c r="U100" s="112"/>
      <c r="V100" s="112">
        <v>5249</v>
      </c>
      <c r="W100" s="112">
        <v>5651</v>
      </c>
      <c r="X100" s="112">
        <v>6090</v>
      </c>
      <c r="Y100" s="112">
        <v>6191</v>
      </c>
      <c r="Z100" s="112">
        <v>6062</v>
      </c>
    </row>
    <row r="101" spans="1:32" x14ac:dyDescent="0.25">
      <c r="A101" s="18"/>
      <c r="S101" s="118" t="s">
        <v>53</v>
      </c>
      <c r="T101" s="118"/>
      <c r="U101" s="112"/>
      <c r="V101" s="112">
        <v>46351</v>
      </c>
      <c r="W101" s="112">
        <v>47573</v>
      </c>
      <c r="X101" s="112">
        <v>48691</v>
      </c>
      <c r="Y101" s="112">
        <v>48685</v>
      </c>
      <c r="Z101" s="112">
        <v>47702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204</v>
      </c>
      <c r="Y103" s="106" t="s">
        <v>281</v>
      </c>
      <c r="Z103" s="106" t="s">
        <v>287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118366</v>
      </c>
      <c r="W104" s="112">
        <v>122588</v>
      </c>
      <c r="X104" s="112">
        <v>125403</v>
      </c>
      <c r="Y104" s="112">
        <v>125897</v>
      </c>
      <c r="Z104" s="112">
        <v>125897</v>
      </c>
      <c r="AB104" s="109" t="str">
        <f>TEXT(Z104,"###,###")</f>
        <v>125,897</v>
      </c>
      <c r="AD104" s="130">
        <f>Z104/($Z$4)*100</f>
        <v>83.6992075311137</v>
      </c>
      <c r="AF104" s="109"/>
    </row>
    <row r="105" spans="1:32" x14ac:dyDescent="0.25">
      <c r="S105" s="115" t="s">
        <v>17</v>
      </c>
      <c r="T105" s="115"/>
      <c r="U105" s="112"/>
      <c r="V105" s="112">
        <v>16010</v>
      </c>
      <c r="W105" s="112">
        <v>15740</v>
      </c>
      <c r="X105" s="112">
        <v>17197</v>
      </c>
      <c r="Y105" s="112">
        <v>15967</v>
      </c>
      <c r="Z105" s="112">
        <v>16080</v>
      </c>
      <c r="AB105" s="109" t="str">
        <f>TEXT(Z105,"###,###")</f>
        <v>16,080</v>
      </c>
      <c r="AD105" s="130">
        <f>Z105/($Z$4)*100</f>
        <v>10.69035209020317</v>
      </c>
      <c r="AF105" s="109"/>
    </row>
    <row r="106" spans="1:32" x14ac:dyDescent="0.25">
      <c r="S106" s="118" t="s">
        <v>53</v>
      </c>
      <c r="T106" s="118"/>
      <c r="U106" s="120"/>
      <c r="V106" s="120">
        <v>134376</v>
      </c>
      <c r="W106" s="120">
        <v>138328</v>
      </c>
      <c r="X106" s="120">
        <v>142600</v>
      </c>
      <c r="Y106" s="120">
        <v>141864</v>
      </c>
      <c r="Z106" s="120">
        <v>141977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19239</v>
      </c>
      <c r="W108" s="112">
        <v>24489</v>
      </c>
      <c r="X108" s="112">
        <v>22852</v>
      </c>
      <c r="Y108" s="112">
        <v>23308</v>
      </c>
      <c r="Z108" s="112">
        <v>21793</v>
      </c>
      <c r="AB108" s="109" t="str">
        <f>TEXT(Z108,"###,###")</f>
        <v>21,793</v>
      </c>
      <c r="AD108" s="130">
        <f>Z108/($Z$4)*100</f>
        <v>14.48848526752473</v>
      </c>
      <c r="AF108" s="109"/>
    </row>
    <row r="109" spans="1:32" x14ac:dyDescent="0.25">
      <c r="S109" s="115" t="s">
        <v>20</v>
      </c>
      <c r="T109" s="115"/>
      <c r="U109" s="112"/>
      <c r="V109" s="112">
        <v>18092</v>
      </c>
      <c r="W109" s="112">
        <v>18527</v>
      </c>
      <c r="X109" s="112">
        <v>17220</v>
      </c>
      <c r="Y109" s="112">
        <v>17455</v>
      </c>
      <c r="Z109" s="112">
        <v>18783</v>
      </c>
      <c r="AB109" s="109" t="str">
        <f>TEXT(Z109,"###,###")</f>
        <v>18,783</v>
      </c>
      <c r="AD109" s="130">
        <f>Z109/($Z$4)*100</f>
        <v>12.487368365067546</v>
      </c>
      <c r="AF109" s="109"/>
    </row>
    <row r="110" spans="1:32" x14ac:dyDescent="0.25">
      <c r="S110" s="115" t="s">
        <v>21</v>
      </c>
      <c r="T110" s="115"/>
      <c r="U110" s="112"/>
      <c r="V110" s="112">
        <v>32175</v>
      </c>
      <c r="W110" s="112">
        <v>31847</v>
      </c>
      <c r="X110" s="112">
        <v>34972</v>
      </c>
      <c r="Y110" s="112">
        <v>32591</v>
      </c>
      <c r="Z110" s="112">
        <v>32829</v>
      </c>
      <c r="AB110" s="109" t="str">
        <f>TEXT(Z110,"###,###")</f>
        <v>32,829</v>
      </c>
      <c r="AD110" s="130">
        <f>Z110/($Z$4)*100</f>
        <v>21.825470694606956</v>
      </c>
      <c r="AF110" s="109"/>
    </row>
    <row r="111" spans="1:32" x14ac:dyDescent="0.25">
      <c r="S111" s="115" t="s">
        <v>22</v>
      </c>
      <c r="T111" s="115"/>
      <c r="U111" s="112"/>
      <c r="V111" s="112">
        <v>62597</v>
      </c>
      <c r="W111" s="112">
        <v>63787</v>
      </c>
      <c r="X111" s="112">
        <v>68052</v>
      </c>
      <c r="Y111" s="112">
        <v>65542</v>
      </c>
      <c r="Z111" s="112">
        <v>66780</v>
      </c>
      <c r="AB111" s="109" t="str">
        <f>TEXT(Z111,"###,###")</f>
        <v>66,780</v>
      </c>
      <c r="AD111" s="130">
        <f>Z111/($Z$4)*100</f>
        <v>44.39687267311988</v>
      </c>
      <c r="AF111" s="109"/>
    </row>
    <row r="112" spans="1:32" x14ac:dyDescent="0.25">
      <c r="S112" s="118" t="s">
        <v>53</v>
      </c>
      <c r="T112" s="118"/>
      <c r="U112" s="112"/>
      <c r="V112" s="112">
        <v>143595</v>
      </c>
      <c r="W112" s="112">
        <v>150081</v>
      </c>
      <c r="X112" s="112">
        <v>153854</v>
      </c>
      <c r="Y112" s="112">
        <v>149769</v>
      </c>
      <c r="Z112" s="112">
        <v>150416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38.89</v>
      </c>
      <c r="W118" s="131">
        <v>38.909999999999997</v>
      </c>
      <c r="X118" s="131">
        <v>38.85</v>
      </c>
      <c r="Y118" s="131">
        <v>39.1</v>
      </c>
      <c r="Z118" s="131">
        <v>39.51</v>
      </c>
      <c r="AB118" s="109" t="str">
        <f>TEXT(Z118,"##.0")</f>
        <v>39.5</v>
      </c>
    </row>
    <row r="120" spans="19:32" x14ac:dyDescent="0.25">
      <c r="S120" s="101" t="s">
        <v>100</v>
      </c>
      <c r="T120" s="112"/>
      <c r="U120" s="112"/>
      <c r="V120" s="112">
        <v>90073</v>
      </c>
      <c r="W120" s="112">
        <v>91970</v>
      </c>
      <c r="X120" s="112">
        <v>93444</v>
      </c>
      <c r="Y120" s="112">
        <v>92879</v>
      </c>
      <c r="Z120" s="112">
        <v>89330</v>
      </c>
      <c r="AB120" s="109" t="str">
        <f>TEXT(Z120,"###,###")</f>
        <v>89,330</v>
      </c>
    </row>
    <row r="121" spans="19:32" x14ac:dyDescent="0.25">
      <c r="S121" s="101" t="s">
        <v>101</v>
      </c>
      <c r="T121" s="112"/>
      <c r="U121" s="112"/>
      <c r="V121" s="112">
        <v>7414</v>
      </c>
      <c r="W121" s="112">
        <v>7521</v>
      </c>
      <c r="X121" s="112">
        <v>7848</v>
      </c>
      <c r="Y121" s="112">
        <v>7692</v>
      </c>
      <c r="Z121" s="112">
        <v>7439</v>
      </c>
      <c r="AB121" s="109" t="str">
        <f>TEXT(Z121,"###,###")</f>
        <v>7,439</v>
      </c>
    </row>
    <row r="122" spans="19:32" x14ac:dyDescent="0.25">
      <c r="S122" s="101" t="s">
        <v>102</v>
      </c>
      <c r="T122" s="112"/>
      <c r="U122" s="112"/>
      <c r="V122" s="112">
        <v>6251</v>
      </c>
      <c r="W122" s="112">
        <v>6834</v>
      </c>
      <c r="X122" s="112">
        <v>7313</v>
      </c>
      <c r="Y122" s="112">
        <v>7377</v>
      </c>
      <c r="Z122" s="112">
        <v>8083</v>
      </c>
      <c r="AB122" s="109" t="str">
        <f>TEXT(Z122,"###,###")</f>
        <v>8,083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96324</v>
      </c>
      <c r="W124" s="112">
        <v>98804</v>
      </c>
      <c r="X124" s="112">
        <v>100757</v>
      </c>
      <c r="Y124" s="112">
        <v>100256</v>
      </c>
      <c r="Z124" s="112">
        <v>97413</v>
      </c>
      <c r="AB124" s="109" t="str">
        <f>TEXT(Z124,"###,###")</f>
        <v>97,413</v>
      </c>
      <c r="AD124" s="127">
        <f>Z124/$Z$7*100</f>
        <v>92.907010014306152</v>
      </c>
    </row>
    <row r="125" spans="19:32" x14ac:dyDescent="0.25">
      <c r="S125" s="101" t="s">
        <v>104</v>
      </c>
      <c r="T125" s="112"/>
      <c r="U125" s="112"/>
      <c r="V125" s="112">
        <v>13665</v>
      </c>
      <c r="W125" s="112">
        <v>14355</v>
      </c>
      <c r="X125" s="112">
        <v>15161</v>
      </c>
      <c r="Y125" s="112">
        <v>15069</v>
      </c>
      <c r="Z125" s="112">
        <v>15522</v>
      </c>
      <c r="AB125" s="109" t="str">
        <f>TEXT(Z125,"###,###")</f>
        <v>15,522</v>
      </c>
      <c r="AD125" s="127">
        <f>Z125/$Z$7*100</f>
        <v>14.804005722460658</v>
      </c>
    </row>
    <row r="127" spans="19:32" x14ac:dyDescent="0.25">
      <c r="S127" s="101" t="s">
        <v>105</v>
      </c>
      <c r="T127" s="112"/>
      <c r="U127" s="112"/>
      <c r="V127" s="112">
        <v>57387</v>
      </c>
      <c r="W127" s="112">
        <v>58760</v>
      </c>
      <c r="X127" s="112">
        <v>59920</v>
      </c>
      <c r="Y127" s="112">
        <v>59263</v>
      </c>
      <c r="Z127" s="112">
        <v>57061</v>
      </c>
      <c r="AB127" s="109" t="str">
        <f>TEXT(Z127,"###,###")</f>
        <v>57,061</v>
      </c>
      <c r="AD127" s="127">
        <f>Z127/$Z$7*100</f>
        <v>54.421554601812119</v>
      </c>
    </row>
    <row r="128" spans="19:32" x14ac:dyDescent="0.25">
      <c r="S128" s="101" t="s">
        <v>106</v>
      </c>
      <c r="T128" s="112"/>
      <c r="U128" s="112"/>
      <c r="V128" s="112">
        <v>46352</v>
      </c>
      <c r="W128" s="112">
        <v>47574</v>
      </c>
      <c r="X128" s="112">
        <v>48689</v>
      </c>
      <c r="Y128" s="112">
        <v>48689</v>
      </c>
      <c r="Z128" s="112">
        <v>47704</v>
      </c>
      <c r="AB128" s="109" t="str">
        <f>TEXT(Z128,"###,###")</f>
        <v>47,704</v>
      </c>
      <c r="AD128" s="127">
        <f>Z128/$Z$7*100</f>
        <v>45.497377205531713</v>
      </c>
    </row>
    <row r="130" spans="19:20" x14ac:dyDescent="0.25">
      <c r="S130" s="101" t="s">
        <v>282</v>
      </c>
      <c r="T130" s="127">
        <v>85.197901764425367</v>
      </c>
    </row>
    <row r="131" spans="19:20" x14ac:dyDescent="0.25">
      <c r="S131" s="101" t="s">
        <v>283</v>
      </c>
      <c r="T131" s="127">
        <v>7.094897472579877</v>
      </c>
    </row>
    <row r="132" spans="19:20" x14ac:dyDescent="0.25">
      <c r="S132" s="101" t="s">
        <v>284</v>
      </c>
      <c r="T132" s="127">
        <v>7.7091082498807824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0DAF7437-4B53-4E7E-AB71-8FC01B20623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5393E1B1-D933-4CD2-AAE3-2E0CA460A42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3CE9AB94-AD64-44E9-AA11-269C13AFE62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F6C0AB45-09F7-4D3C-A11F-81463EF629C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32EAB5-DE4C-4F1E-8A18-F1BF62A3CE6B}">
  <sheetPr codeName="Sheet75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118</v>
      </c>
      <c r="T1" s="99"/>
      <c r="U1" s="99"/>
      <c r="V1" s="99"/>
      <c r="W1" s="99"/>
      <c r="X1" s="99"/>
      <c r="Y1" s="100" t="s">
        <v>214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204</v>
      </c>
      <c r="Y2" s="103" t="s">
        <v>281</v>
      </c>
      <c r="Z2" s="103" t="s">
        <v>287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60" t="s">
        <v>292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118</v>
      </c>
      <c r="Y3" s="105" t="s">
        <v>214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8.11 Buloke, Victoria,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4597</v>
      </c>
      <c r="W4" s="108">
        <v>4950</v>
      </c>
      <c r="X4" s="108">
        <v>4600</v>
      </c>
      <c r="Y4" s="108">
        <v>5033</v>
      </c>
      <c r="Z4" s="108">
        <v>5178</v>
      </c>
      <c r="AB4" s="109" t="str">
        <f>TEXT(Z4,"###,###")</f>
        <v>5,178</v>
      </c>
      <c r="AD4" s="110">
        <f>Z4/Y4-1</f>
        <v>2.8809854957281944E-2</v>
      </c>
      <c r="AF4" s="110">
        <f>Z4/V4-1</f>
        <v>0.12638677398303244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2422</v>
      </c>
      <c r="W5" s="108">
        <v>2664</v>
      </c>
      <c r="X5" s="108">
        <v>2405</v>
      </c>
      <c r="Y5" s="108">
        <v>2666</v>
      </c>
      <c r="Z5" s="108">
        <v>2697</v>
      </c>
      <c r="AB5" s="109" t="str">
        <f>TEXT(Z5,"###,###")</f>
        <v>2,697</v>
      </c>
      <c r="AD5" s="110">
        <f t="shared" ref="AD5:AD9" si="0">Z5/Y5-1</f>
        <v>1.1627906976744207E-2</v>
      </c>
      <c r="AF5" s="110">
        <f t="shared" ref="AF5:AF9" si="1">Z5/V5-1</f>
        <v>0.11354252683732446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2181</v>
      </c>
      <c r="W6" s="108">
        <v>2290</v>
      </c>
      <c r="X6" s="108">
        <v>2194</v>
      </c>
      <c r="Y6" s="108">
        <v>2363</v>
      </c>
      <c r="Z6" s="108">
        <v>2475</v>
      </c>
      <c r="AB6" s="109" t="str">
        <f>TEXT(Z6,"###,###")</f>
        <v>2,475</v>
      </c>
      <c r="AD6" s="110">
        <f t="shared" si="0"/>
        <v>4.7397376216673726E-2</v>
      </c>
      <c r="AF6" s="110">
        <f t="shared" si="1"/>
        <v>0.13480055020632742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3133</v>
      </c>
      <c r="W7" s="108">
        <v>3420</v>
      </c>
      <c r="X7" s="108">
        <v>3138</v>
      </c>
      <c r="Y7" s="108">
        <v>3418</v>
      </c>
      <c r="Z7" s="108">
        <v>3481</v>
      </c>
      <c r="AB7" s="109" t="str">
        <f>TEXT(Z7,"###,###")</f>
        <v>3,481</v>
      </c>
      <c r="AD7" s="110">
        <f t="shared" si="0"/>
        <v>1.8431831480397953E-2</v>
      </c>
      <c r="AF7" s="110">
        <f t="shared" si="1"/>
        <v>0.11107564634535594</v>
      </c>
    </row>
    <row r="8" spans="1:32" ht="17.25" customHeight="1" x14ac:dyDescent="0.25">
      <c r="A8" s="64" t="s">
        <v>12</v>
      </c>
      <c r="B8" s="65"/>
      <c r="C8" s="29"/>
      <c r="D8" s="66" t="str">
        <f>AB4</f>
        <v>5,178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3,481</v>
      </c>
      <c r="P8" s="67"/>
      <c r="S8" s="107" t="s">
        <v>84</v>
      </c>
      <c r="T8" s="108"/>
      <c r="U8" s="108"/>
      <c r="V8" s="108">
        <v>27004.54</v>
      </c>
      <c r="W8" s="108">
        <v>29997.759999999998</v>
      </c>
      <c r="X8" s="108">
        <v>31400</v>
      </c>
      <c r="Y8" s="108">
        <v>30455.06</v>
      </c>
      <c r="Z8" s="108">
        <v>34000.67</v>
      </c>
      <c r="AB8" s="109" t="str">
        <f>TEXT(Z8,"$###,###")</f>
        <v>$34,001</v>
      </c>
      <c r="AD8" s="110">
        <f t="shared" si="0"/>
        <v>0.11642104793095132</v>
      </c>
      <c r="AF8" s="110">
        <f t="shared" si="1"/>
        <v>0.25907236338778583</v>
      </c>
    </row>
    <row r="9" spans="1:32" x14ac:dyDescent="0.25">
      <c r="A9" s="30" t="s">
        <v>14</v>
      </c>
      <c r="B9" s="71"/>
      <c r="C9" s="72"/>
      <c r="D9" s="73">
        <f>AD104</f>
        <v>58.14986481266898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54.266015512783682</v>
      </c>
      <c r="P9" s="74" t="s">
        <v>85</v>
      </c>
      <c r="S9" s="107" t="s">
        <v>7</v>
      </c>
      <c r="T9" s="108"/>
      <c r="U9" s="108"/>
      <c r="V9" s="108">
        <v>132501100</v>
      </c>
      <c r="W9" s="108">
        <v>162976003</v>
      </c>
      <c r="X9" s="108">
        <v>139630960</v>
      </c>
      <c r="Y9" s="108">
        <v>174951049</v>
      </c>
      <c r="Z9" s="108">
        <v>176052273</v>
      </c>
      <c r="AB9" s="109" t="str">
        <f>TEXT(Z9/1000000,"$#,###.0")&amp;" mil"</f>
        <v>$176.1 mil</v>
      </c>
      <c r="AD9" s="110">
        <f t="shared" si="0"/>
        <v>6.2944692603701391E-3</v>
      </c>
      <c r="AF9" s="110">
        <f t="shared" si="1"/>
        <v>0.32868536940448045</v>
      </c>
    </row>
    <row r="10" spans="1:32" x14ac:dyDescent="0.25">
      <c r="A10" s="30" t="s">
        <v>17</v>
      </c>
      <c r="B10" s="71"/>
      <c r="C10" s="72"/>
      <c r="D10" s="73">
        <f>AD105</f>
        <v>21.610660486674391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45.791439241597246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64.952599827635737</v>
      </c>
      <c r="P11" s="74" t="s">
        <v>85</v>
      </c>
      <c r="S11" s="107" t="s">
        <v>29</v>
      </c>
      <c r="T11" s="112"/>
      <c r="U11" s="112"/>
      <c r="V11" s="112">
        <v>3548</v>
      </c>
      <c r="W11" s="112">
        <v>3700</v>
      </c>
      <c r="X11" s="112">
        <v>3512</v>
      </c>
      <c r="Y11" s="112">
        <v>3819</v>
      </c>
      <c r="Z11" s="112">
        <v>3957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20.310255673656997</v>
      </c>
      <c r="P12" s="74" t="s">
        <v>85</v>
      </c>
      <c r="S12" s="107" t="s">
        <v>30</v>
      </c>
      <c r="T12" s="112"/>
      <c r="U12" s="112"/>
      <c r="V12" s="112">
        <v>1056</v>
      </c>
      <c r="W12" s="112">
        <v>1247</v>
      </c>
      <c r="X12" s="112">
        <v>1091</v>
      </c>
      <c r="Y12" s="112">
        <v>1213</v>
      </c>
      <c r="Z12" s="112">
        <v>1221</v>
      </c>
    </row>
    <row r="13" spans="1:32" ht="15" customHeight="1" x14ac:dyDescent="0.25">
      <c r="A13" s="30" t="s">
        <v>19</v>
      </c>
      <c r="B13" s="72"/>
      <c r="C13" s="72"/>
      <c r="D13" s="73">
        <f>AD108</f>
        <v>21.34028582464272</v>
      </c>
      <c r="E13" s="74" t="s">
        <v>85</v>
      </c>
      <c r="F13" s="24"/>
      <c r="G13" s="142" t="s">
        <v>285</v>
      </c>
      <c r="H13" s="143"/>
      <c r="I13" s="143"/>
      <c r="J13" s="143"/>
      <c r="K13" s="143"/>
      <c r="L13" s="143"/>
      <c r="M13" s="81"/>
      <c r="N13" s="72"/>
      <c r="O13" s="73">
        <f>T132</f>
        <v>14.679689744326344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14.77404403244496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46.1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16.164542294322132</v>
      </c>
      <c r="E15" s="74" t="s">
        <v>85</v>
      </c>
      <c r="F15" s="24"/>
      <c r="G15" s="33" t="s">
        <v>279</v>
      </c>
      <c r="H15" s="72"/>
      <c r="I15" s="72"/>
      <c r="J15" s="72"/>
      <c r="K15" s="82"/>
      <c r="L15" s="72"/>
      <c r="M15" s="72"/>
      <c r="N15" s="72"/>
      <c r="O15" s="73">
        <f>AB38</f>
        <v>17.858168245765143</v>
      </c>
      <c r="P15" s="74" t="s">
        <v>85</v>
      </c>
      <c r="S15" s="115" t="s">
        <v>61</v>
      </c>
      <c r="T15" s="115"/>
      <c r="U15" s="116"/>
      <c r="V15" s="116">
        <v>589</v>
      </c>
      <c r="W15" s="116">
        <v>691</v>
      </c>
      <c r="X15" s="116">
        <v>672</v>
      </c>
      <c r="Y15" s="112">
        <v>817</v>
      </c>
      <c r="Z15" s="112">
        <v>839</v>
      </c>
      <c r="AB15" s="117">
        <f t="shared" ref="AB15:AB34" si="2">IF(Z15="np",0,Z15/$Z$34)</f>
        <v>0.16203167246040942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28.022402471996909</v>
      </c>
      <c r="E16" s="85" t="s">
        <v>85</v>
      </c>
      <c r="F16" s="24"/>
      <c r="G16" s="86" t="s">
        <v>280</v>
      </c>
      <c r="H16" s="35"/>
      <c r="I16" s="35"/>
      <c r="J16" s="35"/>
      <c r="K16" s="36"/>
      <c r="L16" s="35"/>
      <c r="M16" s="35"/>
      <c r="N16" s="35"/>
      <c r="O16" s="84">
        <f>AB37</f>
        <v>82.141831754234857</v>
      </c>
      <c r="P16" s="37" t="s">
        <v>85</v>
      </c>
      <c r="S16" s="115" t="s">
        <v>62</v>
      </c>
      <c r="T16" s="115"/>
      <c r="U16" s="116"/>
      <c r="V16" s="116">
        <v>9</v>
      </c>
      <c r="W16" s="116">
        <v>5</v>
      </c>
      <c r="X16" s="116">
        <v>4</v>
      </c>
      <c r="Y16" s="112">
        <v>5</v>
      </c>
      <c r="Z16" s="112">
        <v>2</v>
      </c>
      <c r="AB16" s="117">
        <f t="shared" si="2"/>
        <v>3.8624951718810351E-4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231</v>
      </c>
      <c r="W17" s="116">
        <v>363</v>
      </c>
      <c r="X17" s="116">
        <v>227</v>
      </c>
      <c r="Y17" s="112">
        <v>255</v>
      </c>
      <c r="Z17" s="112">
        <v>279</v>
      </c>
      <c r="AB17" s="117">
        <f t="shared" si="2"/>
        <v>5.3881807647740441E-2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289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16</v>
      </c>
      <c r="W18" s="116">
        <v>20</v>
      </c>
      <c r="X18" s="116">
        <v>18</v>
      </c>
      <c r="Y18" s="112">
        <v>23</v>
      </c>
      <c r="Z18" s="112">
        <v>18</v>
      </c>
      <c r="AB18" s="117">
        <f t="shared" si="2"/>
        <v>3.4762456546929316E-3</v>
      </c>
    </row>
    <row r="19" spans="1:28" x14ac:dyDescent="0.25">
      <c r="A19" s="63" t="str">
        <f>$S$1&amp;" ("&amp;$V$2&amp;" to "&amp;$Z$2&amp;")"</f>
        <v>Buloke (2016-17 to 2020-21)</v>
      </c>
      <c r="B19" s="63"/>
      <c r="C19" s="63"/>
      <c r="D19" s="63"/>
      <c r="E19" s="63"/>
      <c r="F19" s="63"/>
      <c r="G19" s="63" t="str">
        <f>$S$1&amp;" ("&amp;$V$2&amp;" to "&amp;$Z$2&amp;")"</f>
        <v>Buloke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169</v>
      </c>
      <c r="W19" s="116">
        <v>217</v>
      </c>
      <c r="X19" s="116">
        <v>211</v>
      </c>
      <c r="Y19" s="112">
        <v>217</v>
      </c>
      <c r="Z19" s="112">
        <v>231</v>
      </c>
      <c r="AB19" s="117">
        <f t="shared" si="2"/>
        <v>4.4611819235225954E-2</v>
      </c>
    </row>
    <row r="20" spans="1:28" x14ac:dyDescent="0.25">
      <c r="S20" s="115" t="s">
        <v>66</v>
      </c>
      <c r="T20" s="115"/>
      <c r="U20" s="116"/>
      <c r="V20" s="116">
        <v>224</v>
      </c>
      <c r="W20" s="116">
        <v>287</v>
      </c>
      <c r="X20" s="116">
        <v>180</v>
      </c>
      <c r="Y20" s="112">
        <v>239</v>
      </c>
      <c r="Z20" s="112">
        <v>210</v>
      </c>
      <c r="AB20" s="117">
        <f t="shared" si="2"/>
        <v>4.0556199304750871E-2</v>
      </c>
    </row>
    <row r="21" spans="1:28" x14ac:dyDescent="0.25">
      <c r="S21" s="115" t="s">
        <v>67</v>
      </c>
      <c r="T21" s="115"/>
      <c r="U21" s="116"/>
      <c r="V21" s="116">
        <v>284</v>
      </c>
      <c r="W21" s="116">
        <v>309</v>
      </c>
      <c r="X21" s="116">
        <v>285</v>
      </c>
      <c r="Y21" s="112">
        <v>286</v>
      </c>
      <c r="Z21" s="112">
        <v>299</v>
      </c>
      <c r="AB21" s="117">
        <f t="shared" si="2"/>
        <v>5.7744302819621472E-2</v>
      </c>
    </row>
    <row r="22" spans="1:28" x14ac:dyDescent="0.25">
      <c r="S22" s="115" t="s">
        <v>68</v>
      </c>
      <c r="T22" s="115"/>
      <c r="U22" s="116"/>
      <c r="V22" s="116">
        <v>156</v>
      </c>
      <c r="W22" s="116">
        <v>144</v>
      </c>
      <c r="X22" s="116">
        <v>133</v>
      </c>
      <c r="Y22" s="112">
        <v>190</v>
      </c>
      <c r="Z22" s="112">
        <v>237</v>
      </c>
      <c r="AB22" s="117">
        <f t="shared" si="2"/>
        <v>4.577056778679027E-2</v>
      </c>
    </row>
    <row r="23" spans="1:28" x14ac:dyDescent="0.25">
      <c r="S23" s="115" t="s">
        <v>69</v>
      </c>
      <c r="T23" s="115"/>
      <c r="U23" s="116"/>
      <c r="V23" s="116">
        <v>211</v>
      </c>
      <c r="W23" s="116">
        <v>203</v>
      </c>
      <c r="X23" s="116">
        <v>209</v>
      </c>
      <c r="Y23" s="112">
        <v>235</v>
      </c>
      <c r="Z23" s="112">
        <v>244</v>
      </c>
      <c r="AB23" s="117">
        <f t="shared" si="2"/>
        <v>4.7122441096948631E-2</v>
      </c>
    </row>
    <row r="24" spans="1:28" x14ac:dyDescent="0.25">
      <c r="S24" s="115" t="s">
        <v>70</v>
      </c>
      <c r="T24" s="115"/>
      <c r="U24" s="116"/>
      <c r="V24" s="116">
        <v>17</v>
      </c>
      <c r="W24" s="116">
        <v>12</v>
      </c>
      <c r="X24" s="116">
        <v>15</v>
      </c>
      <c r="Y24" s="112">
        <v>8</v>
      </c>
      <c r="Z24" s="112">
        <v>6</v>
      </c>
      <c r="AB24" s="117">
        <f t="shared" si="2"/>
        <v>1.1587485515643105E-3</v>
      </c>
    </row>
    <row r="25" spans="1:28" x14ac:dyDescent="0.25">
      <c r="S25" s="115" t="s">
        <v>71</v>
      </c>
      <c r="T25" s="115"/>
      <c r="U25" s="116"/>
      <c r="V25" s="116">
        <v>117</v>
      </c>
      <c r="W25" s="116">
        <v>96</v>
      </c>
      <c r="X25" s="116">
        <v>103</v>
      </c>
      <c r="Y25" s="112">
        <v>103</v>
      </c>
      <c r="Z25" s="112">
        <v>93</v>
      </c>
      <c r="AB25" s="117">
        <f t="shared" si="2"/>
        <v>1.7960602549246814E-2</v>
      </c>
    </row>
    <row r="26" spans="1:28" x14ac:dyDescent="0.25">
      <c r="S26" s="115" t="s">
        <v>72</v>
      </c>
      <c r="T26" s="115"/>
      <c r="U26" s="116"/>
      <c r="V26" s="116">
        <v>42</v>
      </c>
      <c r="W26" s="116">
        <v>50</v>
      </c>
      <c r="X26" s="116">
        <v>50</v>
      </c>
      <c r="Y26" s="112">
        <v>59</v>
      </c>
      <c r="Z26" s="112">
        <v>50</v>
      </c>
      <c r="AB26" s="117">
        <f t="shared" si="2"/>
        <v>9.6562379297025873E-3</v>
      </c>
    </row>
    <row r="27" spans="1:28" x14ac:dyDescent="0.25">
      <c r="S27" s="115" t="s">
        <v>73</v>
      </c>
      <c r="T27" s="115"/>
      <c r="U27" s="116"/>
      <c r="V27" s="116">
        <v>106</v>
      </c>
      <c r="W27" s="116">
        <v>133</v>
      </c>
      <c r="X27" s="116">
        <v>127</v>
      </c>
      <c r="Y27" s="112">
        <v>135</v>
      </c>
      <c r="Z27" s="112">
        <v>126</v>
      </c>
      <c r="AB27" s="117">
        <f t="shared" si="2"/>
        <v>2.4333719582850522E-2</v>
      </c>
    </row>
    <row r="28" spans="1:28" x14ac:dyDescent="0.25">
      <c r="S28" s="115" t="s">
        <v>74</v>
      </c>
      <c r="T28" s="115"/>
      <c r="U28" s="116"/>
      <c r="V28" s="116">
        <v>245</v>
      </c>
      <c r="W28" s="116">
        <v>223</v>
      </c>
      <c r="X28" s="116">
        <v>211</v>
      </c>
      <c r="Y28" s="112">
        <v>236</v>
      </c>
      <c r="Z28" s="112">
        <v>268</v>
      </c>
      <c r="AB28" s="117">
        <f t="shared" si="2"/>
        <v>5.1757435303205868E-2</v>
      </c>
    </row>
    <row r="29" spans="1:28" x14ac:dyDescent="0.25">
      <c r="S29" s="115" t="s">
        <v>75</v>
      </c>
      <c r="T29" s="115"/>
      <c r="U29" s="116"/>
      <c r="V29" s="116">
        <v>257</v>
      </c>
      <c r="W29" s="116">
        <v>218</v>
      </c>
      <c r="X29" s="116">
        <v>484</v>
      </c>
      <c r="Y29" s="112">
        <v>261</v>
      </c>
      <c r="Z29" s="112">
        <v>289</v>
      </c>
      <c r="AB29" s="117">
        <f t="shared" si="2"/>
        <v>5.5813055233680957E-2</v>
      </c>
    </row>
    <row r="30" spans="1:28" x14ac:dyDescent="0.25">
      <c r="S30" s="115" t="s">
        <v>76</v>
      </c>
      <c r="T30" s="115"/>
      <c r="U30" s="116"/>
      <c r="V30" s="116">
        <v>380</v>
      </c>
      <c r="W30" s="116">
        <v>387</v>
      </c>
      <c r="X30" s="116">
        <v>223</v>
      </c>
      <c r="Y30" s="112">
        <v>412</v>
      </c>
      <c r="Z30" s="112">
        <v>381</v>
      </c>
      <c r="AB30" s="117">
        <f t="shared" si="2"/>
        <v>7.3580533024333719E-2</v>
      </c>
    </row>
    <row r="31" spans="1:28" x14ac:dyDescent="0.25">
      <c r="S31" s="115" t="s">
        <v>77</v>
      </c>
      <c r="T31" s="115"/>
      <c r="U31" s="116"/>
      <c r="V31" s="116">
        <v>465</v>
      </c>
      <c r="W31" s="116">
        <v>539</v>
      </c>
      <c r="X31" s="116">
        <v>559</v>
      </c>
      <c r="Y31" s="112">
        <v>604</v>
      </c>
      <c r="Z31" s="112">
        <v>661</v>
      </c>
      <c r="AB31" s="117">
        <f t="shared" si="2"/>
        <v>0.12765546543066822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63</v>
      </c>
      <c r="W32" s="116">
        <v>72</v>
      </c>
      <c r="X32" s="116">
        <v>75</v>
      </c>
      <c r="Y32" s="112">
        <v>90</v>
      </c>
      <c r="Z32" s="112">
        <v>93</v>
      </c>
      <c r="AB32" s="117">
        <f t="shared" si="2"/>
        <v>1.7960602549246814E-2</v>
      </c>
    </row>
    <row r="33" spans="19:32" x14ac:dyDescent="0.25">
      <c r="S33" s="115" t="s">
        <v>79</v>
      </c>
      <c r="T33" s="115"/>
      <c r="U33" s="116"/>
      <c r="V33" s="116">
        <v>97</v>
      </c>
      <c r="W33" s="116">
        <v>109</v>
      </c>
      <c r="X33" s="116">
        <v>109</v>
      </c>
      <c r="Y33" s="112">
        <v>121</v>
      </c>
      <c r="Z33" s="112">
        <v>123</v>
      </c>
      <c r="AB33" s="117">
        <f t="shared" si="2"/>
        <v>2.3754345307068367E-2</v>
      </c>
    </row>
    <row r="34" spans="19:32" x14ac:dyDescent="0.25">
      <c r="S34" s="118" t="s">
        <v>53</v>
      </c>
      <c r="T34" s="118"/>
      <c r="U34" s="119"/>
      <c r="V34" s="119">
        <v>4599</v>
      </c>
      <c r="W34" s="119">
        <v>4950</v>
      </c>
      <c r="X34" s="119">
        <v>4604</v>
      </c>
      <c r="Y34" s="120">
        <v>5029</v>
      </c>
      <c r="Z34" s="120">
        <v>5178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2588</v>
      </c>
      <c r="W37" s="112">
        <v>2879</v>
      </c>
      <c r="X37" s="112">
        <v>2622</v>
      </c>
      <c r="Y37" s="112">
        <v>2806</v>
      </c>
      <c r="Z37" s="112">
        <v>2861</v>
      </c>
      <c r="AB37" s="132">
        <f>Z37/Z40*100</f>
        <v>82.141831754234857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549</v>
      </c>
      <c r="W38" s="112">
        <v>539</v>
      </c>
      <c r="X38" s="112">
        <v>518</v>
      </c>
      <c r="Y38" s="112">
        <v>610</v>
      </c>
      <c r="Z38" s="112">
        <v>622</v>
      </c>
      <c r="AB38" s="132">
        <f>Z38/Z40*100</f>
        <v>17.858168245765143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3137</v>
      </c>
      <c r="W40" s="112">
        <v>3418</v>
      </c>
      <c r="X40" s="112">
        <v>3140</v>
      </c>
      <c r="Y40" s="112">
        <v>3416</v>
      </c>
      <c r="Z40" s="112">
        <v>3483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8</v>
      </c>
      <c r="W44" s="112">
        <v>7</v>
      </c>
      <c r="X44" s="112">
        <v>12</v>
      </c>
      <c r="Y44" s="112">
        <v>5</v>
      </c>
      <c r="Z44" s="112">
        <v>8</v>
      </c>
    </row>
    <row r="45" spans="19:32" x14ac:dyDescent="0.25">
      <c r="S45" s="115" t="s">
        <v>37</v>
      </c>
      <c r="T45" s="115"/>
      <c r="U45" s="112"/>
      <c r="V45" s="112">
        <v>83</v>
      </c>
      <c r="W45" s="112">
        <v>72</v>
      </c>
      <c r="X45" s="112">
        <v>53</v>
      </c>
      <c r="Y45" s="112">
        <v>89</v>
      </c>
      <c r="Z45" s="112">
        <v>88</v>
      </c>
    </row>
    <row r="46" spans="19:32" x14ac:dyDescent="0.25">
      <c r="S46" s="115" t="s">
        <v>38</v>
      </c>
      <c r="T46" s="115"/>
      <c r="U46" s="112"/>
      <c r="V46" s="112">
        <v>144</v>
      </c>
      <c r="W46" s="112">
        <v>189</v>
      </c>
      <c r="X46" s="112">
        <v>179</v>
      </c>
      <c r="Y46" s="112">
        <v>214</v>
      </c>
      <c r="Z46" s="112">
        <v>208</v>
      </c>
    </row>
    <row r="47" spans="19:32" x14ac:dyDescent="0.25">
      <c r="S47" s="115" t="s">
        <v>39</v>
      </c>
      <c r="T47" s="115"/>
      <c r="U47" s="112"/>
      <c r="V47" s="112">
        <v>266</v>
      </c>
      <c r="W47" s="112">
        <v>260</v>
      </c>
      <c r="X47" s="112">
        <v>228</v>
      </c>
      <c r="Y47" s="112">
        <v>235</v>
      </c>
      <c r="Z47" s="112">
        <v>228</v>
      </c>
    </row>
    <row r="48" spans="19:32" x14ac:dyDescent="0.25">
      <c r="S48" s="115" t="s">
        <v>40</v>
      </c>
      <c r="T48" s="115"/>
      <c r="U48" s="112"/>
      <c r="V48" s="112">
        <v>190</v>
      </c>
      <c r="W48" s="112">
        <v>255</v>
      </c>
      <c r="X48" s="112">
        <v>253</v>
      </c>
      <c r="Y48" s="112">
        <v>278</v>
      </c>
      <c r="Z48" s="112">
        <v>293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161</v>
      </c>
      <c r="W49" s="112">
        <v>197</v>
      </c>
      <c r="X49" s="112">
        <v>171</v>
      </c>
      <c r="Y49" s="112">
        <v>196</v>
      </c>
      <c r="Z49" s="112">
        <v>214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Buloke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153</v>
      </c>
      <c r="W50" s="112">
        <v>155</v>
      </c>
      <c r="X50" s="112">
        <v>133</v>
      </c>
      <c r="Y50" s="112">
        <v>147</v>
      </c>
      <c r="Z50" s="112">
        <v>169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175</v>
      </c>
      <c r="W51" s="112">
        <v>184</v>
      </c>
      <c r="X51" s="112">
        <v>144</v>
      </c>
      <c r="Y51" s="112">
        <v>165</v>
      </c>
      <c r="Z51" s="112">
        <v>149</v>
      </c>
    </row>
    <row r="52" spans="1:26" ht="15" customHeight="1" x14ac:dyDescent="0.25">
      <c r="S52" s="115" t="s">
        <v>44</v>
      </c>
      <c r="T52" s="115"/>
      <c r="U52" s="112"/>
      <c r="V52" s="112">
        <v>233</v>
      </c>
      <c r="W52" s="112">
        <v>222</v>
      </c>
      <c r="X52" s="112">
        <v>194</v>
      </c>
      <c r="Y52" s="112">
        <v>190</v>
      </c>
      <c r="Z52" s="112">
        <v>189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251</v>
      </c>
      <c r="W53" s="112">
        <v>272</v>
      </c>
      <c r="X53" s="112">
        <v>256</v>
      </c>
      <c r="Y53" s="112">
        <v>268</v>
      </c>
      <c r="Z53" s="112">
        <v>243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219</v>
      </c>
      <c r="W54" s="112">
        <v>239</v>
      </c>
      <c r="X54" s="112">
        <v>211</v>
      </c>
      <c r="Y54" s="112">
        <v>242</v>
      </c>
      <c r="Z54" s="112">
        <v>257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222</v>
      </c>
      <c r="W55" s="112">
        <v>244</v>
      </c>
      <c r="X55" s="112">
        <v>227</v>
      </c>
      <c r="Y55" s="112">
        <v>245</v>
      </c>
      <c r="Z55" s="112">
        <v>248</v>
      </c>
    </row>
    <row r="56" spans="1:26" ht="15" customHeight="1" x14ac:dyDescent="0.25">
      <c r="S56" s="115" t="s">
        <v>48</v>
      </c>
      <c r="T56" s="115"/>
      <c r="U56" s="112"/>
      <c r="V56" s="112">
        <v>155</v>
      </c>
      <c r="W56" s="112">
        <v>176</v>
      </c>
      <c r="X56" s="112">
        <v>163</v>
      </c>
      <c r="Y56" s="112">
        <v>179</v>
      </c>
      <c r="Z56" s="112">
        <v>183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62</v>
      </c>
      <c r="W57" s="112">
        <v>93</v>
      </c>
      <c r="X57" s="112">
        <v>81</v>
      </c>
      <c r="Y57" s="112">
        <v>104</v>
      </c>
      <c r="Z57" s="112">
        <v>117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52</v>
      </c>
      <c r="W58" s="112">
        <v>57</v>
      </c>
      <c r="X58" s="112">
        <v>46</v>
      </c>
      <c r="Y58" s="112">
        <v>45</v>
      </c>
      <c r="Z58" s="112">
        <v>46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21</v>
      </c>
      <c r="W59" s="112">
        <v>26</v>
      </c>
      <c r="X59" s="112">
        <v>28</v>
      </c>
      <c r="Y59" s="112">
        <v>32</v>
      </c>
      <c r="Z59" s="112">
        <v>39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22</v>
      </c>
      <c r="W60" s="112">
        <v>26</v>
      </c>
      <c r="X60" s="112">
        <v>22</v>
      </c>
      <c r="Y60" s="112">
        <v>24</v>
      </c>
      <c r="Z60" s="112">
        <v>18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2417</v>
      </c>
      <c r="W61" s="112">
        <v>2666</v>
      </c>
      <c r="X61" s="112">
        <v>2404</v>
      </c>
      <c r="Y61" s="112">
        <v>2666</v>
      </c>
      <c r="Z61" s="112">
        <v>2697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3</v>
      </c>
      <c r="X63" s="112">
        <v>0</v>
      </c>
      <c r="Y63" s="112">
        <v>0</v>
      </c>
      <c r="Z63" s="112">
        <v>9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52</v>
      </c>
      <c r="W64" s="112">
        <v>47</v>
      </c>
      <c r="X64" s="112">
        <v>35</v>
      </c>
      <c r="Y64" s="112">
        <v>42</v>
      </c>
      <c r="Z64" s="112">
        <v>51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Buloke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135</v>
      </c>
      <c r="W65" s="112">
        <v>159</v>
      </c>
      <c r="X65" s="112">
        <v>156</v>
      </c>
      <c r="Y65" s="112">
        <v>177</v>
      </c>
      <c r="Z65" s="112">
        <v>168</v>
      </c>
    </row>
    <row r="66" spans="1:26" x14ac:dyDescent="0.25">
      <c r="S66" s="115" t="s">
        <v>39</v>
      </c>
      <c r="T66" s="115"/>
      <c r="U66" s="112"/>
      <c r="V66" s="112">
        <v>202</v>
      </c>
      <c r="W66" s="112">
        <v>226</v>
      </c>
      <c r="X66" s="112">
        <v>195</v>
      </c>
      <c r="Y66" s="112">
        <v>205</v>
      </c>
      <c r="Z66" s="112">
        <v>242</v>
      </c>
    </row>
    <row r="67" spans="1:26" x14ac:dyDescent="0.25">
      <c r="S67" s="115" t="s">
        <v>40</v>
      </c>
      <c r="T67" s="115"/>
      <c r="U67" s="112"/>
      <c r="V67" s="112">
        <v>200</v>
      </c>
      <c r="W67" s="112">
        <v>166</v>
      </c>
      <c r="X67" s="112">
        <v>185</v>
      </c>
      <c r="Y67" s="112">
        <v>231</v>
      </c>
      <c r="Z67" s="112">
        <v>257</v>
      </c>
    </row>
    <row r="68" spans="1:26" x14ac:dyDescent="0.25">
      <c r="S68" s="115" t="s">
        <v>41</v>
      </c>
      <c r="T68" s="115"/>
      <c r="U68" s="112"/>
      <c r="V68" s="112">
        <v>115</v>
      </c>
      <c r="W68" s="112">
        <v>143</v>
      </c>
      <c r="X68" s="112">
        <v>163</v>
      </c>
      <c r="Y68" s="112">
        <v>187</v>
      </c>
      <c r="Z68" s="112">
        <v>210</v>
      </c>
    </row>
    <row r="69" spans="1:26" x14ac:dyDescent="0.25">
      <c r="S69" s="115" t="s">
        <v>42</v>
      </c>
      <c r="T69" s="115"/>
      <c r="U69" s="112"/>
      <c r="V69" s="112">
        <v>143</v>
      </c>
      <c r="W69" s="112">
        <v>144</v>
      </c>
      <c r="X69" s="112">
        <v>149</v>
      </c>
      <c r="Y69" s="112">
        <v>157</v>
      </c>
      <c r="Z69" s="112">
        <v>128</v>
      </c>
    </row>
    <row r="70" spans="1:26" x14ac:dyDescent="0.25">
      <c r="S70" s="115" t="s">
        <v>43</v>
      </c>
      <c r="T70" s="115"/>
      <c r="U70" s="112"/>
      <c r="V70" s="112">
        <v>170</v>
      </c>
      <c r="W70" s="112">
        <v>175</v>
      </c>
      <c r="X70" s="112">
        <v>150</v>
      </c>
      <c r="Y70" s="112">
        <v>169</v>
      </c>
      <c r="Z70" s="112">
        <v>169</v>
      </c>
    </row>
    <row r="71" spans="1:26" x14ac:dyDescent="0.25">
      <c r="S71" s="115" t="s">
        <v>44</v>
      </c>
      <c r="T71" s="115"/>
      <c r="U71" s="112"/>
      <c r="V71" s="112">
        <v>229</v>
      </c>
      <c r="W71" s="112">
        <v>264</v>
      </c>
      <c r="X71" s="112">
        <v>244</v>
      </c>
      <c r="Y71" s="112">
        <v>244</v>
      </c>
      <c r="Z71" s="112">
        <v>221</v>
      </c>
    </row>
    <row r="72" spans="1:26" x14ac:dyDescent="0.25">
      <c r="S72" s="115" t="s">
        <v>45</v>
      </c>
      <c r="T72" s="115"/>
      <c r="U72" s="112"/>
      <c r="V72" s="112">
        <v>285</v>
      </c>
      <c r="W72" s="112">
        <v>229</v>
      </c>
      <c r="X72" s="112">
        <v>210</v>
      </c>
      <c r="Y72" s="112">
        <v>232</v>
      </c>
      <c r="Z72" s="112">
        <v>257</v>
      </c>
    </row>
    <row r="73" spans="1:26" x14ac:dyDescent="0.25">
      <c r="S73" s="115" t="s">
        <v>46</v>
      </c>
      <c r="T73" s="115"/>
      <c r="U73" s="112"/>
      <c r="V73" s="112">
        <v>255</v>
      </c>
      <c r="W73" s="112">
        <v>270</v>
      </c>
      <c r="X73" s="112">
        <v>258</v>
      </c>
      <c r="Y73" s="112">
        <v>257</v>
      </c>
      <c r="Z73" s="112">
        <v>266</v>
      </c>
    </row>
    <row r="74" spans="1:26" x14ac:dyDescent="0.25">
      <c r="S74" s="115" t="s">
        <v>47</v>
      </c>
      <c r="T74" s="115"/>
      <c r="U74" s="112"/>
      <c r="V74" s="112">
        <v>174</v>
      </c>
      <c r="W74" s="112">
        <v>195</v>
      </c>
      <c r="X74" s="112">
        <v>227</v>
      </c>
      <c r="Y74" s="112">
        <v>223</v>
      </c>
      <c r="Z74" s="112">
        <v>230</v>
      </c>
    </row>
    <row r="75" spans="1:26" x14ac:dyDescent="0.25">
      <c r="S75" s="115" t="s">
        <v>48</v>
      </c>
      <c r="T75" s="115"/>
      <c r="U75" s="112"/>
      <c r="V75" s="112">
        <v>109</v>
      </c>
      <c r="W75" s="112">
        <v>124</v>
      </c>
      <c r="X75" s="112">
        <v>102</v>
      </c>
      <c r="Y75" s="112">
        <v>98</v>
      </c>
      <c r="Z75" s="112">
        <v>117</v>
      </c>
    </row>
    <row r="76" spans="1:26" x14ac:dyDescent="0.25">
      <c r="S76" s="115" t="s">
        <v>49</v>
      </c>
      <c r="T76" s="115"/>
      <c r="U76" s="112"/>
      <c r="V76" s="112">
        <v>51</v>
      </c>
      <c r="W76" s="112">
        <v>56</v>
      </c>
      <c r="X76" s="112">
        <v>58</v>
      </c>
      <c r="Y76" s="112">
        <v>72</v>
      </c>
      <c r="Z76" s="112">
        <v>77</v>
      </c>
    </row>
    <row r="77" spans="1:26" x14ac:dyDescent="0.25">
      <c r="S77" s="115" t="s">
        <v>50</v>
      </c>
      <c r="T77" s="115"/>
      <c r="U77" s="112"/>
      <c r="V77" s="112">
        <v>27</v>
      </c>
      <c r="W77" s="112">
        <v>40</v>
      </c>
      <c r="X77" s="112">
        <v>34</v>
      </c>
      <c r="Y77" s="112">
        <v>28</v>
      </c>
      <c r="Z77" s="112">
        <v>33</v>
      </c>
    </row>
    <row r="78" spans="1:26" x14ac:dyDescent="0.25">
      <c r="S78" s="115" t="s">
        <v>51</v>
      </c>
      <c r="T78" s="115"/>
      <c r="U78" s="112"/>
      <c r="V78" s="112">
        <v>13</v>
      </c>
      <c r="W78" s="112">
        <v>15</v>
      </c>
      <c r="X78" s="112">
        <v>16</v>
      </c>
      <c r="Y78" s="112">
        <v>24</v>
      </c>
      <c r="Z78" s="112">
        <v>23</v>
      </c>
    </row>
    <row r="79" spans="1:26" x14ac:dyDescent="0.25">
      <c r="S79" s="115" t="s">
        <v>52</v>
      </c>
      <c r="T79" s="115"/>
      <c r="U79" s="112"/>
      <c r="V79" s="112">
        <v>23</v>
      </c>
      <c r="W79" s="112">
        <v>20</v>
      </c>
      <c r="X79" s="112">
        <v>10</v>
      </c>
      <c r="Y79" s="112">
        <v>16</v>
      </c>
      <c r="Z79" s="112">
        <v>17</v>
      </c>
    </row>
    <row r="80" spans="1:26" x14ac:dyDescent="0.25">
      <c r="S80" s="118" t="s">
        <v>53</v>
      </c>
      <c r="T80" s="118"/>
      <c r="U80" s="112"/>
      <c r="V80" s="112">
        <v>2183</v>
      </c>
      <c r="W80" s="112">
        <v>2290</v>
      </c>
      <c r="X80" s="112">
        <v>2197</v>
      </c>
      <c r="Y80" s="112">
        <v>2368</v>
      </c>
      <c r="Z80" s="112">
        <v>2475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Buloke</v>
      </c>
      <c r="D83" s="144"/>
      <c r="E83" s="144"/>
      <c r="F83" s="144"/>
      <c r="G83" s="144"/>
      <c r="H83" s="47"/>
      <c r="I83" s="47"/>
      <c r="J83" s="145" t="str">
        <f>'State data for spotlight'!A1</f>
        <v>Victoria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156</v>
      </c>
      <c r="W83" s="112">
        <v>180</v>
      </c>
      <c r="X83" s="112">
        <v>185</v>
      </c>
      <c r="Y83" s="112">
        <v>192</v>
      </c>
      <c r="Z83" s="112">
        <v>209</v>
      </c>
      <c r="AD83" s="117"/>
    </row>
    <row r="84" spans="1:30" ht="15" customHeight="1" x14ac:dyDescent="0.25">
      <c r="A84" s="46"/>
      <c r="B84" s="46"/>
      <c r="C84" s="48"/>
      <c r="D84" s="139" t="s">
        <v>0</v>
      </c>
      <c r="E84" s="139"/>
      <c r="F84" s="139" t="s">
        <v>201</v>
      </c>
      <c r="G84" s="139"/>
      <c r="H84" s="48"/>
      <c r="I84" s="48"/>
      <c r="J84" s="48"/>
      <c r="K84" s="48"/>
      <c r="L84" s="139" t="s">
        <v>0</v>
      </c>
      <c r="M84" s="139"/>
      <c r="N84" s="139" t="s">
        <v>201</v>
      </c>
      <c r="O84" s="139"/>
      <c r="S84" s="115" t="s">
        <v>57</v>
      </c>
      <c r="T84" s="115"/>
      <c r="U84" s="112"/>
      <c r="V84" s="112">
        <v>128</v>
      </c>
      <c r="W84" s="112">
        <v>114</v>
      </c>
      <c r="X84" s="112">
        <v>121</v>
      </c>
      <c r="Y84" s="112">
        <v>118</v>
      </c>
      <c r="Z84" s="112">
        <v>118</v>
      </c>
    </row>
    <row r="85" spans="1:30" ht="15" customHeight="1" x14ac:dyDescent="0.25">
      <c r="A85" s="46"/>
      <c r="B85" s="46"/>
      <c r="C85" s="58" t="s">
        <v>1</v>
      </c>
      <c r="D85" s="139" t="s">
        <v>2</v>
      </c>
      <c r="E85" s="139"/>
      <c r="F85" s="139" t="str">
        <f>"since "&amp;$V$2</f>
        <v>since 2016-17</v>
      </c>
      <c r="G85" s="139"/>
      <c r="H85" s="48"/>
      <c r="I85" s="48"/>
      <c r="J85" s="48"/>
      <c r="K85" s="58" t="s">
        <v>1</v>
      </c>
      <c r="L85" s="139" t="s">
        <v>2</v>
      </c>
      <c r="M85" s="139"/>
      <c r="N85" s="139" t="str">
        <f>"since "&amp;$V$2</f>
        <v>since 2016-17</v>
      </c>
      <c r="O85" s="139"/>
      <c r="S85" s="115" t="s">
        <v>195</v>
      </c>
      <c r="T85" s="115"/>
      <c r="U85" s="112"/>
      <c r="V85" s="112">
        <v>219</v>
      </c>
      <c r="W85" s="112">
        <v>217</v>
      </c>
      <c r="X85" s="112">
        <v>219</v>
      </c>
      <c r="Y85" s="112">
        <v>227</v>
      </c>
      <c r="Z85" s="112">
        <v>233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5,178</v>
      </c>
      <c r="D86" s="96">
        <f t="shared" ref="D86:D91" si="4">AD4</f>
        <v>2.8809854957281944E-2</v>
      </c>
      <c r="E86" s="97">
        <f t="shared" ref="E86:E91" si="5">AD4</f>
        <v>2.8809854957281944E-2</v>
      </c>
      <c r="F86" s="96">
        <f t="shared" ref="F86:F91" si="6">AF4</f>
        <v>0.12638677398303244</v>
      </c>
      <c r="G86" s="97">
        <f t="shared" ref="G86:G91" si="7">AF4</f>
        <v>0.12638677398303244</v>
      </c>
      <c r="H86" s="57"/>
      <c r="I86" s="57"/>
      <c r="J86" s="140" t="str">
        <f>'State data for spotlight'!J4</f>
        <v>5,274,707</v>
      </c>
      <c r="K86" s="140"/>
      <c r="L86" s="96">
        <f>'State data for spotlight'!L4</f>
        <v>1.4421743640712803E-2</v>
      </c>
      <c r="M86" s="97">
        <f>'State data for spotlight'!L4</f>
        <v>1.4421743640712803E-2</v>
      </c>
      <c r="N86" s="96">
        <f>'State data for spotlight'!N4</f>
        <v>8.438148994686534E-2</v>
      </c>
      <c r="O86" s="97">
        <f>'State data for spotlight'!N4</f>
        <v>8.438148994686534E-2</v>
      </c>
      <c r="S86" s="115" t="s">
        <v>196</v>
      </c>
      <c r="T86" s="115"/>
      <c r="U86" s="112"/>
      <c r="V86" s="112">
        <v>39</v>
      </c>
      <c r="W86" s="112">
        <v>48</v>
      </c>
      <c r="X86" s="112">
        <v>47</v>
      </c>
      <c r="Y86" s="112">
        <v>43</v>
      </c>
      <c r="Z86" s="112">
        <v>46</v>
      </c>
    </row>
    <row r="87" spans="1:30" ht="15" customHeight="1" x14ac:dyDescent="0.25">
      <c r="A87" s="98" t="s">
        <v>4</v>
      </c>
      <c r="B87" s="49"/>
      <c r="C87" s="57" t="str">
        <f t="shared" si="3"/>
        <v>2,697</v>
      </c>
      <c r="D87" s="96">
        <f t="shared" si="4"/>
        <v>1.1627906976744207E-2</v>
      </c>
      <c r="E87" s="97">
        <f t="shared" si="5"/>
        <v>1.1627906976744207E-2</v>
      </c>
      <c r="F87" s="96">
        <f t="shared" si="6"/>
        <v>0.11354252683732446</v>
      </c>
      <c r="G87" s="97">
        <f t="shared" si="7"/>
        <v>0.11354252683732446</v>
      </c>
      <c r="H87" s="57"/>
      <c r="I87" s="57"/>
      <c r="J87" s="140" t="str">
        <f>'State data for spotlight'!J5</f>
        <v>2,678,317</v>
      </c>
      <c r="K87" s="140"/>
      <c r="L87" s="96">
        <f>'State data for spotlight'!L5</f>
        <v>7.6054295905234603E-3</v>
      </c>
      <c r="M87" s="97">
        <f>'State data for spotlight'!L5</f>
        <v>7.6054295905234603E-3</v>
      </c>
      <c r="N87" s="96">
        <f>'State data for spotlight'!N5</f>
        <v>7.1082164833552008E-2</v>
      </c>
      <c r="O87" s="97">
        <f>'State data for spotlight'!N5</f>
        <v>7.1082164833552008E-2</v>
      </c>
      <c r="S87" s="115" t="s">
        <v>197</v>
      </c>
      <c r="T87" s="115"/>
      <c r="U87" s="112"/>
      <c r="V87" s="112">
        <v>36</v>
      </c>
      <c r="W87" s="112">
        <v>32</v>
      </c>
      <c r="X87" s="112">
        <v>32</v>
      </c>
      <c r="Y87" s="112">
        <v>32</v>
      </c>
      <c r="Z87" s="112">
        <v>32</v>
      </c>
    </row>
    <row r="88" spans="1:30" ht="15" customHeight="1" x14ac:dyDescent="0.25">
      <c r="A88" s="98" t="s">
        <v>5</v>
      </c>
      <c r="B88" s="49"/>
      <c r="C88" s="57" t="str">
        <f t="shared" si="3"/>
        <v>2,475</v>
      </c>
      <c r="D88" s="96">
        <f t="shared" si="4"/>
        <v>4.7397376216673726E-2</v>
      </c>
      <c r="E88" s="97">
        <f t="shared" si="5"/>
        <v>4.7397376216673726E-2</v>
      </c>
      <c r="F88" s="96">
        <f t="shared" si="6"/>
        <v>0.13480055020632742</v>
      </c>
      <c r="G88" s="97">
        <f t="shared" si="7"/>
        <v>0.13480055020632742</v>
      </c>
      <c r="H88" s="57"/>
      <c r="I88" s="57"/>
      <c r="J88" s="140" t="str">
        <f>'State data for spotlight'!J6</f>
        <v>2,593,620</v>
      </c>
      <c r="K88" s="140"/>
      <c r="L88" s="96">
        <f>'State data for spotlight'!L6</f>
        <v>2.0458990541862843E-2</v>
      </c>
      <c r="M88" s="97">
        <f>'State data for spotlight'!L6</f>
        <v>2.0458990541862843E-2</v>
      </c>
      <c r="N88" s="96">
        <f>'State data for spotlight'!N6</f>
        <v>9.7278654845571522E-2</v>
      </c>
      <c r="O88" s="97">
        <f>'State data for spotlight'!N6</f>
        <v>9.7278654845571522E-2</v>
      </c>
      <c r="S88" s="115" t="s">
        <v>198</v>
      </c>
      <c r="T88" s="115"/>
      <c r="U88" s="112"/>
      <c r="V88" s="112">
        <v>41</v>
      </c>
      <c r="W88" s="112">
        <v>44</v>
      </c>
      <c r="X88" s="112">
        <v>31</v>
      </c>
      <c r="Y88" s="112">
        <v>37</v>
      </c>
      <c r="Z88" s="112">
        <v>47</v>
      </c>
    </row>
    <row r="89" spans="1:30" ht="15" customHeight="1" x14ac:dyDescent="0.25">
      <c r="A89" s="49" t="s">
        <v>6</v>
      </c>
      <c r="B89" s="49"/>
      <c r="C89" s="57" t="str">
        <f t="shared" si="3"/>
        <v>3,481</v>
      </c>
      <c r="D89" s="96">
        <f t="shared" si="4"/>
        <v>1.8431831480397953E-2</v>
      </c>
      <c r="E89" s="97">
        <f t="shared" si="5"/>
        <v>1.8431831480397953E-2</v>
      </c>
      <c r="F89" s="96">
        <f t="shared" si="6"/>
        <v>0.11107564634535594</v>
      </c>
      <c r="G89" s="97">
        <f t="shared" si="7"/>
        <v>0.11107564634535594</v>
      </c>
      <c r="H89" s="57"/>
      <c r="I89" s="57"/>
      <c r="J89" s="140" t="str">
        <f>'State data for spotlight'!J7</f>
        <v>3,674,745</v>
      </c>
      <c r="K89" s="140"/>
      <c r="L89" s="96">
        <f>'State data for spotlight'!L7</f>
        <v>-4.8048916624486848E-3</v>
      </c>
      <c r="M89" s="97">
        <f>'State data for spotlight'!L7</f>
        <v>-4.8048916624486848E-3</v>
      </c>
      <c r="N89" s="96">
        <f>'State data for spotlight'!N7</f>
        <v>6.9960159780158238E-2</v>
      </c>
      <c r="O89" s="97">
        <f>'State data for spotlight'!N7</f>
        <v>6.9960159780158238E-2</v>
      </c>
      <c r="S89" s="115" t="s">
        <v>199</v>
      </c>
      <c r="T89" s="115"/>
      <c r="U89" s="112"/>
      <c r="V89" s="112">
        <v>169</v>
      </c>
      <c r="W89" s="112">
        <v>208</v>
      </c>
      <c r="X89" s="112">
        <v>206</v>
      </c>
      <c r="Y89" s="112">
        <v>208</v>
      </c>
      <c r="Z89" s="112">
        <v>212</v>
      </c>
    </row>
    <row r="90" spans="1:30" ht="15" customHeight="1" x14ac:dyDescent="0.25">
      <c r="A90" s="49" t="s">
        <v>98</v>
      </c>
      <c r="B90" s="49"/>
      <c r="C90" s="57" t="str">
        <f t="shared" si="3"/>
        <v>$34,001</v>
      </c>
      <c r="D90" s="96">
        <f t="shared" si="4"/>
        <v>0.11642104793095132</v>
      </c>
      <c r="E90" s="97">
        <f t="shared" si="5"/>
        <v>0.11642104793095132</v>
      </c>
      <c r="F90" s="96">
        <f t="shared" si="6"/>
        <v>0.25907236338778583</v>
      </c>
      <c r="G90" s="97">
        <f t="shared" si="7"/>
        <v>0.25907236338778583</v>
      </c>
      <c r="H90" s="57"/>
      <c r="I90" s="57"/>
      <c r="J90" s="57"/>
      <c r="K90" s="57" t="str">
        <f>'State data for spotlight'!J8</f>
        <v>$47,209</v>
      </c>
      <c r="L90" s="96">
        <f>'State data for spotlight'!L8</f>
        <v>5.506898121546655E-2</v>
      </c>
      <c r="M90" s="97">
        <f>'State data for spotlight'!L8</f>
        <v>5.506898121546655E-2</v>
      </c>
      <c r="N90" s="96">
        <f>'State data for spotlight'!N8</f>
        <v>0.1204561491199776</v>
      </c>
      <c r="O90" s="97">
        <f>'State data for spotlight'!N8</f>
        <v>0.1204561491199776</v>
      </c>
      <c r="S90" s="115" t="s">
        <v>58</v>
      </c>
      <c r="T90" s="115"/>
      <c r="U90" s="112"/>
      <c r="V90" s="112">
        <v>322</v>
      </c>
      <c r="W90" s="112">
        <v>335</v>
      </c>
      <c r="X90" s="112">
        <v>314</v>
      </c>
      <c r="Y90" s="112">
        <v>342</v>
      </c>
      <c r="Z90" s="112">
        <v>367</v>
      </c>
    </row>
    <row r="91" spans="1:30" ht="15" customHeight="1" x14ac:dyDescent="0.25">
      <c r="A91" s="49" t="s">
        <v>7</v>
      </c>
      <c r="B91" s="49"/>
      <c r="C91" s="57" t="str">
        <f t="shared" si="3"/>
        <v>$176.1 mil</v>
      </c>
      <c r="D91" s="96">
        <f t="shared" si="4"/>
        <v>6.2944692603701391E-3</v>
      </c>
      <c r="E91" s="97">
        <f t="shared" si="5"/>
        <v>6.2944692603701391E-3</v>
      </c>
      <c r="F91" s="96">
        <f t="shared" si="6"/>
        <v>0.32868536940448045</v>
      </c>
      <c r="G91" s="97">
        <f t="shared" si="7"/>
        <v>0.32868536940448045</v>
      </c>
      <c r="H91" s="57"/>
      <c r="I91" s="57"/>
      <c r="J91" s="57"/>
      <c r="K91" s="57" t="str">
        <f>'State data for spotlight'!J9</f>
        <v>$245.4 bil</v>
      </c>
      <c r="L91" s="96">
        <f>'State data for spotlight'!L9</f>
        <v>4.7371657837374626E-2</v>
      </c>
      <c r="M91" s="97">
        <f>'State data for spotlight'!L9</f>
        <v>4.7371657837374626E-2</v>
      </c>
      <c r="N91" s="96">
        <f>'State data for spotlight'!N9</f>
        <v>0.24227335855331145</v>
      </c>
      <c r="O91" s="97">
        <f>'State data for spotlight'!N9</f>
        <v>0.24227335855331145</v>
      </c>
      <c r="S91" s="118" t="s">
        <v>53</v>
      </c>
      <c r="T91" s="118"/>
      <c r="U91" s="112"/>
      <c r="V91" s="112">
        <v>1689</v>
      </c>
      <c r="W91" s="112">
        <v>1880</v>
      </c>
      <c r="X91" s="112">
        <v>1703</v>
      </c>
      <c r="Y91" s="112">
        <v>1873</v>
      </c>
      <c r="Z91" s="112">
        <v>1889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5" t="s">
        <v>202</v>
      </c>
      <c r="S93" s="115" t="s">
        <v>56</v>
      </c>
      <c r="T93" s="115"/>
      <c r="U93" s="112"/>
      <c r="V93" s="112">
        <v>71</v>
      </c>
      <c r="W93" s="112">
        <v>86</v>
      </c>
      <c r="X93" s="112">
        <v>106</v>
      </c>
      <c r="Y93" s="112">
        <v>109</v>
      </c>
      <c r="Z93" s="112">
        <v>127</v>
      </c>
    </row>
    <row r="94" spans="1:30" ht="15" customHeight="1" x14ac:dyDescent="0.25">
      <c r="A94" s="136" t="s">
        <v>203</v>
      </c>
      <c r="S94" s="115" t="s">
        <v>57</v>
      </c>
      <c r="T94" s="115"/>
      <c r="U94" s="112"/>
      <c r="V94" s="112">
        <v>311</v>
      </c>
      <c r="W94" s="112">
        <v>325</v>
      </c>
      <c r="X94" s="112">
        <v>316</v>
      </c>
      <c r="Y94" s="112">
        <v>327</v>
      </c>
      <c r="Z94" s="112">
        <v>327</v>
      </c>
    </row>
    <row r="95" spans="1:30" ht="15" customHeight="1" x14ac:dyDescent="0.25">
      <c r="A95" s="134" t="s">
        <v>286</v>
      </c>
      <c r="S95" s="115" t="s">
        <v>195</v>
      </c>
      <c r="T95" s="115"/>
      <c r="U95" s="112"/>
      <c r="V95" s="112">
        <v>29</v>
      </c>
      <c r="W95" s="112">
        <v>30</v>
      </c>
      <c r="X95" s="112">
        <v>28</v>
      </c>
      <c r="Y95" s="112">
        <v>29</v>
      </c>
      <c r="Z95" s="112">
        <v>27</v>
      </c>
    </row>
    <row r="96" spans="1:30" ht="15" customHeight="1" x14ac:dyDescent="0.25">
      <c r="A96" s="135" t="s">
        <v>278</v>
      </c>
      <c r="S96" s="115" t="s">
        <v>196</v>
      </c>
      <c r="T96" s="115"/>
      <c r="U96" s="112"/>
      <c r="V96" s="112">
        <v>192</v>
      </c>
      <c r="W96" s="112">
        <v>186</v>
      </c>
      <c r="X96" s="112">
        <v>206</v>
      </c>
      <c r="Y96" s="112">
        <v>204</v>
      </c>
      <c r="Z96" s="112">
        <v>222</v>
      </c>
    </row>
    <row r="97" spans="1:32" ht="15" customHeight="1" x14ac:dyDescent="0.25">
      <c r="A97" s="134" t="s">
        <v>290</v>
      </c>
      <c r="S97" s="115" t="s">
        <v>197</v>
      </c>
      <c r="T97" s="115"/>
      <c r="U97" s="112"/>
      <c r="V97" s="112">
        <v>216</v>
      </c>
      <c r="W97" s="112">
        <v>194</v>
      </c>
      <c r="X97" s="112">
        <v>175</v>
      </c>
      <c r="Y97" s="112">
        <v>183</v>
      </c>
      <c r="Z97" s="112">
        <v>188</v>
      </c>
    </row>
    <row r="98" spans="1:32" ht="15" customHeight="1" x14ac:dyDescent="0.25">
      <c r="A98" s="134" t="s">
        <v>291</v>
      </c>
      <c r="S98" s="115" t="s">
        <v>198</v>
      </c>
      <c r="T98" s="115"/>
      <c r="U98" s="112"/>
      <c r="V98" s="112">
        <v>96</v>
      </c>
      <c r="W98" s="112">
        <v>103</v>
      </c>
      <c r="X98" s="112">
        <v>118</v>
      </c>
      <c r="Y98" s="112">
        <v>115</v>
      </c>
      <c r="Z98" s="112">
        <v>111</v>
      </c>
    </row>
    <row r="99" spans="1:32" ht="15" customHeight="1" x14ac:dyDescent="0.25">
      <c r="S99" s="115" t="s">
        <v>199</v>
      </c>
      <c r="T99" s="115"/>
      <c r="U99" s="112"/>
      <c r="V99" s="112">
        <v>27</v>
      </c>
      <c r="W99" s="112">
        <v>23</v>
      </c>
      <c r="X99" s="112">
        <v>19</v>
      </c>
      <c r="Y99" s="112">
        <v>32</v>
      </c>
      <c r="Z99" s="112">
        <v>28</v>
      </c>
    </row>
    <row r="100" spans="1:32" ht="15" customHeight="1" x14ac:dyDescent="0.25">
      <c r="S100" s="115" t="s">
        <v>58</v>
      </c>
      <c r="T100" s="115"/>
      <c r="U100" s="112"/>
      <c r="V100" s="112">
        <v>145</v>
      </c>
      <c r="W100" s="112">
        <v>172</v>
      </c>
      <c r="X100" s="112">
        <v>152</v>
      </c>
      <c r="Y100" s="112">
        <v>180</v>
      </c>
      <c r="Z100" s="112">
        <v>177</v>
      </c>
    </row>
    <row r="101" spans="1:32" x14ac:dyDescent="0.25">
      <c r="A101" s="18"/>
      <c r="S101" s="118" t="s">
        <v>53</v>
      </c>
      <c r="T101" s="118"/>
      <c r="U101" s="112"/>
      <c r="V101" s="112">
        <v>1444</v>
      </c>
      <c r="W101" s="112">
        <v>1543</v>
      </c>
      <c r="X101" s="112">
        <v>1433</v>
      </c>
      <c r="Y101" s="112">
        <v>1543</v>
      </c>
      <c r="Z101" s="112">
        <v>1594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204</v>
      </c>
      <c r="Y103" s="106" t="s">
        <v>281</v>
      </c>
      <c r="Z103" s="106" t="s">
        <v>287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2727</v>
      </c>
      <c r="W104" s="112">
        <v>2811</v>
      </c>
      <c r="X104" s="112">
        <v>2671</v>
      </c>
      <c r="Y104" s="112">
        <v>3011</v>
      </c>
      <c r="Z104" s="112">
        <v>3011</v>
      </c>
      <c r="AB104" s="109" t="str">
        <f>TEXT(Z104,"###,###")</f>
        <v>3,011</v>
      </c>
      <c r="AD104" s="130">
        <f>Z104/($Z$4)*100</f>
        <v>58.14986481266898</v>
      </c>
      <c r="AF104" s="109"/>
    </row>
    <row r="105" spans="1:32" x14ac:dyDescent="0.25">
      <c r="S105" s="115" t="s">
        <v>17</v>
      </c>
      <c r="T105" s="115"/>
      <c r="U105" s="112"/>
      <c r="V105" s="112">
        <v>1030</v>
      </c>
      <c r="W105" s="112">
        <v>1005</v>
      </c>
      <c r="X105" s="112">
        <v>1102</v>
      </c>
      <c r="Y105" s="112">
        <v>1094</v>
      </c>
      <c r="Z105" s="112">
        <v>1119</v>
      </c>
      <c r="AB105" s="109" t="str">
        <f>TEXT(Z105,"###,###")</f>
        <v>1,119</v>
      </c>
      <c r="AD105" s="130">
        <f>Z105/($Z$4)*100</f>
        <v>21.610660486674391</v>
      </c>
      <c r="AF105" s="109"/>
    </row>
    <row r="106" spans="1:32" x14ac:dyDescent="0.25">
      <c r="S106" s="118" t="s">
        <v>53</v>
      </c>
      <c r="T106" s="118"/>
      <c r="U106" s="120"/>
      <c r="V106" s="120">
        <v>3757</v>
      </c>
      <c r="W106" s="120">
        <v>3816</v>
      </c>
      <c r="X106" s="120">
        <v>3773</v>
      </c>
      <c r="Y106" s="120">
        <v>4105</v>
      </c>
      <c r="Z106" s="120">
        <v>4130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996</v>
      </c>
      <c r="W108" s="112">
        <v>1085</v>
      </c>
      <c r="X108" s="112">
        <v>927</v>
      </c>
      <c r="Y108" s="112">
        <v>1091</v>
      </c>
      <c r="Z108" s="112">
        <v>1105</v>
      </c>
      <c r="AB108" s="109" t="str">
        <f>TEXT(Z108,"###,###")</f>
        <v>1,105</v>
      </c>
      <c r="AD108" s="130">
        <f>Z108/($Z$4)*100</f>
        <v>21.34028582464272</v>
      </c>
      <c r="AF108" s="109"/>
    </row>
    <row r="109" spans="1:32" x14ac:dyDescent="0.25">
      <c r="S109" s="115" t="s">
        <v>20</v>
      </c>
      <c r="T109" s="115"/>
      <c r="U109" s="112"/>
      <c r="V109" s="112">
        <v>721</v>
      </c>
      <c r="W109" s="112">
        <v>691</v>
      </c>
      <c r="X109" s="112">
        <v>683</v>
      </c>
      <c r="Y109" s="112">
        <v>797</v>
      </c>
      <c r="Z109" s="112">
        <v>765</v>
      </c>
      <c r="AB109" s="109" t="str">
        <f>TEXT(Z109,"###,###")</f>
        <v>765</v>
      </c>
      <c r="AD109" s="130">
        <f>Z109/($Z$4)*100</f>
        <v>14.77404403244496</v>
      </c>
      <c r="AF109" s="109"/>
    </row>
    <row r="110" spans="1:32" x14ac:dyDescent="0.25">
      <c r="S110" s="115" t="s">
        <v>21</v>
      </c>
      <c r="T110" s="115"/>
      <c r="U110" s="112"/>
      <c r="V110" s="112">
        <v>664</v>
      </c>
      <c r="W110" s="112">
        <v>821</v>
      </c>
      <c r="X110" s="112">
        <v>790</v>
      </c>
      <c r="Y110" s="112">
        <v>793</v>
      </c>
      <c r="Z110" s="112">
        <v>837</v>
      </c>
      <c r="AB110" s="109" t="str">
        <f>TEXT(Z110,"###,###")</f>
        <v>837</v>
      </c>
      <c r="AD110" s="130">
        <f>Z110/($Z$4)*100</f>
        <v>16.164542294322132</v>
      </c>
      <c r="AF110" s="109"/>
    </row>
    <row r="111" spans="1:32" x14ac:dyDescent="0.25">
      <c r="S111" s="115" t="s">
        <v>22</v>
      </c>
      <c r="T111" s="115"/>
      <c r="U111" s="112"/>
      <c r="V111" s="112">
        <v>1280</v>
      </c>
      <c r="W111" s="112">
        <v>1226</v>
      </c>
      <c r="X111" s="112">
        <v>1242</v>
      </c>
      <c r="Y111" s="112">
        <v>1300</v>
      </c>
      <c r="Z111" s="112">
        <v>1451</v>
      </c>
      <c r="AB111" s="109" t="str">
        <f>TEXT(Z111,"###,###")</f>
        <v>1,451</v>
      </c>
      <c r="AD111" s="130">
        <f>Z111/($Z$4)*100</f>
        <v>28.022402471996909</v>
      </c>
      <c r="AF111" s="109"/>
    </row>
    <row r="112" spans="1:32" x14ac:dyDescent="0.25">
      <c r="S112" s="118" t="s">
        <v>53</v>
      </c>
      <c r="T112" s="118"/>
      <c r="U112" s="112"/>
      <c r="V112" s="112">
        <v>4597</v>
      </c>
      <c r="W112" s="112">
        <v>4955</v>
      </c>
      <c r="X112" s="112">
        <v>4600</v>
      </c>
      <c r="Y112" s="112">
        <v>5029</v>
      </c>
      <c r="Z112" s="112">
        <v>5178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45.69</v>
      </c>
      <c r="W118" s="131">
        <v>46.11</v>
      </c>
      <c r="X118" s="131">
        <v>45.85</v>
      </c>
      <c r="Y118" s="131">
        <v>45.99</v>
      </c>
      <c r="Z118" s="131">
        <v>46.11</v>
      </c>
      <c r="AB118" s="109" t="str">
        <f>TEXT(Z118,"##.0")</f>
        <v>46.1</v>
      </c>
    </row>
    <row r="120" spans="19:32" x14ac:dyDescent="0.25">
      <c r="S120" s="101" t="s">
        <v>100</v>
      </c>
      <c r="T120" s="112"/>
      <c r="U120" s="112"/>
      <c r="V120" s="112">
        <v>2076</v>
      </c>
      <c r="W120" s="112">
        <v>2173</v>
      </c>
      <c r="X120" s="112">
        <v>2052</v>
      </c>
      <c r="Y120" s="112">
        <v>2197</v>
      </c>
      <c r="Z120" s="112">
        <v>2261</v>
      </c>
      <c r="AB120" s="109" t="str">
        <f>TEXT(Z120,"###,###")</f>
        <v>2,261</v>
      </c>
    </row>
    <row r="121" spans="19:32" x14ac:dyDescent="0.25">
      <c r="S121" s="101" t="s">
        <v>101</v>
      </c>
      <c r="T121" s="112"/>
      <c r="U121" s="112"/>
      <c r="V121" s="112">
        <v>588</v>
      </c>
      <c r="W121" s="112">
        <v>731</v>
      </c>
      <c r="X121" s="112">
        <v>608</v>
      </c>
      <c r="Y121" s="112">
        <v>705</v>
      </c>
      <c r="Z121" s="112">
        <v>707</v>
      </c>
      <c r="AB121" s="109" t="str">
        <f>TEXT(Z121,"###,###")</f>
        <v>707</v>
      </c>
    </row>
    <row r="122" spans="19:32" x14ac:dyDescent="0.25">
      <c r="S122" s="101" t="s">
        <v>102</v>
      </c>
      <c r="T122" s="112"/>
      <c r="U122" s="112"/>
      <c r="V122" s="112">
        <v>466</v>
      </c>
      <c r="W122" s="112">
        <v>513</v>
      </c>
      <c r="X122" s="112">
        <v>478</v>
      </c>
      <c r="Y122" s="112">
        <v>512</v>
      </c>
      <c r="Z122" s="112">
        <v>511</v>
      </c>
      <c r="AB122" s="109" t="str">
        <f>TEXT(Z122,"###,###")</f>
        <v>511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2542</v>
      </c>
      <c r="W124" s="112">
        <v>2686</v>
      </c>
      <c r="X124" s="112">
        <v>2530</v>
      </c>
      <c r="Y124" s="112">
        <v>2709</v>
      </c>
      <c r="Z124" s="112">
        <v>2772</v>
      </c>
      <c r="AB124" s="109" t="str">
        <f>TEXT(Z124,"###,###")</f>
        <v>2,772</v>
      </c>
      <c r="AD124" s="127">
        <f>Z124/$Z$7*100</f>
        <v>79.632289571962076</v>
      </c>
    </row>
    <row r="125" spans="19:32" x14ac:dyDescent="0.25">
      <c r="S125" s="101" t="s">
        <v>104</v>
      </c>
      <c r="T125" s="112"/>
      <c r="U125" s="112"/>
      <c r="V125" s="112">
        <v>1054</v>
      </c>
      <c r="W125" s="112">
        <v>1244</v>
      </c>
      <c r="X125" s="112">
        <v>1086</v>
      </c>
      <c r="Y125" s="112">
        <v>1217</v>
      </c>
      <c r="Z125" s="112">
        <v>1218</v>
      </c>
      <c r="AB125" s="109" t="str">
        <f>TEXT(Z125,"###,###")</f>
        <v>1,218</v>
      </c>
      <c r="AD125" s="127">
        <f>Z125/$Z$7*100</f>
        <v>34.989945417983336</v>
      </c>
    </row>
    <row r="127" spans="19:32" x14ac:dyDescent="0.25">
      <c r="S127" s="101" t="s">
        <v>105</v>
      </c>
      <c r="T127" s="112"/>
      <c r="U127" s="112"/>
      <c r="V127" s="112">
        <v>1689</v>
      </c>
      <c r="W127" s="112">
        <v>1883</v>
      </c>
      <c r="X127" s="112">
        <v>1706</v>
      </c>
      <c r="Y127" s="112">
        <v>1875</v>
      </c>
      <c r="Z127" s="112">
        <v>1889</v>
      </c>
      <c r="AB127" s="109" t="str">
        <f>TEXT(Z127,"###,###")</f>
        <v>1,889</v>
      </c>
      <c r="AD127" s="127">
        <f>Z127/$Z$7*100</f>
        <v>54.266015512783682</v>
      </c>
    </row>
    <row r="128" spans="19:32" x14ac:dyDescent="0.25">
      <c r="S128" s="101" t="s">
        <v>106</v>
      </c>
      <c r="T128" s="112"/>
      <c r="U128" s="112"/>
      <c r="V128" s="112">
        <v>1444</v>
      </c>
      <c r="W128" s="112">
        <v>1543</v>
      </c>
      <c r="X128" s="112">
        <v>1438</v>
      </c>
      <c r="Y128" s="112">
        <v>1545</v>
      </c>
      <c r="Z128" s="112">
        <v>1594</v>
      </c>
      <c r="AB128" s="109" t="str">
        <f>TEXT(Z128,"###,###")</f>
        <v>1,594</v>
      </c>
      <c r="AD128" s="127">
        <f>Z128/$Z$7*100</f>
        <v>45.791439241597246</v>
      </c>
    </row>
    <row r="130" spans="19:20" x14ac:dyDescent="0.25">
      <c r="S130" s="101" t="s">
        <v>282</v>
      </c>
      <c r="T130" s="127">
        <v>64.952599827635737</v>
      </c>
    </row>
    <row r="131" spans="19:20" x14ac:dyDescent="0.25">
      <c r="S131" s="101" t="s">
        <v>283</v>
      </c>
      <c r="T131" s="127">
        <v>20.310255673656997</v>
      </c>
    </row>
    <row r="132" spans="19:20" x14ac:dyDescent="0.25">
      <c r="S132" s="101" t="s">
        <v>284</v>
      </c>
      <c r="T132" s="127">
        <v>14.679689744326344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0B1A1E03-52EB-4530-B1BC-714CFCCB2F0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D5AAD15A-3F49-4DA3-8CD1-46115CA56EC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1BA1D894-D0B7-40E8-BC6D-A83678A8D65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BCD37101-EF95-4F3A-9CF7-9FD889EC8CF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ABC777-9E3C-47FB-8ACC-2752C72D52F9}">
  <sheetPr codeName="Sheet76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119</v>
      </c>
      <c r="T1" s="99"/>
      <c r="U1" s="99"/>
      <c r="V1" s="99"/>
      <c r="W1" s="99"/>
      <c r="X1" s="99"/>
      <c r="Y1" s="100" t="s">
        <v>215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204</v>
      </c>
      <c r="Y2" s="103" t="s">
        <v>281</v>
      </c>
      <c r="Z2" s="103" t="s">
        <v>287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60" t="s">
        <v>292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119</v>
      </c>
      <c r="Y3" s="105" t="s">
        <v>215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8.12 Campaspe, Victoria,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28915</v>
      </c>
      <c r="W4" s="108">
        <v>30231</v>
      </c>
      <c r="X4" s="108">
        <v>30054</v>
      </c>
      <c r="Y4" s="108">
        <v>30127</v>
      </c>
      <c r="Z4" s="108">
        <v>31393</v>
      </c>
      <c r="AB4" s="109" t="str">
        <f>TEXT(Z4,"###,###")</f>
        <v>31,393</v>
      </c>
      <c r="AD4" s="110">
        <f>Z4/Y4-1</f>
        <v>4.2022106416171434E-2</v>
      </c>
      <c r="AF4" s="110">
        <f>Z4/V4-1</f>
        <v>8.569946394604866E-2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14786</v>
      </c>
      <c r="W5" s="108">
        <v>15607</v>
      </c>
      <c r="X5" s="108">
        <v>15106</v>
      </c>
      <c r="Y5" s="108">
        <v>15217</v>
      </c>
      <c r="Z5" s="108">
        <v>15577</v>
      </c>
      <c r="AB5" s="109" t="str">
        <f>TEXT(Z5,"###,###")</f>
        <v>15,577</v>
      </c>
      <c r="AD5" s="110">
        <f t="shared" ref="AD5:AD9" si="0">Z5/Y5-1</f>
        <v>2.3657751199316568E-2</v>
      </c>
      <c r="AF5" s="110">
        <f t="shared" ref="AF5:AF9" si="1">Z5/V5-1</f>
        <v>5.349655079128901E-2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14128</v>
      </c>
      <c r="W6" s="108">
        <v>14624</v>
      </c>
      <c r="X6" s="108">
        <v>14943</v>
      </c>
      <c r="Y6" s="108">
        <v>14914</v>
      </c>
      <c r="Z6" s="108">
        <v>15804</v>
      </c>
      <c r="AB6" s="109" t="str">
        <f>TEXT(Z6,"###,###")</f>
        <v>15,804</v>
      </c>
      <c r="AD6" s="110">
        <f t="shared" si="0"/>
        <v>5.9675472710205124E-2</v>
      </c>
      <c r="AF6" s="110">
        <f t="shared" si="1"/>
        <v>0.11862967157417903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20035</v>
      </c>
      <c r="W7" s="108">
        <v>20983</v>
      </c>
      <c r="X7" s="108">
        <v>20905</v>
      </c>
      <c r="Y7" s="108">
        <v>21296</v>
      </c>
      <c r="Z7" s="108">
        <v>21370</v>
      </c>
      <c r="AB7" s="109" t="str">
        <f>TEXT(Z7,"###,###")</f>
        <v>21,370</v>
      </c>
      <c r="AD7" s="110">
        <f t="shared" si="0"/>
        <v>3.4748309541698941E-3</v>
      </c>
      <c r="AF7" s="110">
        <f t="shared" si="1"/>
        <v>6.6633391564761668E-2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31,393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21,370</v>
      </c>
      <c r="P8" s="67"/>
      <c r="S8" s="107" t="s">
        <v>84</v>
      </c>
      <c r="T8" s="108"/>
      <c r="U8" s="108"/>
      <c r="V8" s="108">
        <v>35795.360000000001</v>
      </c>
      <c r="W8" s="108">
        <v>37244.089999999997</v>
      </c>
      <c r="X8" s="108">
        <v>37830.93</v>
      </c>
      <c r="Y8" s="108">
        <v>39303.21</v>
      </c>
      <c r="Z8" s="108">
        <v>41499.69</v>
      </c>
      <c r="AB8" s="109" t="str">
        <f>TEXT(Z8,"$###,###")</f>
        <v>$41,500</v>
      </c>
      <c r="AD8" s="110">
        <f t="shared" si="0"/>
        <v>5.5885511641415642E-2</v>
      </c>
      <c r="AF8" s="110">
        <f t="shared" si="1"/>
        <v>0.15935948122885213</v>
      </c>
    </row>
    <row r="9" spans="1:32" x14ac:dyDescent="0.25">
      <c r="A9" s="30" t="s">
        <v>14</v>
      </c>
      <c r="B9" s="71"/>
      <c r="C9" s="72"/>
      <c r="D9" s="73">
        <f>AD104</f>
        <v>73.911381518172831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51.399157697707068</v>
      </c>
      <c r="P9" s="74" t="s">
        <v>85</v>
      </c>
      <c r="S9" s="107" t="s">
        <v>7</v>
      </c>
      <c r="T9" s="108"/>
      <c r="U9" s="108"/>
      <c r="V9" s="108">
        <v>875578854</v>
      </c>
      <c r="W9" s="108">
        <v>975536923</v>
      </c>
      <c r="X9" s="108">
        <v>986384872</v>
      </c>
      <c r="Y9" s="108">
        <v>1043041063</v>
      </c>
      <c r="Z9" s="108">
        <v>1134819561</v>
      </c>
      <c r="AB9" s="109" t="str">
        <f>TEXT(Z9/1000000,"$#,###.0")&amp;" mil"</f>
        <v>$1,134.8 mil</v>
      </c>
      <c r="AD9" s="110">
        <f t="shared" si="0"/>
        <v>8.799126060869189E-2</v>
      </c>
      <c r="AF9" s="110">
        <f t="shared" si="1"/>
        <v>0.29607922326548097</v>
      </c>
    </row>
    <row r="10" spans="1:32" x14ac:dyDescent="0.25">
      <c r="A10" s="30" t="s">
        <v>17</v>
      </c>
      <c r="B10" s="71"/>
      <c r="C10" s="72"/>
      <c r="D10" s="73">
        <f>AD105</f>
        <v>14.27706813620871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48.549368273280301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78.858212447356095</v>
      </c>
      <c r="P11" s="74" t="s">
        <v>85</v>
      </c>
      <c r="S11" s="107" t="s">
        <v>29</v>
      </c>
      <c r="T11" s="112"/>
      <c r="U11" s="112"/>
      <c r="V11" s="112">
        <v>24602</v>
      </c>
      <c r="W11" s="112">
        <v>25651</v>
      </c>
      <c r="X11" s="112">
        <v>25797</v>
      </c>
      <c r="Y11" s="112">
        <v>25666</v>
      </c>
      <c r="Z11" s="112">
        <v>26870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11.483387927000468</v>
      </c>
      <c r="P12" s="74" t="s">
        <v>85</v>
      </c>
      <c r="S12" s="107" t="s">
        <v>30</v>
      </c>
      <c r="T12" s="112"/>
      <c r="U12" s="112"/>
      <c r="V12" s="112">
        <v>4312</v>
      </c>
      <c r="W12" s="112">
        <v>4577</v>
      </c>
      <c r="X12" s="112">
        <v>4250</v>
      </c>
      <c r="Y12" s="112">
        <v>4463</v>
      </c>
      <c r="Z12" s="112">
        <v>4523</v>
      </c>
    </row>
    <row r="13" spans="1:32" ht="15" customHeight="1" x14ac:dyDescent="0.25">
      <c r="A13" s="30" t="s">
        <v>19</v>
      </c>
      <c r="B13" s="72"/>
      <c r="C13" s="72"/>
      <c r="D13" s="73">
        <f>AD108</f>
        <v>16.054534450355174</v>
      </c>
      <c r="E13" s="74" t="s">
        <v>85</v>
      </c>
      <c r="F13" s="24"/>
      <c r="G13" s="142" t="s">
        <v>285</v>
      </c>
      <c r="H13" s="143"/>
      <c r="I13" s="143"/>
      <c r="J13" s="143"/>
      <c r="K13" s="143"/>
      <c r="L13" s="143"/>
      <c r="M13" s="81"/>
      <c r="N13" s="72"/>
      <c r="O13" s="73">
        <f>T132</f>
        <v>9.6724379971923256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18.743031886089256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43.4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25.002389067626542</v>
      </c>
      <c r="E15" s="74" t="s">
        <v>85</v>
      </c>
      <c r="F15" s="24"/>
      <c r="G15" s="33" t="s">
        <v>279</v>
      </c>
      <c r="H15" s="72"/>
      <c r="I15" s="72"/>
      <c r="J15" s="72"/>
      <c r="K15" s="82"/>
      <c r="L15" s="72"/>
      <c r="M15" s="72"/>
      <c r="N15" s="72"/>
      <c r="O15" s="73">
        <f>AB38</f>
        <v>17.921968562874252</v>
      </c>
      <c r="P15" s="74" t="s">
        <v>85</v>
      </c>
      <c r="S15" s="115" t="s">
        <v>61</v>
      </c>
      <c r="T15" s="115"/>
      <c r="U15" s="116"/>
      <c r="V15" s="116">
        <v>2363</v>
      </c>
      <c r="W15" s="116">
        <v>2435</v>
      </c>
      <c r="X15" s="116">
        <v>2573</v>
      </c>
      <c r="Y15" s="112">
        <v>2666</v>
      </c>
      <c r="Z15" s="112">
        <v>2711</v>
      </c>
      <c r="AB15" s="117">
        <f t="shared" ref="AB15:AB34" si="2">IF(Z15="np",0,Z15/$Z$34)</f>
        <v>8.6356831140700155E-2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29.022393527219442</v>
      </c>
      <c r="E16" s="85" t="s">
        <v>85</v>
      </c>
      <c r="F16" s="24"/>
      <c r="G16" s="86" t="s">
        <v>280</v>
      </c>
      <c r="H16" s="35"/>
      <c r="I16" s="35"/>
      <c r="J16" s="35"/>
      <c r="K16" s="36"/>
      <c r="L16" s="35"/>
      <c r="M16" s="35"/>
      <c r="N16" s="35"/>
      <c r="O16" s="84">
        <f>AB37</f>
        <v>82.078031437125759</v>
      </c>
      <c r="P16" s="37" t="s">
        <v>85</v>
      </c>
      <c r="S16" s="115" t="s">
        <v>62</v>
      </c>
      <c r="T16" s="115"/>
      <c r="U16" s="116"/>
      <c r="V16" s="116">
        <v>93</v>
      </c>
      <c r="W16" s="116">
        <v>87</v>
      </c>
      <c r="X16" s="116">
        <v>95</v>
      </c>
      <c r="Y16" s="112">
        <v>98</v>
      </c>
      <c r="Z16" s="112">
        <v>95</v>
      </c>
      <c r="AB16" s="117">
        <f t="shared" si="2"/>
        <v>3.0261523269518682E-3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2589</v>
      </c>
      <c r="W17" s="116">
        <v>2912</v>
      </c>
      <c r="X17" s="116">
        <v>2636</v>
      </c>
      <c r="Y17" s="112">
        <v>2467</v>
      </c>
      <c r="Z17" s="112">
        <v>2678</v>
      </c>
      <c r="AB17" s="117">
        <f t="shared" si="2"/>
        <v>8.5305641385022141E-2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289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244</v>
      </c>
      <c r="W18" s="116">
        <v>286</v>
      </c>
      <c r="X18" s="116">
        <v>260</v>
      </c>
      <c r="Y18" s="112">
        <v>292</v>
      </c>
      <c r="Z18" s="112">
        <v>298</v>
      </c>
      <c r="AB18" s="117">
        <f t="shared" si="2"/>
        <v>9.4925620361227033E-3</v>
      </c>
    </row>
    <row r="19" spans="1:28" x14ac:dyDescent="0.25">
      <c r="A19" s="63" t="str">
        <f>$S$1&amp;" ("&amp;$V$2&amp;" to "&amp;$Z$2&amp;")"</f>
        <v>Campaspe (2016-17 to 2020-21)</v>
      </c>
      <c r="B19" s="63"/>
      <c r="C19" s="63"/>
      <c r="D19" s="63"/>
      <c r="E19" s="63"/>
      <c r="F19" s="63"/>
      <c r="G19" s="63" t="str">
        <f>$S$1&amp;" ("&amp;$V$2&amp;" to "&amp;$Z$2&amp;")"</f>
        <v>Campaspe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1840</v>
      </c>
      <c r="W19" s="116">
        <v>2148</v>
      </c>
      <c r="X19" s="116">
        <v>2106</v>
      </c>
      <c r="Y19" s="112">
        <v>2110</v>
      </c>
      <c r="Z19" s="112">
        <v>2295</v>
      </c>
      <c r="AB19" s="117">
        <f t="shared" si="2"/>
        <v>7.3105469372153023E-2</v>
      </c>
    </row>
    <row r="20" spans="1:28" x14ac:dyDescent="0.25">
      <c r="S20" s="115" t="s">
        <v>66</v>
      </c>
      <c r="T20" s="115"/>
      <c r="U20" s="116"/>
      <c r="V20" s="116">
        <v>856</v>
      </c>
      <c r="W20" s="116">
        <v>865</v>
      </c>
      <c r="X20" s="116">
        <v>731</v>
      </c>
      <c r="Y20" s="112">
        <v>786</v>
      </c>
      <c r="Z20" s="112">
        <v>855</v>
      </c>
      <c r="AB20" s="117">
        <f t="shared" si="2"/>
        <v>2.7235370942566815E-2</v>
      </c>
    </row>
    <row r="21" spans="1:28" x14ac:dyDescent="0.25">
      <c r="S21" s="115" t="s">
        <v>67</v>
      </c>
      <c r="T21" s="115"/>
      <c r="U21" s="116"/>
      <c r="V21" s="116">
        <v>2544</v>
      </c>
      <c r="W21" s="116">
        <v>2758</v>
      </c>
      <c r="X21" s="116">
        <v>2780</v>
      </c>
      <c r="Y21" s="112">
        <v>2859</v>
      </c>
      <c r="Z21" s="112">
        <v>3140</v>
      </c>
      <c r="AB21" s="117">
        <f t="shared" si="2"/>
        <v>0.10002229796451438</v>
      </c>
    </row>
    <row r="22" spans="1:28" x14ac:dyDescent="0.25">
      <c r="S22" s="115" t="s">
        <v>68</v>
      </c>
      <c r="T22" s="115"/>
      <c r="U22" s="116"/>
      <c r="V22" s="116">
        <v>2288</v>
      </c>
      <c r="W22" s="116">
        <v>2245</v>
      </c>
      <c r="X22" s="116">
        <v>2423</v>
      </c>
      <c r="Y22" s="112">
        <v>2460</v>
      </c>
      <c r="Z22" s="112">
        <v>2573</v>
      </c>
      <c r="AB22" s="117">
        <f t="shared" si="2"/>
        <v>8.1960946707864815E-2</v>
      </c>
    </row>
    <row r="23" spans="1:28" x14ac:dyDescent="0.25">
      <c r="S23" s="115" t="s">
        <v>69</v>
      </c>
      <c r="T23" s="115"/>
      <c r="U23" s="116"/>
      <c r="V23" s="116">
        <v>970</v>
      </c>
      <c r="W23" s="116">
        <v>1070</v>
      </c>
      <c r="X23" s="116">
        <v>1055</v>
      </c>
      <c r="Y23" s="112">
        <v>1120</v>
      </c>
      <c r="Z23" s="112">
        <v>1077</v>
      </c>
      <c r="AB23" s="117">
        <f t="shared" si="2"/>
        <v>3.4307011117128021E-2</v>
      </c>
    </row>
    <row r="24" spans="1:28" x14ac:dyDescent="0.25">
      <c r="S24" s="115" t="s">
        <v>70</v>
      </c>
      <c r="T24" s="115"/>
      <c r="U24" s="116"/>
      <c r="V24" s="116">
        <v>152</v>
      </c>
      <c r="W24" s="116">
        <v>149</v>
      </c>
      <c r="X24" s="116">
        <v>142</v>
      </c>
      <c r="Y24" s="112">
        <v>148</v>
      </c>
      <c r="Z24" s="112">
        <v>119</v>
      </c>
      <c r="AB24" s="117">
        <f t="shared" si="2"/>
        <v>3.790653967444972E-3</v>
      </c>
    </row>
    <row r="25" spans="1:28" x14ac:dyDescent="0.25">
      <c r="S25" s="115" t="s">
        <v>71</v>
      </c>
      <c r="T25" s="115"/>
      <c r="U25" s="116"/>
      <c r="V25" s="116">
        <v>831</v>
      </c>
      <c r="W25" s="116">
        <v>937</v>
      </c>
      <c r="X25" s="116">
        <v>844</v>
      </c>
      <c r="Y25" s="112">
        <v>882</v>
      </c>
      <c r="Z25" s="112">
        <v>868</v>
      </c>
      <c r="AB25" s="117">
        <f t="shared" si="2"/>
        <v>2.7649475997833912E-2</v>
      </c>
    </row>
    <row r="26" spans="1:28" x14ac:dyDescent="0.25">
      <c r="S26" s="115" t="s">
        <v>72</v>
      </c>
      <c r="T26" s="115"/>
      <c r="U26" s="116"/>
      <c r="V26" s="116">
        <v>468</v>
      </c>
      <c r="W26" s="116">
        <v>457</v>
      </c>
      <c r="X26" s="116">
        <v>551</v>
      </c>
      <c r="Y26" s="112">
        <v>509</v>
      </c>
      <c r="Z26" s="112">
        <v>536</v>
      </c>
      <c r="AB26" s="117">
        <f t="shared" si="2"/>
        <v>1.7073869971012647E-2</v>
      </c>
    </row>
    <row r="27" spans="1:28" x14ac:dyDescent="0.25">
      <c r="S27" s="115" t="s">
        <v>73</v>
      </c>
      <c r="T27" s="115"/>
      <c r="U27" s="116"/>
      <c r="V27" s="116">
        <v>918</v>
      </c>
      <c r="W27" s="116">
        <v>1000</v>
      </c>
      <c r="X27" s="116">
        <v>1091</v>
      </c>
      <c r="Y27" s="112">
        <v>1031</v>
      </c>
      <c r="Z27" s="112">
        <v>1078</v>
      </c>
      <c r="AB27" s="117">
        <f t="shared" si="2"/>
        <v>3.433886535214857E-2</v>
      </c>
    </row>
    <row r="28" spans="1:28" x14ac:dyDescent="0.25">
      <c r="S28" s="115" t="s">
        <v>74</v>
      </c>
      <c r="T28" s="115"/>
      <c r="U28" s="116"/>
      <c r="V28" s="116">
        <v>1620</v>
      </c>
      <c r="W28" s="116">
        <v>1777</v>
      </c>
      <c r="X28" s="116">
        <v>1808</v>
      </c>
      <c r="Y28" s="112">
        <v>1848</v>
      </c>
      <c r="Z28" s="112">
        <v>1910</v>
      </c>
      <c r="AB28" s="117">
        <f t="shared" si="2"/>
        <v>6.0841588889242827E-2</v>
      </c>
    </row>
    <row r="29" spans="1:28" x14ac:dyDescent="0.25">
      <c r="S29" s="115" t="s">
        <v>75</v>
      </c>
      <c r="T29" s="115"/>
      <c r="U29" s="116"/>
      <c r="V29" s="116">
        <v>1214</v>
      </c>
      <c r="W29" s="116">
        <v>1078</v>
      </c>
      <c r="X29" s="116">
        <v>1902</v>
      </c>
      <c r="Y29" s="112">
        <v>1157</v>
      </c>
      <c r="Z29" s="112">
        <v>1164</v>
      </c>
      <c r="AB29" s="117">
        <f t="shared" si="2"/>
        <v>3.7078329563915526E-2</v>
      </c>
    </row>
    <row r="30" spans="1:28" x14ac:dyDescent="0.25">
      <c r="S30" s="115" t="s">
        <v>76</v>
      </c>
      <c r="T30" s="115"/>
      <c r="U30" s="116"/>
      <c r="V30" s="116">
        <v>1862</v>
      </c>
      <c r="W30" s="116">
        <v>2047</v>
      </c>
      <c r="X30" s="116">
        <v>1279</v>
      </c>
      <c r="Y30" s="112">
        <v>1880</v>
      </c>
      <c r="Z30" s="112">
        <v>1857</v>
      </c>
      <c r="AB30" s="117">
        <f t="shared" si="2"/>
        <v>5.9153314433153886E-2</v>
      </c>
    </row>
    <row r="31" spans="1:28" x14ac:dyDescent="0.25">
      <c r="S31" s="115" t="s">
        <v>77</v>
      </c>
      <c r="T31" s="115"/>
      <c r="U31" s="116"/>
      <c r="V31" s="116">
        <v>3415</v>
      </c>
      <c r="W31" s="116">
        <v>3481</v>
      </c>
      <c r="X31" s="116">
        <v>3783</v>
      </c>
      <c r="Y31" s="112">
        <v>3911</v>
      </c>
      <c r="Z31" s="112">
        <v>4377</v>
      </c>
      <c r="AB31" s="117">
        <f t="shared" si="2"/>
        <v>0.13942598668492975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283</v>
      </c>
      <c r="W32" s="116">
        <v>343</v>
      </c>
      <c r="X32" s="116">
        <v>379</v>
      </c>
      <c r="Y32" s="112">
        <v>412</v>
      </c>
      <c r="Z32" s="112">
        <v>409</v>
      </c>
      <c r="AB32" s="117">
        <f t="shared" si="2"/>
        <v>1.3028382123403306E-2</v>
      </c>
    </row>
    <row r="33" spans="19:32" x14ac:dyDescent="0.25">
      <c r="S33" s="115" t="s">
        <v>79</v>
      </c>
      <c r="T33" s="115"/>
      <c r="U33" s="116"/>
      <c r="V33" s="116">
        <v>724</v>
      </c>
      <c r="W33" s="116">
        <v>832</v>
      </c>
      <c r="X33" s="116">
        <v>877</v>
      </c>
      <c r="Y33" s="112">
        <v>879</v>
      </c>
      <c r="Z33" s="112">
        <v>974</v>
      </c>
      <c r="AB33" s="117">
        <f t="shared" si="2"/>
        <v>3.1026024910011787E-2</v>
      </c>
    </row>
    <row r="34" spans="19:32" x14ac:dyDescent="0.25">
      <c r="S34" s="118" t="s">
        <v>53</v>
      </c>
      <c r="T34" s="118"/>
      <c r="U34" s="119"/>
      <c r="V34" s="119">
        <v>28915</v>
      </c>
      <c r="W34" s="119">
        <v>30234</v>
      </c>
      <c r="X34" s="119">
        <v>30050</v>
      </c>
      <c r="Y34" s="120">
        <v>30126</v>
      </c>
      <c r="Z34" s="120">
        <v>31393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16627</v>
      </c>
      <c r="W37" s="112">
        <v>17461</v>
      </c>
      <c r="X37" s="112">
        <v>17284</v>
      </c>
      <c r="Y37" s="112">
        <v>17580</v>
      </c>
      <c r="Z37" s="112">
        <v>17545</v>
      </c>
      <c r="AB37" s="132">
        <f>Z37/Z40*100</f>
        <v>82.078031437125759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3408</v>
      </c>
      <c r="W38" s="112">
        <v>3528</v>
      </c>
      <c r="X38" s="112">
        <v>3624</v>
      </c>
      <c r="Y38" s="112">
        <v>3715</v>
      </c>
      <c r="Z38" s="112">
        <v>3831</v>
      </c>
      <c r="AB38" s="132">
        <f>Z38/Z40*100</f>
        <v>17.921968562874252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20035</v>
      </c>
      <c r="W40" s="112">
        <v>20989</v>
      </c>
      <c r="X40" s="112">
        <v>20908</v>
      </c>
      <c r="Y40" s="112">
        <v>21295</v>
      </c>
      <c r="Z40" s="112">
        <v>21376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16</v>
      </c>
      <c r="W44" s="112">
        <v>9</v>
      </c>
      <c r="X44" s="112">
        <v>13</v>
      </c>
      <c r="Y44" s="112">
        <v>19</v>
      </c>
      <c r="Z44" s="112">
        <v>16</v>
      </c>
    </row>
    <row r="45" spans="19:32" x14ac:dyDescent="0.25">
      <c r="S45" s="115" t="s">
        <v>37</v>
      </c>
      <c r="T45" s="115"/>
      <c r="U45" s="112"/>
      <c r="V45" s="112">
        <v>418</v>
      </c>
      <c r="W45" s="112">
        <v>400</v>
      </c>
      <c r="X45" s="112">
        <v>380</v>
      </c>
      <c r="Y45" s="112">
        <v>411</v>
      </c>
      <c r="Z45" s="112">
        <v>480</v>
      </c>
    </row>
    <row r="46" spans="19:32" x14ac:dyDescent="0.25">
      <c r="S46" s="115" t="s">
        <v>38</v>
      </c>
      <c r="T46" s="115"/>
      <c r="U46" s="112"/>
      <c r="V46" s="112">
        <v>1114</v>
      </c>
      <c r="W46" s="112">
        <v>1137</v>
      </c>
      <c r="X46" s="112">
        <v>1017</v>
      </c>
      <c r="Y46" s="112">
        <v>968</v>
      </c>
      <c r="Z46" s="112">
        <v>934</v>
      </c>
    </row>
    <row r="47" spans="19:32" x14ac:dyDescent="0.25">
      <c r="S47" s="115" t="s">
        <v>39</v>
      </c>
      <c r="T47" s="115"/>
      <c r="U47" s="112"/>
      <c r="V47" s="112">
        <v>1412</v>
      </c>
      <c r="W47" s="112">
        <v>1603</v>
      </c>
      <c r="X47" s="112">
        <v>1525</v>
      </c>
      <c r="Y47" s="112">
        <v>1481</v>
      </c>
      <c r="Z47" s="112">
        <v>1457</v>
      </c>
    </row>
    <row r="48" spans="19:32" x14ac:dyDescent="0.25">
      <c r="S48" s="115" t="s">
        <v>40</v>
      </c>
      <c r="T48" s="115"/>
      <c r="U48" s="112"/>
      <c r="V48" s="112">
        <v>1533</v>
      </c>
      <c r="W48" s="112">
        <v>1662</v>
      </c>
      <c r="X48" s="112">
        <v>1762</v>
      </c>
      <c r="Y48" s="112">
        <v>1764</v>
      </c>
      <c r="Z48" s="112">
        <v>1762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1255</v>
      </c>
      <c r="W49" s="112">
        <v>1291</v>
      </c>
      <c r="X49" s="112">
        <v>1280</v>
      </c>
      <c r="Y49" s="112">
        <v>1313</v>
      </c>
      <c r="Z49" s="112">
        <v>1421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Campaspe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1055</v>
      </c>
      <c r="W50" s="112">
        <v>1130</v>
      </c>
      <c r="X50" s="112">
        <v>1145</v>
      </c>
      <c r="Y50" s="112">
        <v>1206</v>
      </c>
      <c r="Z50" s="112">
        <v>1337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1273</v>
      </c>
      <c r="W51" s="112">
        <v>1242</v>
      </c>
      <c r="X51" s="112">
        <v>1155</v>
      </c>
      <c r="Y51" s="112">
        <v>1087</v>
      </c>
      <c r="Z51" s="112">
        <v>1128</v>
      </c>
    </row>
    <row r="52" spans="1:26" ht="15" customHeight="1" x14ac:dyDescent="0.25">
      <c r="S52" s="115" t="s">
        <v>44</v>
      </c>
      <c r="T52" s="115"/>
      <c r="U52" s="112"/>
      <c r="V52" s="112">
        <v>1405</v>
      </c>
      <c r="W52" s="112">
        <v>1453</v>
      </c>
      <c r="X52" s="112">
        <v>1362</v>
      </c>
      <c r="Y52" s="112">
        <v>1371</v>
      </c>
      <c r="Z52" s="112">
        <v>1391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1424</v>
      </c>
      <c r="W53" s="112">
        <v>1484</v>
      </c>
      <c r="X53" s="112">
        <v>1333</v>
      </c>
      <c r="Y53" s="112">
        <v>1388</v>
      </c>
      <c r="Z53" s="112">
        <v>1386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1499</v>
      </c>
      <c r="W54" s="112">
        <v>1606</v>
      </c>
      <c r="X54" s="112">
        <v>1504</v>
      </c>
      <c r="Y54" s="112">
        <v>1461</v>
      </c>
      <c r="Z54" s="112">
        <v>1417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1159</v>
      </c>
      <c r="W55" s="112">
        <v>1241</v>
      </c>
      <c r="X55" s="112">
        <v>1307</v>
      </c>
      <c r="Y55" s="112">
        <v>1370</v>
      </c>
      <c r="Z55" s="112">
        <v>1439</v>
      </c>
    </row>
    <row r="56" spans="1:26" ht="15" customHeight="1" x14ac:dyDescent="0.25">
      <c r="S56" s="115" t="s">
        <v>48</v>
      </c>
      <c r="T56" s="115"/>
      <c r="U56" s="112"/>
      <c r="V56" s="112">
        <v>686</v>
      </c>
      <c r="W56" s="112">
        <v>722</v>
      </c>
      <c r="X56" s="112">
        <v>723</v>
      </c>
      <c r="Y56" s="112">
        <v>749</v>
      </c>
      <c r="Z56" s="112">
        <v>726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281</v>
      </c>
      <c r="W57" s="112">
        <v>331</v>
      </c>
      <c r="X57" s="112">
        <v>312</v>
      </c>
      <c r="Y57" s="112">
        <v>336</v>
      </c>
      <c r="Z57" s="112">
        <v>397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152</v>
      </c>
      <c r="W58" s="112">
        <v>165</v>
      </c>
      <c r="X58" s="112">
        <v>171</v>
      </c>
      <c r="Y58" s="112">
        <v>177</v>
      </c>
      <c r="Z58" s="112">
        <v>164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55</v>
      </c>
      <c r="W59" s="112">
        <v>80</v>
      </c>
      <c r="X59" s="112">
        <v>65</v>
      </c>
      <c r="Y59" s="112">
        <v>79</v>
      </c>
      <c r="Z59" s="112">
        <v>81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40</v>
      </c>
      <c r="W60" s="112">
        <v>48</v>
      </c>
      <c r="X60" s="112">
        <v>48</v>
      </c>
      <c r="Y60" s="112">
        <v>37</v>
      </c>
      <c r="Z60" s="112">
        <v>41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14788</v>
      </c>
      <c r="W61" s="112">
        <v>15607</v>
      </c>
      <c r="X61" s="112">
        <v>15106</v>
      </c>
      <c r="Y61" s="112">
        <v>15218</v>
      </c>
      <c r="Z61" s="112">
        <v>15577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7</v>
      </c>
      <c r="W63" s="112">
        <v>17</v>
      </c>
      <c r="X63" s="112">
        <v>15</v>
      </c>
      <c r="Y63" s="112">
        <v>18</v>
      </c>
      <c r="Z63" s="112">
        <v>20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382</v>
      </c>
      <c r="W64" s="112">
        <v>421</v>
      </c>
      <c r="X64" s="112">
        <v>405</v>
      </c>
      <c r="Y64" s="112">
        <v>393</v>
      </c>
      <c r="Z64" s="112">
        <v>495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Campaspe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1079</v>
      </c>
      <c r="W65" s="112">
        <v>1051</v>
      </c>
      <c r="X65" s="112">
        <v>1171</v>
      </c>
      <c r="Y65" s="112">
        <v>1001</v>
      </c>
      <c r="Z65" s="112">
        <v>1037</v>
      </c>
    </row>
    <row r="66" spans="1:26" x14ac:dyDescent="0.25">
      <c r="S66" s="115" t="s">
        <v>39</v>
      </c>
      <c r="T66" s="115"/>
      <c r="U66" s="112"/>
      <c r="V66" s="112">
        <v>1338</v>
      </c>
      <c r="W66" s="112">
        <v>1455</v>
      </c>
      <c r="X66" s="112">
        <v>1466</v>
      </c>
      <c r="Y66" s="112">
        <v>1424</v>
      </c>
      <c r="Z66" s="112">
        <v>1471</v>
      </c>
    </row>
    <row r="67" spans="1:26" x14ac:dyDescent="0.25">
      <c r="S67" s="115" t="s">
        <v>40</v>
      </c>
      <c r="T67" s="115"/>
      <c r="U67" s="112"/>
      <c r="V67" s="112">
        <v>1375</v>
      </c>
      <c r="W67" s="112">
        <v>1454</v>
      </c>
      <c r="X67" s="112">
        <v>1505</v>
      </c>
      <c r="Y67" s="112">
        <v>1515</v>
      </c>
      <c r="Z67" s="112">
        <v>1648</v>
      </c>
    </row>
    <row r="68" spans="1:26" x14ac:dyDescent="0.25">
      <c r="S68" s="115" t="s">
        <v>41</v>
      </c>
      <c r="T68" s="115"/>
      <c r="U68" s="112"/>
      <c r="V68" s="112">
        <v>1137</v>
      </c>
      <c r="W68" s="112">
        <v>1163</v>
      </c>
      <c r="X68" s="112">
        <v>1203</v>
      </c>
      <c r="Y68" s="112">
        <v>1308</v>
      </c>
      <c r="Z68" s="112">
        <v>1484</v>
      </c>
    </row>
    <row r="69" spans="1:26" x14ac:dyDescent="0.25">
      <c r="S69" s="115" t="s">
        <v>42</v>
      </c>
      <c r="T69" s="115"/>
      <c r="U69" s="112"/>
      <c r="V69" s="112">
        <v>1074</v>
      </c>
      <c r="W69" s="112">
        <v>1113</v>
      </c>
      <c r="X69" s="112">
        <v>1151</v>
      </c>
      <c r="Y69" s="112">
        <v>1207</v>
      </c>
      <c r="Z69" s="112">
        <v>1261</v>
      </c>
    </row>
    <row r="70" spans="1:26" x14ac:dyDescent="0.25">
      <c r="S70" s="115" t="s">
        <v>43</v>
      </c>
      <c r="T70" s="115"/>
      <c r="U70" s="112"/>
      <c r="V70" s="112">
        <v>1362</v>
      </c>
      <c r="W70" s="112">
        <v>1314</v>
      </c>
      <c r="X70" s="112">
        <v>1274</v>
      </c>
      <c r="Y70" s="112">
        <v>1240</v>
      </c>
      <c r="Z70" s="112">
        <v>1331</v>
      </c>
    </row>
    <row r="71" spans="1:26" x14ac:dyDescent="0.25">
      <c r="S71" s="115" t="s">
        <v>44</v>
      </c>
      <c r="T71" s="115"/>
      <c r="U71" s="112"/>
      <c r="V71" s="112">
        <v>1536</v>
      </c>
      <c r="W71" s="112">
        <v>1542</v>
      </c>
      <c r="X71" s="112">
        <v>1518</v>
      </c>
      <c r="Y71" s="112">
        <v>1516</v>
      </c>
      <c r="Z71" s="112">
        <v>1557</v>
      </c>
    </row>
    <row r="72" spans="1:26" x14ac:dyDescent="0.25">
      <c r="S72" s="115" t="s">
        <v>45</v>
      </c>
      <c r="T72" s="115"/>
      <c r="U72" s="112"/>
      <c r="V72" s="112">
        <v>1540</v>
      </c>
      <c r="W72" s="112">
        <v>1526</v>
      </c>
      <c r="X72" s="112">
        <v>1601</v>
      </c>
      <c r="Y72" s="112">
        <v>1581</v>
      </c>
      <c r="Z72" s="112">
        <v>1650</v>
      </c>
    </row>
    <row r="73" spans="1:26" x14ac:dyDescent="0.25">
      <c r="S73" s="115" t="s">
        <v>46</v>
      </c>
      <c r="T73" s="115"/>
      <c r="U73" s="112"/>
      <c r="V73" s="112">
        <v>1426</v>
      </c>
      <c r="W73" s="112">
        <v>1534</v>
      </c>
      <c r="X73" s="112">
        <v>1551</v>
      </c>
      <c r="Y73" s="112">
        <v>1507</v>
      </c>
      <c r="Z73" s="112">
        <v>1570</v>
      </c>
    </row>
    <row r="74" spans="1:26" x14ac:dyDescent="0.25">
      <c r="S74" s="115" t="s">
        <v>47</v>
      </c>
      <c r="T74" s="115"/>
      <c r="U74" s="112"/>
      <c r="V74" s="112">
        <v>1025</v>
      </c>
      <c r="W74" s="112">
        <v>1067</v>
      </c>
      <c r="X74" s="112">
        <v>1046</v>
      </c>
      <c r="Y74" s="112">
        <v>1143</v>
      </c>
      <c r="Z74" s="112">
        <v>1175</v>
      </c>
    </row>
    <row r="75" spans="1:26" x14ac:dyDescent="0.25">
      <c r="S75" s="115" t="s">
        <v>48</v>
      </c>
      <c r="T75" s="115"/>
      <c r="U75" s="112"/>
      <c r="V75" s="112">
        <v>454</v>
      </c>
      <c r="W75" s="112">
        <v>531</v>
      </c>
      <c r="X75" s="112">
        <v>593</v>
      </c>
      <c r="Y75" s="112">
        <v>621</v>
      </c>
      <c r="Z75" s="112">
        <v>656</v>
      </c>
    </row>
    <row r="76" spans="1:26" x14ac:dyDescent="0.25">
      <c r="S76" s="115" t="s">
        <v>49</v>
      </c>
      <c r="T76" s="115"/>
      <c r="U76" s="112"/>
      <c r="V76" s="112">
        <v>161</v>
      </c>
      <c r="W76" s="112">
        <v>204</v>
      </c>
      <c r="X76" s="112">
        <v>230</v>
      </c>
      <c r="Y76" s="112">
        <v>218</v>
      </c>
      <c r="Z76" s="112">
        <v>228</v>
      </c>
    </row>
    <row r="77" spans="1:26" x14ac:dyDescent="0.25">
      <c r="S77" s="115" t="s">
        <v>50</v>
      </c>
      <c r="T77" s="115"/>
      <c r="U77" s="112"/>
      <c r="V77" s="112">
        <v>113</v>
      </c>
      <c r="W77" s="112">
        <v>118</v>
      </c>
      <c r="X77" s="112">
        <v>97</v>
      </c>
      <c r="Y77" s="112">
        <v>104</v>
      </c>
      <c r="Z77" s="112">
        <v>98</v>
      </c>
    </row>
    <row r="78" spans="1:26" x14ac:dyDescent="0.25">
      <c r="S78" s="115" t="s">
        <v>51</v>
      </c>
      <c r="T78" s="115"/>
      <c r="U78" s="112"/>
      <c r="V78" s="112">
        <v>58</v>
      </c>
      <c r="W78" s="112">
        <v>74</v>
      </c>
      <c r="X78" s="112">
        <v>75</v>
      </c>
      <c r="Y78" s="112">
        <v>81</v>
      </c>
      <c r="Z78" s="112">
        <v>76</v>
      </c>
    </row>
    <row r="79" spans="1:26" x14ac:dyDescent="0.25">
      <c r="S79" s="115" t="s">
        <v>52</v>
      </c>
      <c r="T79" s="115"/>
      <c r="U79" s="112"/>
      <c r="V79" s="112">
        <v>49</v>
      </c>
      <c r="W79" s="112">
        <v>53</v>
      </c>
      <c r="X79" s="112">
        <v>39</v>
      </c>
      <c r="Y79" s="112">
        <v>38</v>
      </c>
      <c r="Z79" s="112">
        <v>47</v>
      </c>
    </row>
    <row r="80" spans="1:26" x14ac:dyDescent="0.25">
      <c r="S80" s="118" t="s">
        <v>53</v>
      </c>
      <c r="T80" s="118"/>
      <c r="U80" s="112"/>
      <c r="V80" s="112">
        <v>14127</v>
      </c>
      <c r="W80" s="112">
        <v>14622</v>
      </c>
      <c r="X80" s="112">
        <v>14944</v>
      </c>
      <c r="Y80" s="112">
        <v>14912</v>
      </c>
      <c r="Z80" s="112">
        <v>15804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Campaspe</v>
      </c>
      <c r="D83" s="144"/>
      <c r="E83" s="144"/>
      <c r="F83" s="144"/>
      <c r="G83" s="144"/>
      <c r="H83" s="47"/>
      <c r="I83" s="47"/>
      <c r="J83" s="145" t="str">
        <f>'State data for spotlight'!A1</f>
        <v>Victoria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1095</v>
      </c>
      <c r="W83" s="112">
        <v>1169</v>
      </c>
      <c r="X83" s="112">
        <v>1156</v>
      </c>
      <c r="Y83" s="112">
        <v>1203</v>
      </c>
      <c r="Z83" s="112">
        <v>1224</v>
      </c>
      <c r="AD83" s="117"/>
    </row>
    <row r="84" spans="1:30" ht="15" customHeight="1" x14ac:dyDescent="0.25">
      <c r="A84" s="46"/>
      <c r="B84" s="46"/>
      <c r="C84" s="48"/>
      <c r="D84" s="139" t="s">
        <v>0</v>
      </c>
      <c r="E84" s="139"/>
      <c r="F84" s="139" t="s">
        <v>201</v>
      </c>
      <c r="G84" s="139"/>
      <c r="H84" s="48"/>
      <c r="I84" s="48"/>
      <c r="J84" s="48"/>
      <c r="K84" s="48"/>
      <c r="L84" s="139" t="s">
        <v>0</v>
      </c>
      <c r="M84" s="139"/>
      <c r="N84" s="139" t="s">
        <v>201</v>
      </c>
      <c r="O84" s="139"/>
      <c r="S84" s="115" t="s">
        <v>57</v>
      </c>
      <c r="T84" s="115"/>
      <c r="U84" s="112"/>
      <c r="V84" s="112">
        <v>761</v>
      </c>
      <c r="W84" s="112">
        <v>760</v>
      </c>
      <c r="X84" s="112">
        <v>757</v>
      </c>
      <c r="Y84" s="112">
        <v>748</v>
      </c>
      <c r="Z84" s="112">
        <v>759</v>
      </c>
    </row>
    <row r="85" spans="1:30" ht="15" customHeight="1" x14ac:dyDescent="0.25">
      <c r="A85" s="46"/>
      <c r="B85" s="46"/>
      <c r="C85" s="58" t="s">
        <v>1</v>
      </c>
      <c r="D85" s="139" t="s">
        <v>2</v>
      </c>
      <c r="E85" s="139"/>
      <c r="F85" s="139" t="str">
        <f>"since "&amp;$V$2</f>
        <v>since 2016-17</v>
      </c>
      <c r="G85" s="139"/>
      <c r="H85" s="48"/>
      <c r="I85" s="48"/>
      <c r="J85" s="48"/>
      <c r="K85" s="58" t="s">
        <v>1</v>
      </c>
      <c r="L85" s="139" t="s">
        <v>2</v>
      </c>
      <c r="M85" s="139"/>
      <c r="N85" s="139" t="str">
        <f>"since "&amp;$V$2</f>
        <v>since 2016-17</v>
      </c>
      <c r="O85" s="139"/>
      <c r="S85" s="115" t="s">
        <v>195</v>
      </c>
      <c r="T85" s="115"/>
      <c r="U85" s="112"/>
      <c r="V85" s="112">
        <v>1905</v>
      </c>
      <c r="W85" s="112">
        <v>2010</v>
      </c>
      <c r="X85" s="112">
        <v>2056</v>
      </c>
      <c r="Y85" s="112">
        <v>2068</v>
      </c>
      <c r="Z85" s="112">
        <v>2062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31,393</v>
      </c>
      <c r="D86" s="96">
        <f t="shared" ref="D86:D91" si="4">AD4</f>
        <v>4.2022106416171434E-2</v>
      </c>
      <c r="E86" s="97">
        <f t="shared" ref="E86:E91" si="5">AD4</f>
        <v>4.2022106416171434E-2</v>
      </c>
      <c r="F86" s="96">
        <f t="shared" ref="F86:F91" si="6">AF4</f>
        <v>8.569946394604866E-2</v>
      </c>
      <c r="G86" s="97">
        <f t="shared" ref="G86:G91" si="7">AF4</f>
        <v>8.569946394604866E-2</v>
      </c>
      <c r="H86" s="57"/>
      <c r="I86" s="57"/>
      <c r="J86" s="140" t="str">
        <f>'State data for spotlight'!J4</f>
        <v>5,274,707</v>
      </c>
      <c r="K86" s="140"/>
      <c r="L86" s="96">
        <f>'State data for spotlight'!L4</f>
        <v>1.4421743640712803E-2</v>
      </c>
      <c r="M86" s="97">
        <f>'State data for spotlight'!L4</f>
        <v>1.4421743640712803E-2</v>
      </c>
      <c r="N86" s="96">
        <f>'State data for spotlight'!N4</f>
        <v>8.438148994686534E-2</v>
      </c>
      <c r="O86" s="97">
        <f>'State data for spotlight'!N4</f>
        <v>8.438148994686534E-2</v>
      </c>
      <c r="S86" s="115" t="s">
        <v>196</v>
      </c>
      <c r="T86" s="115"/>
      <c r="U86" s="112"/>
      <c r="V86" s="112">
        <v>434</v>
      </c>
      <c r="W86" s="112">
        <v>477</v>
      </c>
      <c r="X86" s="112">
        <v>494</v>
      </c>
      <c r="Y86" s="112">
        <v>492</v>
      </c>
      <c r="Z86" s="112">
        <v>512</v>
      </c>
    </row>
    <row r="87" spans="1:30" ht="15" customHeight="1" x14ac:dyDescent="0.25">
      <c r="A87" s="98" t="s">
        <v>4</v>
      </c>
      <c r="B87" s="49"/>
      <c r="C87" s="57" t="str">
        <f t="shared" si="3"/>
        <v>15,577</v>
      </c>
      <c r="D87" s="96">
        <f t="shared" si="4"/>
        <v>2.3657751199316568E-2</v>
      </c>
      <c r="E87" s="97">
        <f t="shared" si="5"/>
        <v>2.3657751199316568E-2</v>
      </c>
      <c r="F87" s="96">
        <f t="shared" si="6"/>
        <v>5.349655079128901E-2</v>
      </c>
      <c r="G87" s="97">
        <f t="shared" si="7"/>
        <v>5.349655079128901E-2</v>
      </c>
      <c r="H87" s="57"/>
      <c r="I87" s="57"/>
      <c r="J87" s="140" t="str">
        <f>'State data for spotlight'!J5</f>
        <v>2,678,317</v>
      </c>
      <c r="K87" s="140"/>
      <c r="L87" s="96">
        <f>'State data for spotlight'!L5</f>
        <v>7.6054295905234603E-3</v>
      </c>
      <c r="M87" s="97">
        <f>'State data for spotlight'!L5</f>
        <v>7.6054295905234603E-3</v>
      </c>
      <c r="N87" s="96">
        <f>'State data for spotlight'!N5</f>
        <v>7.1082164833552008E-2</v>
      </c>
      <c r="O87" s="97">
        <f>'State data for spotlight'!N5</f>
        <v>7.1082164833552008E-2</v>
      </c>
      <c r="S87" s="115" t="s">
        <v>197</v>
      </c>
      <c r="T87" s="115"/>
      <c r="U87" s="112"/>
      <c r="V87" s="112">
        <v>303</v>
      </c>
      <c r="W87" s="112">
        <v>297</v>
      </c>
      <c r="X87" s="112">
        <v>281</v>
      </c>
      <c r="Y87" s="112">
        <v>286</v>
      </c>
      <c r="Z87" s="112">
        <v>272</v>
      </c>
    </row>
    <row r="88" spans="1:30" ht="15" customHeight="1" x14ac:dyDescent="0.25">
      <c r="A88" s="98" t="s">
        <v>5</v>
      </c>
      <c r="B88" s="49"/>
      <c r="C88" s="57" t="str">
        <f t="shared" si="3"/>
        <v>15,804</v>
      </c>
      <c r="D88" s="96">
        <f t="shared" si="4"/>
        <v>5.9675472710205124E-2</v>
      </c>
      <c r="E88" s="97">
        <f t="shared" si="5"/>
        <v>5.9675472710205124E-2</v>
      </c>
      <c r="F88" s="96">
        <f t="shared" si="6"/>
        <v>0.11862967157417903</v>
      </c>
      <c r="G88" s="97">
        <f t="shared" si="7"/>
        <v>0.11862967157417903</v>
      </c>
      <c r="H88" s="57"/>
      <c r="I88" s="57"/>
      <c r="J88" s="140" t="str">
        <f>'State data for spotlight'!J6</f>
        <v>2,593,620</v>
      </c>
      <c r="K88" s="140"/>
      <c r="L88" s="96">
        <f>'State data for spotlight'!L6</f>
        <v>2.0458990541862843E-2</v>
      </c>
      <c r="M88" s="97">
        <f>'State data for spotlight'!L6</f>
        <v>2.0458990541862843E-2</v>
      </c>
      <c r="N88" s="96">
        <f>'State data for spotlight'!N6</f>
        <v>9.7278654845571522E-2</v>
      </c>
      <c r="O88" s="97">
        <f>'State data for spotlight'!N6</f>
        <v>9.7278654845571522E-2</v>
      </c>
      <c r="S88" s="115" t="s">
        <v>198</v>
      </c>
      <c r="T88" s="115"/>
      <c r="U88" s="112"/>
      <c r="V88" s="112">
        <v>476</v>
      </c>
      <c r="W88" s="112">
        <v>510</v>
      </c>
      <c r="X88" s="112">
        <v>538</v>
      </c>
      <c r="Y88" s="112">
        <v>522</v>
      </c>
      <c r="Z88" s="112">
        <v>509</v>
      </c>
    </row>
    <row r="89" spans="1:30" ht="15" customHeight="1" x14ac:dyDescent="0.25">
      <c r="A89" s="49" t="s">
        <v>6</v>
      </c>
      <c r="B89" s="49"/>
      <c r="C89" s="57" t="str">
        <f t="shared" si="3"/>
        <v>21,370</v>
      </c>
      <c r="D89" s="96">
        <f t="shared" si="4"/>
        <v>3.4748309541698941E-3</v>
      </c>
      <c r="E89" s="97">
        <f t="shared" si="5"/>
        <v>3.4748309541698941E-3</v>
      </c>
      <c r="F89" s="96">
        <f t="shared" si="6"/>
        <v>6.6633391564761668E-2</v>
      </c>
      <c r="G89" s="97">
        <f t="shared" si="7"/>
        <v>6.6633391564761668E-2</v>
      </c>
      <c r="H89" s="57"/>
      <c r="I89" s="57"/>
      <c r="J89" s="140" t="str">
        <f>'State data for spotlight'!J7</f>
        <v>3,674,745</v>
      </c>
      <c r="K89" s="140"/>
      <c r="L89" s="96">
        <f>'State data for spotlight'!L7</f>
        <v>-4.8048916624486848E-3</v>
      </c>
      <c r="M89" s="97">
        <f>'State data for spotlight'!L7</f>
        <v>-4.8048916624486848E-3</v>
      </c>
      <c r="N89" s="96">
        <f>'State data for spotlight'!N7</f>
        <v>6.9960159780158238E-2</v>
      </c>
      <c r="O89" s="97">
        <f>'State data for spotlight'!N7</f>
        <v>6.9960159780158238E-2</v>
      </c>
      <c r="S89" s="115" t="s">
        <v>199</v>
      </c>
      <c r="T89" s="115"/>
      <c r="U89" s="112"/>
      <c r="V89" s="112">
        <v>1072</v>
      </c>
      <c r="W89" s="112">
        <v>1142</v>
      </c>
      <c r="X89" s="112">
        <v>1171</v>
      </c>
      <c r="Y89" s="112">
        <v>1144</v>
      </c>
      <c r="Z89" s="112">
        <v>1196</v>
      </c>
    </row>
    <row r="90" spans="1:30" ht="15" customHeight="1" x14ac:dyDescent="0.25">
      <c r="A90" s="49" t="s">
        <v>98</v>
      </c>
      <c r="B90" s="49"/>
      <c r="C90" s="57" t="str">
        <f t="shared" si="3"/>
        <v>$41,500</v>
      </c>
      <c r="D90" s="96">
        <f t="shared" si="4"/>
        <v>5.5885511641415642E-2</v>
      </c>
      <c r="E90" s="97">
        <f t="shared" si="5"/>
        <v>5.5885511641415642E-2</v>
      </c>
      <c r="F90" s="96">
        <f t="shared" si="6"/>
        <v>0.15935948122885213</v>
      </c>
      <c r="G90" s="97">
        <f t="shared" si="7"/>
        <v>0.15935948122885213</v>
      </c>
      <c r="H90" s="57"/>
      <c r="I90" s="57"/>
      <c r="J90" s="57"/>
      <c r="K90" s="57" t="str">
        <f>'State data for spotlight'!J8</f>
        <v>$47,209</v>
      </c>
      <c r="L90" s="96">
        <f>'State data for spotlight'!L8</f>
        <v>5.506898121546655E-2</v>
      </c>
      <c r="M90" s="97">
        <f>'State data for spotlight'!L8</f>
        <v>5.506898121546655E-2</v>
      </c>
      <c r="N90" s="96">
        <f>'State data for spotlight'!N8</f>
        <v>0.1204561491199776</v>
      </c>
      <c r="O90" s="97">
        <f>'State data for spotlight'!N8</f>
        <v>0.1204561491199776</v>
      </c>
      <c r="S90" s="115" t="s">
        <v>58</v>
      </c>
      <c r="T90" s="115"/>
      <c r="U90" s="112"/>
      <c r="V90" s="112">
        <v>1833</v>
      </c>
      <c r="W90" s="112">
        <v>1911</v>
      </c>
      <c r="X90" s="112">
        <v>1873</v>
      </c>
      <c r="Y90" s="112">
        <v>1915</v>
      </c>
      <c r="Z90" s="112">
        <v>1896</v>
      </c>
    </row>
    <row r="91" spans="1:30" ht="15" customHeight="1" x14ac:dyDescent="0.25">
      <c r="A91" s="49" t="s">
        <v>7</v>
      </c>
      <c r="B91" s="49"/>
      <c r="C91" s="57" t="str">
        <f t="shared" si="3"/>
        <v>$1,134.8 mil</v>
      </c>
      <c r="D91" s="96">
        <f t="shared" si="4"/>
        <v>8.799126060869189E-2</v>
      </c>
      <c r="E91" s="97">
        <f t="shared" si="5"/>
        <v>8.799126060869189E-2</v>
      </c>
      <c r="F91" s="96">
        <f t="shared" si="6"/>
        <v>0.29607922326548097</v>
      </c>
      <c r="G91" s="97">
        <f t="shared" si="7"/>
        <v>0.29607922326548097</v>
      </c>
      <c r="H91" s="57"/>
      <c r="I91" s="57"/>
      <c r="J91" s="57"/>
      <c r="K91" s="57" t="str">
        <f>'State data for spotlight'!J9</f>
        <v>$245.4 bil</v>
      </c>
      <c r="L91" s="96">
        <f>'State data for spotlight'!L9</f>
        <v>4.7371657837374626E-2</v>
      </c>
      <c r="M91" s="97">
        <f>'State data for spotlight'!L9</f>
        <v>4.7371657837374626E-2</v>
      </c>
      <c r="N91" s="96">
        <f>'State data for spotlight'!N9</f>
        <v>0.24227335855331145</v>
      </c>
      <c r="O91" s="97">
        <f>'State data for spotlight'!N9</f>
        <v>0.24227335855331145</v>
      </c>
      <c r="S91" s="118" t="s">
        <v>53</v>
      </c>
      <c r="T91" s="118"/>
      <c r="U91" s="112"/>
      <c r="V91" s="112">
        <v>10473</v>
      </c>
      <c r="W91" s="112">
        <v>10991</v>
      </c>
      <c r="X91" s="112">
        <v>10839</v>
      </c>
      <c r="Y91" s="112">
        <v>11054</v>
      </c>
      <c r="Z91" s="112">
        <v>10988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5" t="s">
        <v>202</v>
      </c>
      <c r="S93" s="115" t="s">
        <v>56</v>
      </c>
      <c r="T93" s="115"/>
      <c r="U93" s="112"/>
      <c r="V93" s="112">
        <v>662</v>
      </c>
      <c r="W93" s="112">
        <v>665</v>
      </c>
      <c r="X93" s="112">
        <v>733</v>
      </c>
      <c r="Y93" s="112">
        <v>768</v>
      </c>
      <c r="Z93" s="112">
        <v>817</v>
      </c>
    </row>
    <row r="94" spans="1:30" ht="15" customHeight="1" x14ac:dyDescent="0.25">
      <c r="A94" s="136" t="s">
        <v>203</v>
      </c>
      <c r="S94" s="115" t="s">
        <v>57</v>
      </c>
      <c r="T94" s="115"/>
      <c r="U94" s="112"/>
      <c r="V94" s="112">
        <v>1690</v>
      </c>
      <c r="W94" s="112">
        <v>1768</v>
      </c>
      <c r="X94" s="112">
        <v>1794</v>
      </c>
      <c r="Y94" s="112">
        <v>1806</v>
      </c>
      <c r="Z94" s="112">
        <v>1856</v>
      </c>
    </row>
    <row r="95" spans="1:30" ht="15" customHeight="1" x14ac:dyDescent="0.25">
      <c r="A95" s="134" t="s">
        <v>286</v>
      </c>
      <c r="S95" s="115" t="s">
        <v>195</v>
      </c>
      <c r="T95" s="115"/>
      <c r="U95" s="112"/>
      <c r="V95" s="112">
        <v>343</v>
      </c>
      <c r="W95" s="112">
        <v>330</v>
      </c>
      <c r="X95" s="112">
        <v>382</v>
      </c>
      <c r="Y95" s="112">
        <v>413</v>
      </c>
      <c r="Z95" s="112">
        <v>432</v>
      </c>
    </row>
    <row r="96" spans="1:30" ht="15" customHeight="1" x14ac:dyDescent="0.25">
      <c r="A96" s="135" t="s">
        <v>278</v>
      </c>
      <c r="S96" s="115" t="s">
        <v>196</v>
      </c>
      <c r="T96" s="115"/>
      <c r="U96" s="112"/>
      <c r="V96" s="112">
        <v>1445</v>
      </c>
      <c r="W96" s="112">
        <v>1589</v>
      </c>
      <c r="X96" s="112">
        <v>1699</v>
      </c>
      <c r="Y96" s="112">
        <v>1713</v>
      </c>
      <c r="Z96" s="112">
        <v>1761</v>
      </c>
    </row>
    <row r="97" spans="1:32" ht="15" customHeight="1" x14ac:dyDescent="0.25">
      <c r="A97" s="134" t="s">
        <v>290</v>
      </c>
      <c r="S97" s="115" t="s">
        <v>197</v>
      </c>
      <c r="T97" s="115"/>
      <c r="U97" s="112"/>
      <c r="V97" s="112">
        <v>1492</v>
      </c>
      <c r="W97" s="112">
        <v>1510</v>
      </c>
      <c r="X97" s="112">
        <v>1453</v>
      </c>
      <c r="Y97" s="112">
        <v>1444</v>
      </c>
      <c r="Z97" s="112">
        <v>1424</v>
      </c>
    </row>
    <row r="98" spans="1:32" ht="15" customHeight="1" x14ac:dyDescent="0.25">
      <c r="A98" s="134" t="s">
        <v>291</v>
      </c>
      <c r="S98" s="115" t="s">
        <v>198</v>
      </c>
      <c r="T98" s="115"/>
      <c r="U98" s="112"/>
      <c r="V98" s="112">
        <v>990</v>
      </c>
      <c r="W98" s="112">
        <v>1027</v>
      </c>
      <c r="X98" s="112">
        <v>1058</v>
      </c>
      <c r="Y98" s="112">
        <v>1068</v>
      </c>
      <c r="Z98" s="112">
        <v>1068</v>
      </c>
    </row>
    <row r="99" spans="1:32" ht="15" customHeight="1" x14ac:dyDescent="0.25">
      <c r="S99" s="115" t="s">
        <v>199</v>
      </c>
      <c r="T99" s="115"/>
      <c r="U99" s="112"/>
      <c r="V99" s="112">
        <v>70</v>
      </c>
      <c r="W99" s="112">
        <v>76</v>
      </c>
      <c r="X99" s="112">
        <v>84</v>
      </c>
      <c r="Y99" s="112">
        <v>79</v>
      </c>
      <c r="Z99" s="112">
        <v>85</v>
      </c>
    </row>
    <row r="100" spans="1:32" ht="15" customHeight="1" x14ac:dyDescent="0.25">
      <c r="S100" s="115" t="s">
        <v>58</v>
      </c>
      <c r="T100" s="115"/>
      <c r="U100" s="112"/>
      <c r="V100" s="112">
        <v>937</v>
      </c>
      <c r="W100" s="112">
        <v>984</v>
      </c>
      <c r="X100" s="112">
        <v>1063</v>
      </c>
      <c r="Y100" s="112">
        <v>1068</v>
      </c>
      <c r="Z100" s="112">
        <v>1095</v>
      </c>
    </row>
    <row r="101" spans="1:32" x14ac:dyDescent="0.25">
      <c r="A101" s="18"/>
      <c r="S101" s="118" t="s">
        <v>53</v>
      </c>
      <c r="T101" s="118"/>
      <c r="U101" s="112"/>
      <c r="V101" s="112">
        <v>9564</v>
      </c>
      <c r="W101" s="112">
        <v>9991</v>
      </c>
      <c r="X101" s="112">
        <v>10067</v>
      </c>
      <c r="Y101" s="112">
        <v>10239</v>
      </c>
      <c r="Z101" s="112">
        <v>10371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204</v>
      </c>
      <c r="Y103" s="106" t="s">
        <v>281</v>
      </c>
      <c r="Z103" s="106" t="s">
        <v>287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21046</v>
      </c>
      <c r="W104" s="112">
        <v>21620</v>
      </c>
      <c r="X104" s="112">
        <v>21889</v>
      </c>
      <c r="Y104" s="112">
        <v>23203</v>
      </c>
      <c r="Z104" s="112">
        <v>23203</v>
      </c>
      <c r="AB104" s="109" t="str">
        <f>TEXT(Z104,"###,###")</f>
        <v>23,203</v>
      </c>
      <c r="AD104" s="130">
        <f>Z104/($Z$4)*100</f>
        <v>73.911381518172831</v>
      </c>
      <c r="AF104" s="109"/>
    </row>
    <row r="105" spans="1:32" x14ac:dyDescent="0.25">
      <c r="S105" s="115" t="s">
        <v>17</v>
      </c>
      <c r="T105" s="115"/>
      <c r="U105" s="112"/>
      <c r="V105" s="112">
        <v>4557</v>
      </c>
      <c r="W105" s="112">
        <v>4417</v>
      </c>
      <c r="X105" s="112">
        <v>4654</v>
      </c>
      <c r="Y105" s="112">
        <v>4400</v>
      </c>
      <c r="Z105" s="112">
        <v>4482</v>
      </c>
      <c r="AB105" s="109" t="str">
        <f>TEXT(Z105,"###,###")</f>
        <v>4,482</v>
      </c>
      <c r="AD105" s="130">
        <f>Z105/($Z$4)*100</f>
        <v>14.27706813620871</v>
      </c>
      <c r="AF105" s="109"/>
    </row>
    <row r="106" spans="1:32" x14ac:dyDescent="0.25">
      <c r="S106" s="118" t="s">
        <v>53</v>
      </c>
      <c r="T106" s="118"/>
      <c r="U106" s="120"/>
      <c r="V106" s="120">
        <v>25603</v>
      </c>
      <c r="W106" s="120">
        <v>26037</v>
      </c>
      <c r="X106" s="120">
        <v>26543</v>
      </c>
      <c r="Y106" s="120">
        <v>27603</v>
      </c>
      <c r="Z106" s="120">
        <v>27685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4732</v>
      </c>
      <c r="W108" s="112">
        <v>5146</v>
      </c>
      <c r="X108" s="112">
        <v>4762</v>
      </c>
      <c r="Y108" s="112">
        <v>4716</v>
      </c>
      <c r="Z108" s="112">
        <v>5040</v>
      </c>
      <c r="AB108" s="109" t="str">
        <f>TEXT(Z108,"###,###")</f>
        <v>5,040</v>
      </c>
      <c r="AD108" s="130">
        <f>Z108/($Z$4)*100</f>
        <v>16.054534450355174</v>
      </c>
      <c r="AF108" s="109"/>
    </row>
    <row r="109" spans="1:32" x14ac:dyDescent="0.25">
      <c r="S109" s="115" t="s">
        <v>20</v>
      </c>
      <c r="T109" s="115"/>
      <c r="U109" s="112"/>
      <c r="V109" s="112">
        <v>5348</v>
      </c>
      <c r="W109" s="112">
        <v>5449</v>
      </c>
      <c r="X109" s="112">
        <v>5650</v>
      </c>
      <c r="Y109" s="112">
        <v>5564</v>
      </c>
      <c r="Z109" s="112">
        <v>5884</v>
      </c>
      <c r="AB109" s="109" t="str">
        <f>TEXT(Z109,"###,###")</f>
        <v>5,884</v>
      </c>
      <c r="AD109" s="130">
        <f>Z109/($Z$4)*100</f>
        <v>18.743031886089256</v>
      </c>
      <c r="AF109" s="109"/>
    </row>
    <row r="110" spans="1:32" x14ac:dyDescent="0.25">
      <c r="S110" s="115" t="s">
        <v>21</v>
      </c>
      <c r="T110" s="115"/>
      <c r="U110" s="112"/>
      <c r="V110" s="112">
        <v>6677</v>
      </c>
      <c r="W110" s="112">
        <v>6939</v>
      </c>
      <c r="X110" s="112">
        <v>7256</v>
      </c>
      <c r="Y110" s="112">
        <v>7256</v>
      </c>
      <c r="Z110" s="112">
        <v>7849</v>
      </c>
      <c r="AB110" s="109" t="str">
        <f>TEXT(Z110,"###,###")</f>
        <v>7,849</v>
      </c>
      <c r="AD110" s="130">
        <f>Z110/($Z$4)*100</f>
        <v>25.002389067626542</v>
      </c>
      <c r="AF110" s="109"/>
    </row>
    <row r="111" spans="1:32" x14ac:dyDescent="0.25">
      <c r="S111" s="115" t="s">
        <v>22</v>
      </c>
      <c r="T111" s="115"/>
      <c r="U111" s="112"/>
      <c r="V111" s="112">
        <v>8580</v>
      </c>
      <c r="W111" s="112">
        <v>8510</v>
      </c>
      <c r="X111" s="112">
        <v>8741</v>
      </c>
      <c r="Y111" s="112">
        <v>8901</v>
      </c>
      <c r="Z111" s="112">
        <v>9111</v>
      </c>
      <c r="AB111" s="109" t="str">
        <f>TEXT(Z111,"###,###")</f>
        <v>9,111</v>
      </c>
      <c r="AD111" s="130">
        <f>Z111/($Z$4)*100</f>
        <v>29.022393527219442</v>
      </c>
      <c r="AF111" s="109"/>
    </row>
    <row r="112" spans="1:32" x14ac:dyDescent="0.25">
      <c r="S112" s="118" t="s">
        <v>53</v>
      </c>
      <c r="T112" s="118"/>
      <c r="U112" s="112"/>
      <c r="V112" s="112">
        <v>28909</v>
      </c>
      <c r="W112" s="112">
        <v>30230</v>
      </c>
      <c r="X112" s="112">
        <v>30050</v>
      </c>
      <c r="Y112" s="112">
        <v>30131</v>
      </c>
      <c r="Z112" s="112">
        <v>31393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43.05</v>
      </c>
      <c r="W118" s="131">
        <v>43.23</v>
      </c>
      <c r="X118" s="131">
        <v>43.15</v>
      </c>
      <c r="Y118" s="131">
        <v>43.35</v>
      </c>
      <c r="Z118" s="131">
        <v>43.37</v>
      </c>
      <c r="AB118" s="109" t="str">
        <f>TEXT(Z118,"##.0")</f>
        <v>43.4</v>
      </c>
    </row>
    <row r="120" spans="19:32" x14ac:dyDescent="0.25">
      <c r="S120" s="101" t="s">
        <v>100</v>
      </c>
      <c r="T120" s="112"/>
      <c r="U120" s="112"/>
      <c r="V120" s="112">
        <v>15724</v>
      </c>
      <c r="W120" s="112">
        <v>16409</v>
      </c>
      <c r="X120" s="112">
        <v>16652</v>
      </c>
      <c r="Y120" s="112">
        <v>16831</v>
      </c>
      <c r="Z120" s="112">
        <v>16852</v>
      </c>
      <c r="AB120" s="109" t="str">
        <f>TEXT(Z120,"###,###")</f>
        <v>16,852</v>
      </c>
    </row>
    <row r="121" spans="19:32" x14ac:dyDescent="0.25">
      <c r="S121" s="101" t="s">
        <v>101</v>
      </c>
      <c r="T121" s="112"/>
      <c r="U121" s="112"/>
      <c r="V121" s="112">
        <v>2395</v>
      </c>
      <c r="W121" s="112">
        <v>2631</v>
      </c>
      <c r="X121" s="112">
        <v>2362</v>
      </c>
      <c r="Y121" s="112">
        <v>2518</v>
      </c>
      <c r="Z121" s="112">
        <v>2454</v>
      </c>
      <c r="AB121" s="109" t="str">
        <f>TEXT(Z121,"###,###")</f>
        <v>2,454</v>
      </c>
    </row>
    <row r="122" spans="19:32" x14ac:dyDescent="0.25">
      <c r="S122" s="101" t="s">
        <v>102</v>
      </c>
      <c r="T122" s="112"/>
      <c r="U122" s="112"/>
      <c r="V122" s="112">
        <v>1915</v>
      </c>
      <c r="W122" s="112">
        <v>1946</v>
      </c>
      <c r="X122" s="112">
        <v>1887</v>
      </c>
      <c r="Y122" s="112">
        <v>1937</v>
      </c>
      <c r="Z122" s="112">
        <v>2067</v>
      </c>
      <c r="AB122" s="109" t="str">
        <f>TEXT(Z122,"###,###")</f>
        <v>2,067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17639</v>
      </c>
      <c r="W124" s="112">
        <v>18355</v>
      </c>
      <c r="X124" s="112">
        <v>18539</v>
      </c>
      <c r="Y124" s="112">
        <v>18768</v>
      </c>
      <c r="Z124" s="112">
        <v>18919</v>
      </c>
      <c r="AB124" s="109" t="str">
        <f>TEXT(Z124,"###,###")</f>
        <v>18,919</v>
      </c>
      <c r="AD124" s="127">
        <f>Z124/$Z$7*100</f>
        <v>88.530650444548428</v>
      </c>
    </row>
    <row r="125" spans="19:32" x14ac:dyDescent="0.25">
      <c r="S125" s="101" t="s">
        <v>104</v>
      </c>
      <c r="T125" s="112"/>
      <c r="U125" s="112"/>
      <c r="V125" s="112">
        <v>4310</v>
      </c>
      <c r="W125" s="112">
        <v>4577</v>
      </c>
      <c r="X125" s="112">
        <v>4249</v>
      </c>
      <c r="Y125" s="112">
        <v>4455</v>
      </c>
      <c r="Z125" s="112">
        <v>4521</v>
      </c>
      <c r="AB125" s="109" t="str">
        <f>TEXT(Z125,"###,###")</f>
        <v>4,521</v>
      </c>
      <c r="AD125" s="127">
        <f>Z125/$Z$7*100</f>
        <v>21.155825924192794</v>
      </c>
    </row>
    <row r="127" spans="19:32" x14ac:dyDescent="0.25">
      <c r="S127" s="101" t="s">
        <v>105</v>
      </c>
      <c r="T127" s="112"/>
      <c r="U127" s="112"/>
      <c r="V127" s="112">
        <v>10473</v>
      </c>
      <c r="W127" s="112">
        <v>10995</v>
      </c>
      <c r="X127" s="112">
        <v>10837</v>
      </c>
      <c r="Y127" s="112">
        <v>11052</v>
      </c>
      <c r="Z127" s="112">
        <v>10984</v>
      </c>
      <c r="AB127" s="109" t="str">
        <f>TEXT(Z127,"###,###")</f>
        <v>10,984</v>
      </c>
      <c r="AD127" s="127">
        <f>Z127/$Z$7*100</f>
        <v>51.399157697707068</v>
      </c>
    </row>
    <row r="128" spans="19:32" x14ac:dyDescent="0.25">
      <c r="S128" s="101" t="s">
        <v>106</v>
      </c>
      <c r="T128" s="112"/>
      <c r="U128" s="112"/>
      <c r="V128" s="112">
        <v>9564</v>
      </c>
      <c r="W128" s="112">
        <v>9994</v>
      </c>
      <c r="X128" s="112">
        <v>10069</v>
      </c>
      <c r="Y128" s="112">
        <v>10244</v>
      </c>
      <c r="Z128" s="112">
        <v>10375</v>
      </c>
      <c r="AB128" s="109" t="str">
        <f>TEXT(Z128,"###,###")</f>
        <v>10,375</v>
      </c>
      <c r="AD128" s="127">
        <f>Z128/$Z$7*100</f>
        <v>48.549368273280301</v>
      </c>
    </row>
    <row r="130" spans="19:20" x14ac:dyDescent="0.25">
      <c r="S130" s="101" t="s">
        <v>282</v>
      </c>
      <c r="T130" s="127">
        <v>78.858212447356095</v>
      </c>
    </row>
    <row r="131" spans="19:20" x14ac:dyDescent="0.25">
      <c r="S131" s="101" t="s">
        <v>283</v>
      </c>
      <c r="T131" s="127">
        <v>11.483387927000468</v>
      </c>
    </row>
    <row r="132" spans="19:20" x14ac:dyDescent="0.25">
      <c r="S132" s="101" t="s">
        <v>284</v>
      </c>
      <c r="T132" s="127">
        <v>9.6724379971923256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E37CE132-BE0D-44A4-BFA9-C5502F6CE29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4ACE04E3-E325-40C8-AFD2-EAC0E882A2F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32CBF059-7F41-4EE2-92F0-B0D9FC7351B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82FA9201-B5C7-46D8-81FB-68E995D1DB1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0DF172-49AD-42DB-B937-337A4FCC6799}">
  <sheetPr codeName="Sheet77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120</v>
      </c>
      <c r="T1" s="99"/>
      <c r="U1" s="99"/>
      <c r="V1" s="99"/>
      <c r="W1" s="99"/>
      <c r="X1" s="99"/>
      <c r="Y1" s="100" t="s">
        <v>216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204</v>
      </c>
      <c r="Y2" s="103" t="s">
        <v>281</v>
      </c>
      <c r="Z2" s="103" t="s">
        <v>287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60" t="s">
        <v>292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120</v>
      </c>
      <c r="Y3" s="105" t="s">
        <v>216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8.13 Cardinia, Victoria,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77847</v>
      </c>
      <c r="W4" s="108">
        <v>83096</v>
      </c>
      <c r="X4" s="108">
        <v>87477</v>
      </c>
      <c r="Y4" s="108">
        <v>90098</v>
      </c>
      <c r="Z4" s="108">
        <v>95137</v>
      </c>
      <c r="AB4" s="109" t="str">
        <f>TEXT(Z4,"###,###")</f>
        <v>95,137</v>
      </c>
      <c r="AD4" s="110">
        <f>Z4/Y4-1</f>
        <v>5.5927989522519983E-2</v>
      </c>
      <c r="AF4" s="110">
        <f>Z4/V4-1</f>
        <v>0.22210232892725479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40487</v>
      </c>
      <c r="W5" s="108">
        <v>43300</v>
      </c>
      <c r="X5" s="108">
        <v>45094</v>
      </c>
      <c r="Y5" s="108">
        <v>46521</v>
      </c>
      <c r="Z5" s="108">
        <v>48847</v>
      </c>
      <c r="AB5" s="109" t="str">
        <f>TEXT(Z5,"###,###")</f>
        <v>48,847</v>
      </c>
      <c r="AD5" s="110">
        <f t="shared" ref="AD5:AD9" si="0">Z5/Y5-1</f>
        <v>4.9998925216568901E-2</v>
      </c>
      <c r="AF5" s="110">
        <f t="shared" ref="AF5:AF9" si="1">Z5/V5-1</f>
        <v>0.20648603255365927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37357</v>
      </c>
      <c r="W6" s="108">
        <v>39792</v>
      </c>
      <c r="X6" s="108">
        <v>42390</v>
      </c>
      <c r="Y6" s="108">
        <v>43574</v>
      </c>
      <c r="Z6" s="108">
        <v>46239</v>
      </c>
      <c r="AB6" s="109" t="str">
        <f>TEXT(Z6,"###,###")</f>
        <v>46,239</v>
      </c>
      <c r="AD6" s="110">
        <f t="shared" si="0"/>
        <v>6.1160324964428359E-2</v>
      </c>
      <c r="AF6" s="110">
        <f t="shared" si="1"/>
        <v>0.23775999143400162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55807</v>
      </c>
      <c r="W7" s="108">
        <v>59420</v>
      </c>
      <c r="X7" s="108">
        <v>62055</v>
      </c>
      <c r="Y7" s="108">
        <v>65266</v>
      </c>
      <c r="Z7" s="108">
        <v>67106</v>
      </c>
      <c r="AB7" s="109" t="str">
        <f>TEXT(Z7,"###,###")</f>
        <v>67,106</v>
      </c>
      <c r="AD7" s="110">
        <f t="shared" si="0"/>
        <v>2.8192320657003611E-2</v>
      </c>
      <c r="AF7" s="110">
        <f t="shared" si="1"/>
        <v>0.20246564051104698</v>
      </c>
    </row>
    <row r="8" spans="1:32" ht="17.25" customHeight="1" x14ac:dyDescent="0.25">
      <c r="A8" s="64" t="s">
        <v>12</v>
      </c>
      <c r="B8" s="65"/>
      <c r="C8" s="29"/>
      <c r="D8" s="66" t="str">
        <f>AB4</f>
        <v>95,137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67,106</v>
      </c>
      <c r="P8" s="67"/>
      <c r="S8" s="107" t="s">
        <v>84</v>
      </c>
      <c r="T8" s="108"/>
      <c r="U8" s="108"/>
      <c r="V8" s="108">
        <v>42867.24</v>
      </c>
      <c r="W8" s="108">
        <v>44439.11</v>
      </c>
      <c r="X8" s="108">
        <v>45492.639999999999</v>
      </c>
      <c r="Y8" s="108">
        <v>45941.74</v>
      </c>
      <c r="Z8" s="108">
        <v>47650.69</v>
      </c>
      <c r="AB8" s="109" t="str">
        <f>TEXT(Z8,"$###,###")</f>
        <v>$47,651</v>
      </c>
      <c r="AD8" s="110">
        <f t="shared" si="0"/>
        <v>3.7198199284572242E-2</v>
      </c>
      <c r="AF8" s="110">
        <f t="shared" si="1"/>
        <v>0.11158754330813014</v>
      </c>
    </row>
    <row r="9" spans="1:32" x14ac:dyDescent="0.25">
      <c r="A9" s="30" t="s">
        <v>14</v>
      </c>
      <c r="B9" s="71"/>
      <c r="C9" s="72"/>
      <c r="D9" s="73">
        <f>AD104</f>
        <v>80.783501687040797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51.949155068101213</v>
      </c>
      <c r="P9" s="74" t="s">
        <v>85</v>
      </c>
      <c r="S9" s="107" t="s">
        <v>7</v>
      </c>
      <c r="T9" s="108"/>
      <c r="U9" s="108"/>
      <c r="V9" s="108">
        <v>2917306458</v>
      </c>
      <c r="W9" s="108">
        <v>3232509933</v>
      </c>
      <c r="X9" s="108">
        <v>3492145604</v>
      </c>
      <c r="Y9" s="108">
        <v>3767639467</v>
      </c>
      <c r="Z9" s="108">
        <v>4032182123</v>
      </c>
      <c r="AB9" s="109" t="str">
        <f>TEXT(Z9/1000000,"$#,###.0")&amp;" mil"</f>
        <v>$4,032.2 mil</v>
      </c>
      <c r="AD9" s="110">
        <f t="shared" si="0"/>
        <v>7.02144295697813E-2</v>
      </c>
      <c r="AF9" s="110">
        <f t="shared" si="1"/>
        <v>0.38215925582405852</v>
      </c>
    </row>
    <row r="10" spans="1:32" x14ac:dyDescent="0.25">
      <c r="A10" s="30" t="s">
        <v>17</v>
      </c>
      <c r="B10" s="71"/>
      <c r="C10" s="72"/>
      <c r="D10" s="73">
        <f>AD105</f>
        <v>11.89757928040615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47.985277024409143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85.10714392155694</v>
      </c>
      <c r="P11" s="74" t="s">
        <v>85</v>
      </c>
      <c r="S11" s="107" t="s">
        <v>29</v>
      </c>
      <c r="T11" s="112"/>
      <c r="U11" s="112"/>
      <c r="V11" s="112">
        <v>69661</v>
      </c>
      <c r="W11" s="112">
        <v>74376</v>
      </c>
      <c r="X11" s="112">
        <v>78568</v>
      </c>
      <c r="Y11" s="112">
        <v>80719</v>
      </c>
      <c r="Z11" s="112">
        <v>85147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7.075373290018776</v>
      </c>
      <c r="P12" s="74" t="s">
        <v>85</v>
      </c>
      <c r="S12" s="107" t="s">
        <v>30</v>
      </c>
      <c r="T12" s="112"/>
      <c r="U12" s="112"/>
      <c r="V12" s="112">
        <v>8187</v>
      </c>
      <c r="W12" s="112">
        <v>8717</v>
      </c>
      <c r="X12" s="112">
        <v>8910</v>
      </c>
      <c r="Y12" s="112">
        <v>9374</v>
      </c>
      <c r="Z12" s="112">
        <v>9990</v>
      </c>
    </row>
    <row r="13" spans="1:32" ht="15" customHeight="1" x14ac:dyDescent="0.25">
      <c r="A13" s="30" t="s">
        <v>19</v>
      </c>
      <c r="B13" s="72"/>
      <c r="C13" s="72"/>
      <c r="D13" s="73">
        <f>AD108</f>
        <v>15.460861704699539</v>
      </c>
      <c r="E13" s="74" t="s">
        <v>85</v>
      </c>
      <c r="F13" s="24"/>
      <c r="G13" s="142" t="s">
        <v>285</v>
      </c>
      <c r="H13" s="143"/>
      <c r="I13" s="143"/>
      <c r="J13" s="143"/>
      <c r="K13" s="143"/>
      <c r="L13" s="143"/>
      <c r="M13" s="81"/>
      <c r="N13" s="72"/>
      <c r="O13" s="73">
        <f>T132</f>
        <v>7.8130122492772625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15.834007799278934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39.7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23.449341475976748</v>
      </c>
      <c r="E15" s="74" t="s">
        <v>85</v>
      </c>
      <c r="F15" s="24"/>
      <c r="G15" s="33" t="s">
        <v>279</v>
      </c>
      <c r="H15" s="72"/>
      <c r="I15" s="72"/>
      <c r="J15" s="72"/>
      <c r="K15" s="82"/>
      <c r="L15" s="72"/>
      <c r="M15" s="72"/>
      <c r="N15" s="72"/>
      <c r="O15" s="73">
        <f>AB38</f>
        <v>16.863627557635276</v>
      </c>
      <c r="P15" s="74" t="s">
        <v>85</v>
      </c>
      <c r="S15" s="115" t="s">
        <v>61</v>
      </c>
      <c r="T15" s="115"/>
      <c r="U15" s="116"/>
      <c r="V15" s="116">
        <v>1616</v>
      </c>
      <c r="W15" s="116">
        <v>1669</v>
      </c>
      <c r="X15" s="116">
        <v>1738</v>
      </c>
      <c r="Y15" s="112">
        <v>1751</v>
      </c>
      <c r="Z15" s="112">
        <v>1718</v>
      </c>
      <c r="AB15" s="117">
        <f t="shared" ref="AB15:AB34" si="2">IF(Z15="np",0,Z15/$Z$34)</f>
        <v>1.8058168746124009E-2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38.568590558878249</v>
      </c>
      <c r="E16" s="85" t="s">
        <v>85</v>
      </c>
      <c r="F16" s="24"/>
      <c r="G16" s="86" t="s">
        <v>280</v>
      </c>
      <c r="H16" s="35"/>
      <c r="I16" s="35"/>
      <c r="J16" s="35"/>
      <c r="K16" s="36"/>
      <c r="L16" s="35"/>
      <c r="M16" s="35"/>
      <c r="N16" s="35"/>
      <c r="O16" s="84">
        <f>AB37</f>
        <v>83.136372442364731</v>
      </c>
      <c r="P16" s="37" t="s">
        <v>85</v>
      </c>
      <c r="S16" s="115" t="s">
        <v>62</v>
      </c>
      <c r="T16" s="115"/>
      <c r="U16" s="116"/>
      <c r="V16" s="116">
        <v>186</v>
      </c>
      <c r="W16" s="116">
        <v>159</v>
      </c>
      <c r="X16" s="116">
        <v>184</v>
      </c>
      <c r="Y16" s="112">
        <v>199</v>
      </c>
      <c r="Z16" s="112">
        <v>174</v>
      </c>
      <c r="AB16" s="117">
        <f t="shared" si="2"/>
        <v>1.8289414213187298E-3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6853</v>
      </c>
      <c r="W17" s="116">
        <v>7225</v>
      </c>
      <c r="X17" s="116">
        <v>7489</v>
      </c>
      <c r="Y17" s="112">
        <v>7341</v>
      </c>
      <c r="Z17" s="112">
        <v>7924</v>
      </c>
      <c r="AB17" s="117">
        <f t="shared" si="2"/>
        <v>8.3290412773158712E-2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289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598</v>
      </c>
      <c r="W18" s="116">
        <v>634</v>
      </c>
      <c r="X18" s="116">
        <v>658</v>
      </c>
      <c r="Y18" s="112">
        <v>691</v>
      </c>
      <c r="Z18" s="112">
        <v>704</v>
      </c>
      <c r="AB18" s="117">
        <f t="shared" si="2"/>
        <v>7.3998549460252061E-3</v>
      </c>
    </row>
    <row r="19" spans="1:28" x14ac:dyDescent="0.25">
      <c r="A19" s="63" t="str">
        <f>$S$1&amp;" ("&amp;$V$2&amp;" to "&amp;$Z$2&amp;")"</f>
        <v>Cardinia (2016-17 to 2020-21)</v>
      </c>
      <c r="B19" s="63"/>
      <c r="C19" s="63"/>
      <c r="D19" s="63"/>
      <c r="E19" s="63"/>
      <c r="F19" s="63"/>
      <c r="G19" s="63" t="str">
        <f>$S$1&amp;" ("&amp;$V$2&amp;" to "&amp;$Z$2&amp;")"</f>
        <v>Cardinia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7628</v>
      </c>
      <c r="W19" s="116">
        <v>8845</v>
      </c>
      <c r="X19" s="116">
        <v>9218</v>
      </c>
      <c r="Y19" s="112">
        <v>9491</v>
      </c>
      <c r="Z19" s="112">
        <v>9887</v>
      </c>
      <c r="AB19" s="117">
        <f t="shared" si="2"/>
        <v>0.10392381512976025</v>
      </c>
    </row>
    <row r="20" spans="1:28" x14ac:dyDescent="0.25">
      <c r="S20" s="115" t="s">
        <v>66</v>
      </c>
      <c r="T20" s="115"/>
      <c r="U20" s="116"/>
      <c r="V20" s="116">
        <v>4142</v>
      </c>
      <c r="W20" s="116">
        <v>4320</v>
      </c>
      <c r="X20" s="116">
        <v>4653</v>
      </c>
      <c r="Y20" s="112">
        <v>4622</v>
      </c>
      <c r="Z20" s="112">
        <v>4792</v>
      </c>
      <c r="AB20" s="117">
        <f t="shared" si="2"/>
        <v>5.036946718942157E-2</v>
      </c>
    </row>
    <row r="21" spans="1:28" x14ac:dyDescent="0.25">
      <c r="S21" s="115" t="s">
        <v>67</v>
      </c>
      <c r="T21" s="115"/>
      <c r="U21" s="116"/>
      <c r="V21" s="116">
        <v>7708</v>
      </c>
      <c r="W21" s="116">
        <v>8118</v>
      </c>
      <c r="X21" s="116">
        <v>8280</v>
      </c>
      <c r="Y21" s="112">
        <v>8847</v>
      </c>
      <c r="Z21" s="112">
        <v>9482</v>
      </c>
      <c r="AB21" s="117">
        <f t="shared" si="2"/>
        <v>9.9666796304276994E-2</v>
      </c>
    </row>
    <row r="22" spans="1:28" x14ac:dyDescent="0.25">
      <c r="S22" s="115" t="s">
        <v>68</v>
      </c>
      <c r="T22" s="115"/>
      <c r="U22" s="116"/>
      <c r="V22" s="116">
        <v>4155</v>
      </c>
      <c r="W22" s="116">
        <v>4322</v>
      </c>
      <c r="X22" s="116">
        <v>4732</v>
      </c>
      <c r="Y22" s="112">
        <v>5013</v>
      </c>
      <c r="Z22" s="112">
        <v>5722</v>
      </c>
      <c r="AB22" s="117">
        <f t="shared" si="2"/>
        <v>6.014484375164237E-2</v>
      </c>
    </row>
    <row r="23" spans="1:28" x14ac:dyDescent="0.25">
      <c r="S23" s="115" t="s">
        <v>69</v>
      </c>
      <c r="T23" s="115"/>
      <c r="U23" s="116"/>
      <c r="V23" s="116">
        <v>3061</v>
      </c>
      <c r="W23" s="116">
        <v>3409</v>
      </c>
      <c r="X23" s="116">
        <v>3578</v>
      </c>
      <c r="Y23" s="112">
        <v>3790</v>
      </c>
      <c r="Z23" s="112">
        <v>4105</v>
      </c>
      <c r="AB23" s="117">
        <f t="shared" si="2"/>
        <v>4.3148301922490723E-2</v>
      </c>
    </row>
    <row r="24" spans="1:28" x14ac:dyDescent="0.25">
      <c r="S24" s="115" t="s">
        <v>70</v>
      </c>
      <c r="T24" s="115"/>
      <c r="U24" s="116"/>
      <c r="V24" s="116">
        <v>875</v>
      </c>
      <c r="W24" s="116">
        <v>932</v>
      </c>
      <c r="X24" s="116">
        <v>994</v>
      </c>
      <c r="Y24" s="112">
        <v>1039</v>
      </c>
      <c r="Z24" s="112">
        <v>1035</v>
      </c>
      <c r="AB24" s="117">
        <f t="shared" si="2"/>
        <v>1.0879048109568306E-2</v>
      </c>
    </row>
    <row r="25" spans="1:28" x14ac:dyDescent="0.25">
      <c r="S25" s="115" t="s">
        <v>71</v>
      </c>
      <c r="T25" s="115"/>
      <c r="U25" s="116"/>
      <c r="V25" s="116">
        <v>2463</v>
      </c>
      <c r="W25" s="116">
        <v>2702</v>
      </c>
      <c r="X25" s="116">
        <v>2850</v>
      </c>
      <c r="Y25" s="112">
        <v>3120</v>
      </c>
      <c r="Z25" s="112">
        <v>3105</v>
      </c>
      <c r="AB25" s="117">
        <f t="shared" si="2"/>
        <v>3.2637144328704917E-2</v>
      </c>
    </row>
    <row r="26" spans="1:28" x14ac:dyDescent="0.25">
      <c r="S26" s="115" t="s">
        <v>72</v>
      </c>
      <c r="T26" s="115"/>
      <c r="U26" s="116"/>
      <c r="V26" s="116">
        <v>1580</v>
      </c>
      <c r="W26" s="116">
        <v>1742</v>
      </c>
      <c r="X26" s="116">
        <v>1725</v>
      </c>
      <c r="Y26" s="112">
        <v>1562</v>
      </c>
      <c r="Z26" s="112">
        <v>1667</v>
      </c>
      <c r="AB26" s="117">
        <f t="shared" si="2"/>
        <v>1.7522099708840933E-2</v>
      </c>
    </row>
    <row r="27" spans="1:28" x14ac:dyDescent="0.25">
      <c r="S27" s="115" t="s">
        <v>73</v>
      </c>
      <c r="T27" s="115"/>
      <c r="U27" s="116"/>
      <c r="V27" s="116">
        <v>4072</v>
      </c>
      <c r="W27" s="116">
        <v>4757</v>
      </c>
      <c r="X27" s="116">
        <v>4974</v>
      </c>
      <c r="Y27" s="112">
        <v>4953</v>
      </c>
      <c r="Z27" s="112">
        <v>5406</v>
      </c>
      <c r="AB27" s="117">
        <f t="shared" si="2"/>
        <v>5.6823317952006056E-2</v>
      </c>
    </row>
    <row r="28" spans="1:28" x14ac:dyDescent="0.25">
      <c r="S28" s="115" t="s">
        <v>74</v>
      </c>
      <c r="T28" s="115"/>
      <c r="U28" s="116"/>
      <c r="V28" s="116">
        <v>6463</v>
      </c>
      <c r="W28" s="116">
        <v>7743</v>
      </c>
      <c r="X28" s="116">
        <v>8431</v>
      </c>
      <c r="Y28" s="112">
        <v>8712</v>
      </c>
      <c r="Z28" s="112">
        <v>9018</v>
      </c>
      <c r="AB28" s="117">
        <f t="shared" si="2"/>
        <v>9.4789619180760371E-2</v>
      </c>
    </row>
    <row r="29" spans="1:28" x14ac:dyDescent="0.25">
      <c r="S29" s="115" t="s">
        <v>75</v>
      </c>
      <c r="T29" s="115"/>
      <c r="U29" s="116"/>
      <c r="V29" s="116">
        <v>3077</v>
      </c>
      <c r="W29" s="116">
        <v>2907</v>
      </c>
      <c r="X29" s="116">
        <v>5562</v>
      </c>
      <c r="Y29" s="112">
        <v>3326</v>
      </c>
      <c r="Z29" s="112">
        <v>3613</v>
      </c>
      <c r="AB29" s="117">
        <f t="shared" si="2"/>
        <v>3.7976812386348112E-2</v>
      </c>
    </row>
    <row r="30" spans="1:28" x14ac:dyDescent="0.25">
      <c r="S30" s="115" t="s">
        <v>76</v>
      </c>
      <c r="T30" s="115"/>
      <c r="U30" s="116"/>
      <c r="V30" s="116">
        <v>5221</v>
      </c>
      <c r="W30" s="116">
        <v>5627</v>
      </c>
      <c r="X30" s="116">
        <v>4132</v>
      </c>
      <c r="Y30" s="112">
        <v>5831</v>
      </c>
      <c r="Z30" s="112">
        <v>5963</v>
      </c>
      <c r="AB30" s="117">
        <f t="shared" si="2"/>
        <v>6.2678032731744743E-2</v>
      </c>
    </row>
    <row r="31" spans="1:28" x14ac:dyDescent="0.25">
      <c r="S31" s="115" t="s">
        <v>77</v>
      </c>
      <c r="T31" s="115"/>
      <c r="U31" s="116"/>
      <c r="V31" s="116">
        <v>7456</v>
      </c>
      <c r="W31" s="116">
        <v>8496</v>
      </c>
      <c r="X31" s="116">
        <v>9340</v>
      </c>
      <c r="Y31" s="112">
        <v>10664</v>
      </c>
      <c r="Z31" s="112">
        <v>12105</v>
      </c>
      <c r="AB31" s="117">
        <f t="shared" si="2"/>
        <v>0.12723756267277717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1515</v>
      </c>
      <c r="W32" s="116">
        <v>1751</v>
      </c>
      <c r="X32" s="116">
        <v>1966</v>
      </c>
      <c r="Y32" s="112">
        <v>2236</v>
      </c>
      <c r="Z32" s="112">
        <v>2084</v>
      </c>
      <c r="AB32" s="117">
        <f t="shared" si="2"/>
        <v>2.1905252425449613E-2</v>
      </c>
    </row>
    <row r="33" spans="19:32" x14ac:dyDescent="0.25">
      <c r="S33" s="115" t="s">
        <v>79</v>
      </c>
      <c r="T33" s="115"/>
      <c r="U33" s="116"/>
      <c r="V33" s="116">
        <v>2630</v>
      </c>
      <c r="W33" s="116">
        <v>3205</v>
      </c>
      <c r="X33" s="116">
        <v>3320</v>
      </c>
      <c r="Y33" s="112">
        <v>3641</v>
      </c>
      <c r="Z33" s="112">
        <v>3894</v>
      </c>
      <c r="AB33" s="117">
        <f t="shared" si="2"/>
        <v>4.0930447670201917E-2</v>
      </c>
    </row>
    <row r="34" spans="19:32" x14ac:dyDescent="0.25">
      <c r="S34" s="118" t="s">
        <v>53</v>
      </c>
      <c r="T34" s="118"/>
      <c r="U34" s="119"/>
      <c r="V34" s="119">
        <v>77843</v>
      </c>
      <c r="W34" s="119">
        <v>83094</v>
      </c>
      <c r="X34" s="119">
        <v>87481</v>
      </c>
      <c r="Y34" s="120">
        <v>90100</v>
      </c>
      <c r="Z34" s="120">
        <v>95137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47712</v>
      </c>
      <c r="W37" s="112">
        <v>50771</v>
      </c>
      <c r="X37" s="112">
        <v>51993</v>
      </c>
      <c r="Y37" s="112">
        <v>54773</v>
      </c>
      <c r="Z37" s="112">
        <v>55787</v>
      </c>
      <c r="AB37" s="132">
        <f>Z37/Z40*100</f>
        <v>83.136372442364731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8094</v>
      </c>
      <c r="W38" s="112">
        <v>8650</v>
      </c>
      <c r="X38" s="112">
        <v>10056</v>
      </c>
      <c r="Y38" s="112">
        <v>10498</v>
      </c>
      <c r="Z38" s="112">
        <v>11316</v>
      </c>
      <c r="AB38" s="132">
        <f>Z38/Z40*100</f>
        <v>16.863627557635276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55806</v>
      </c>
      <c r="W40" s="112">
        <v>59421</v>
      </c>
      <c r="X40" s="112">
        <v>62049</v>
      </c>
      <c r="Y40" s="112">
        <v>65271</v>
      </c>
      <c r="Z40" s="112">
        <v>67103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20</v>
      </c>
      <c r="W44" s="112">
        <v>24</v>
      </c>
      <c r="X44" s="112">
        <v>23</v>
      </c>
      <c r="Y44" s="112">
        <v>16</v>
      </c>
      <c r="Z44" s="112">
        <v>16</v>
      </c>
    </row>
    <row r="45" spans="19:32" x14ac:dyDescent="0.25">
      <c r="S45" s="115" t="s">
        <v>37</v>
      </c>
      <c r="T45" s="115"/>
      <c r="U45" s="112"/>
      <c r="V45" s="112">
        <v>774</v>
      </c>
      <c r="W45" s="112">
        <v>887</v>
      </c>
      <c r="X45" s="112">
        <v>942</v>
      </c>
      <c r="Y45" s="112">
        <v>1030</v>
      </c>
      <c r="Z45" s="112">
        <v>1175</v>
      </c>
    </row>
    <row r="46" spans="19:32" x14ac:dyDescent="0.25">
      <c r="S46" s="115" t="s">
        <v>38</v>
      </c>
      <c r="T46" s="115"/>
      <c r="U46" s="112"/>
      <c r="V46" s="112">
        <v>2594</v>
      </c>
      <c r="W46" s="112">
        <v>2590</v>
      </c>
      <c r="X46" s="112">
        <v>2491</v>
      </c>
      <c r="Y46" s="112">
        <v>2427</v>
      </c>
      <c r="Z46" s="112">
        <v>2676</v>
      </c>
    </row>
    <row r="47" spans="19:32" x14ac:dyDescent="0.25">
      <c r="S47" s="115" t="s">
        <v>39</v>
      </c>
      <c r="T47" s="115"/>
      <c r="U47" s="112"/>
      <c r="V47" s="112">
        <v>3816</v>
      </c>
      <c r="W47" s="112">
        <v>4167</v>
      </c>
      <c r="X47" s="112">
        <v>4236</v>
      </c>
      <c r="Y47" s="112">
        <v>4231</v>
      </c>
      <c r="Z47" s="112">
        <v>4334</v>
      </c>
    </row>
    <row r="48" spans="19:32" x14ac:dyDescent="0.25">
      <c r="S48" s="115" t="s">
        <v>40</v>
      </c>
      <c r="T48" s="115"/>
      <c r="U48" s="112"/>
      <c r="V48" s="112">
        <v>5137</v>
      </c>
      <c r="W48" s="112">
        <v>5584</v>
      </c>
      <c r="X48" s="112">
        <v>6024</v>
      </c>
      <c r="Y48" s="112">
        <v>6220</v>
      </c>
      <c r="Z48" s="112">
        <v>6351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5414</v>
      </c>
      <c r="W49" s="112">
        <v>5825</v>
      </c>
      <c r="X49" s="112">
        <v>6181</v>
      </c>
      <c r="Y49" s="112">
        <v>6400</v>
      </c>
      <c r="Z49" s="112">
        <v>6781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Cardinia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4639</v>
      </c>
      <c r="W50" s="112">
        <v>4995</v>
      </c>
      <c r="X50" s="112">
        <v>5558</v>
      </c>
      <c r="Y50" s="112">
        <v>5904</v>
      </c>
      <c r="Z50" s="112">
        <v>6271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4106</v>
      </c>
      <c r="W51" s="112">
        <v>4400</v>
      </c>
      <c r="X51" s="112">
        <v>4402</v>
      </c>
      <c r="Y51" s="112">
        <v>4631</v>
      </c>
      <c r="Z51" s="112">
        <v>5081</v>
      </c>
    </row>
    <row r="52" spans="1:26" ht="15" customHeight="1" x14ac:dyDescent="0.25">
      <c r="S52" s="115" t="s">
        <v>44</v>
      </c>
      <c r="T52" s="115"/>
      <c r="U52" s="112"/>
      <c r="V52" s="112">
        <v>4047</v>
      </c>
      <c r="W52" s="112">
        <v>4383</v>
      </c>
      <c r="X52" s="112">
        <v>4400</v>
      </c>
      <c r="Y52" s="112">
        <v>4465</v>
      </c>
      <c r="Z52" s="112">
        <v>4468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3387</v>
      </c>
      <c r="W53" s="112">
        <v>3497</v>
      </c>
      <c r="X53" s="112">
        <v>3529</v>
      </c>
      <c r="Y53" s="112">
        <v>3688</v>
      </c>
      <c r="Z53" s="112">
        <v>3986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2821</v>
      </c>
      <c r="W54" s="112">
        <v>2953</v>
      </c>
      <c r="X54" s="112">
        <v>3097</v>
      </c>
      <c r="Y54" s="112">
        <v>3196</v>
      </c>
      <c r="Z54" s="112">
        <v>3235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2000</v>
      </c>
      <c r="W55" s="112">
        <v>2131</v>
      </c>
      <c r="X55" s="112">
        <v>2258</v>
      </c>
      <c r="Y55" s="112">
        <v>2275</v>
      </c>
      <c r="Z55" s="112">
        <v>2380</v>
      </c>
    </row>
    <row r="56" spans="1:26" ht="15" customHeight="1" x14ac:dyDescent="0.25">
      <c r="S56" s="115" t="s">
        <v>48</v>
      </c>
      <c r="T56" s="115"/>
      <c r="U56" s="112"/>
      <c r="V56" s="112">
        <v>989</v>
      </c>
      <c r="W56" s="112">
        <v>1064</v>
      </c>
      <c r="X56" s="112">
        <v>1151</v>
      </c>
      <c r="Y56" s="112">
        <v>1208</v>
      </c>
      <c r="Z56" s="112">
        <v>1237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426</v>
      </c>
      <c r="W57" s="112">
        <v>475</v>
      </c>
      <c r="X57" s="112">
        <v>467</v>
      </c>
      <c r="Y57" s="112">
        <v>473</v>
      </c>
      <c r="Z57" s="112">
        <v>499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166</v>
      </c>
      <c r="W58" s="112">
        <v>173</v>
      </c>
      <c r="X58" s="112">
        <v>190</v>
      </c>
      <c r="Y58" s="112">
        <v>213</v>
      </c>
      <c r="Z58" s="112">
        <v>202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95</v>
      </c>
      <c r="W59" s="112">
        <v>99</v>
      </c>
      <c r="X59" s="112">
        <v>91</v>
      </c>
      <c r="Y59" s="112">
        <v>93</v>
      </c>
      <c r="Z59" s="112">
        <v>97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49</v>
      </c>
      <c r="W60" s="112">
        <v>55</v>
      </c>
      <c r="X60" s="112">
        <v>49</v>
      </c>
      <c r="Y60" s="112">
        <v>58</v>
      </c>
      <c r="Z60" s="112">
        <v>58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40491</v>
      </c>
      <c r="W61" s="112">
        <v>43299</v>
      </c>
      <c r="X61" s="112">
        <v>45090</v>
      </c>
      <c r="Y61" s="112">
        <v>46521</v>
      </c>
      <c r="Z61" s="112">
        <v>48847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20</v>
      </c>
      <c r="W63" s="112">
        <v>24</v>
      </c>
      <c r="X63" s="112">
        <v>18</v>
      </c>
      <c r="Y63" s="112">
        <v>17</v>
      </c>
      <c r="Z63" s="112">
        <v>28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921</v>
      </c>
      <c r="W64" s="112">
        <v>1002</v>
      </c>
      <c r="X64" s="112">
        <v>1062</v>
      </c>
      <c r="Y64" s="112">
        <v>1069</v>
      </c>
      <c r="Z64" s="112">
        <v>1328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Cardinia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2499</v>
      </c>
      <c r="W65" s="112">
        <v>2594</v>
      </c>
      <c r="X65" s="112">
        <v>2834</v>
      </c>
      <c r="Y65" s="112">
        <v>2606</v>
      </c>
      <c r="Z65" s="112">
        <v>2848</v>
      </c>
    </row>
    <row r="66" spans="1:26" x14ac:dyDescent="0.25">
      <c r="S66" s="115" t="s">
        <v>39</v>
      </c>
      <c r="T66" s="115"/>
      <c r="U66" s="112"/>
      <c r="V66" s="112">
        <v>3984</v>
      </c>
      <c r="W66" s="112">
        <v>4073</v>
      </c>
      <c r="X66" s="112">
        <v>4253</v>
      </c>
      <c r="Y66" s="112">
        <v>4232</v>
      </c>
      <c r="Z66" s="112">
        <v>4553</v>
      </c>
    </row>
    <row r="67" spans="1:26" x14ac:dyDescent="0.25">
      <c r="S67" s="115" t="s">
        <v>40</v>
      </c>
      <c r="T67" s="115"/>
      <c r="U67" s="112"/>
      <c r="V67" s="112">
        <v>4808</v>
      </c>
      <c r="W67" s="112">
        <v>5152</v>
      </c>
      <c r="X67" s="112">
        <v>5611</v>
      </c>
      <c r="Y67" s="112">
        <v>5839</v>
      </c>
      <c r="Z67" s="112">
        <v>6146</v>
      </c>
    </row>
    <row r="68" spans="1:26" x14ac:dyDescent="0.25">
      <c r="S68" s="115" t="s">
        <v>41</v>
      </c>
      <c r="T68" s="115"/>
      <c r="U68" s="112"/>
      <c r="V68" s="112">
        <v>4489</v>
      </c>
      <c r="W68" s="112">
        <v>5075</v>
      </c>
      <c r="X68" s="112">
        <v>5471</v>
      </c>
      <c r="Y68" s="112">
        <v>5760</v>
      </c>
      <c r="Z68" s="112">
        <v>6385</v>
      </c>
    </row>
    <row r="69" spans="1:26" x14ac:dyDescent="0.25">
      <c r="S69" s="115" t="s">
        <v>42</v>
      </c>
      <c r="T69" s="115"/>
      <c r="U69" s="112"/>
      <c r="V69" s="112">
        <v>3822</v>
      </c>
      <c r="W69" s="112">
        <v>4180</v>
      </c>
      <c r="X69" s="112">
        <v>4711</v>
      </c>
      <c r="Y69" s="112">
        <v>5066</v>
      </c>
      <c r="Z69" s="112">
        <v>5481</v>
      </c>
    </row>
    <row r="70" spans="1:26" x14ac:dyDescent="0.25">
      <c r="S70" s="115" t="s">
        <v>43</v>
      </c>
      <c r="T70" s="115"/>
      <c r="U70" s="112"/>
      <c r="V70" s="112">
        <v>3903</v>
      </c>
      <c r="W70" s="112">
        <v>3940</v>
      </c>
      <c r="X70" s="112">
        <v>4127</v>
      </c>
      <c r="Y70" s="112">
        <v>4245</v>
      </c>
      <c r="Z70" s="112">
        <v>4468</v>
      </c>
    </row>
    <row r="71" spans="1:26" x14ac:dyDescent="0.25">
      <c r="S71" s="115" t="s">
        <v>44</v>
      </c>
      <c r="T71" s="115"/>
      <c r="U71" s="112"/>
      <c r="V71" s="112">
        <v>3942</v>
      </c>
      <c r="W71" s="112">
        <v>4260</v>
      </c>
      <c r="X71" s="112">
        <v>4397</v>
      </c>
      <c r="Y71" s="112">
        <v>4393</v>
      </c>
      <c r="Z71" s="112">
        <v>4353</v>
      </c>
    </row>
    <row r="72" spans="1:26" x14ac:dyDescent="0.25">
      <c r="S72" s="115" t="s">
        <v>45</v>
      </c>
      <c r="T72" s="115"/>
      <c r="U72" s="112"/>
      <c r="V72" s="112">
        <v>3456</v>
      </c>
      <c r="W72" s="112">
        <v>3497</v>
      </c>
      <c r="X72" s="112">
        <v>3608</v>
      </c>
      <c r="Y72" s="112">
        <v>3708</v>
      </c>
      <c r="Z72" s="112">
        <v>3880</v>
      </c>
    </row>
    <row r="73" spans="1:26" x14ac:dyDescent="0.25">
      <c r="S73" s="115" t="s">
        <v>46</v>
      </c>
      <c r="T73" s="115"/>
      <c r="U73" s="112"/>
      <c r="V73" s="112">
        <v>2627</v>
      </c>
      <c r="W73" s="112">
        <v>2869</v>
      </c>
      <c r="X73" s="112">
        <v>2986</v>
      </c>
      <c r="Y73" s="112">
        <v>3183</v>
      </c>
      <c r="Z73" s="112">
        <v>3166</v>
      </c>
    </row>
    <row r="74" spans="1:26" x14ac:dyDescent="0.25">
      <c r="S74" s="115" t="s">
        <v>47</v>
      </c>
      <c r="T74" s="115"/>
      <c r="U74" s="112"/>
      <c r="V74" s="112">
        <v>1693</v>
      </c>
      <c r="W74" s="112">
        <v>1789</v>
      </c>
      <c r="X74" s="112">
        <v>1894</v>
      </c>
      <c r="Y74" s="112">
        <v>1970</v>
      </c>
      <c r="Z74" s="112">
        <v>2041</v>
      </c>
    </row>
    <row r="75" spans="1:26" x14ac:dyDescent="0.25">
      <c r="S75" s="115" t="s">
        <v>48</v>
      </c>
      <c r="T75" s="115"/>
      <c r="U75" s="112"/>
      <c r="V75" s="112">
        <v>697</v>
      </c>
      <c r="W75" s="112">
        <v>781</v>
      </c>
      <c r="X75" s="112">
        <v>831</v>
      </c>
      <c r="Y75" s="112">
        <v>868</v>
      </c>
      <c r="Z75" s="112">
        <v>939</v>
      </c>
    </row>
    <row r="76" spans="1:26" x14ac:dyDescent="0.25">
      <c r="S76" s="115" t="s">
        <v>49</v>
      </c>
      <c r="T76" s="115"/>
      <c r="U76" s="112"/>
      <c r="V76" s="112">
        <v>264</v>
      </c>
      <c r="W76" s="112">
        <v>297</v>
      </c>
      <c r="X76" s="112">
        <v>316</v>
      </c>
      <c r="Y76" s="112">
        <v>325</v>
      </c>
      <c r="Z76" s="112">
        <v>346</v>
      </c>
    </row>
    <row r="77" spans="1:26" x14ac:dyDescent="0.25">
      <c r="S77" s="115" t="s">
        <v>50</v>
      </c>
      <c r="T77" s="115"/>
      <c r="U77" s="112"/>
      <c r="V77" s="112">
        <v>133</v>
      </c>
      <c r="W77" s="112">
        <v>162</v>
      </c>
      <c r="X77" s="112">
        <v>149</v>
      </c>
      <c r="Y77" s="112">
        <v>160</v>
      </c>
      <c r="Z77" s="112">
        <v>139</v>
      </c>
    </row>
    <row r="78" spans="1:26" x14ac:dyDescent="0.25">
      <c r="S78" s="115" t="s">
        <v>51</v>
      </c>
      <c r="T78" s="115"/>
      <c r="U78" s="112"/>
      <c r="V78" s="112">
        <v>58</v>
      </c>
      <c r="W78" s="112">
        <v>66</v>
      </c>
      <c r="X78" s="112">
        <v>59</v>
      </c>
      <c r="Y78" s="112">
        <v>78</v>
      </c>
      <c r="Z78" s="112">
        <v>89</v>
      </c>
    </row>
    <row r="79" spans="1:26" x14ac:dyDescent="0.25">
      <c r="S79" s="115" t="s">
        <v>52</v>
      </c>
      <c r="T79" s="115"/>
      <c r="U79" s="112"/>
      <c r="V79" s="112">
        <v>50</v>
      </c>
      <c r="W79" s="112">
        <v>51</v>
      </c>
      <c r="X79" s="112">
        <v>53</v>
      </c>
      <c r="Y79" s="112">
        <v>58</v>
      </c>
      <c r="Z79" s="112">
        <v>49</v>
      </c>
    </row>
    <row r="80" spans="1:26" x14ac:dyDescent="0.25">
      <c r="S80" s="118" t="s">
        <v>53</v>
      </c>
      <c r="T80" s="118"/>
      <c r="U80" s="112"/>
      <c r="V80" s="112">
        <v>37358</v>
      </c>
      <c r="W80" s="112">
        <v>39794</v>
      </c>
      <c r="X80" s="112">
        <v>42389</v>
      </c>
      <c r="Y80" s="112">
        <v>43572</v>
      </c>
      <c r="Z80" s="112">
        <v>46239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Cardinia</v>
      </c>
      <c r="D83" s="144"/>
      <c r="E83" s="144"/>
      <c r="F83" s="144"/>
      <c r="G83" s="144"/>
      <c r="H83" s="47"/>
      <c r="I83" s="47"/>
      <c r="J83" s="145" t="str">
        <f>'State data for spotlight'!A1</f>
        <v>Victoria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3629</v>
      </c>
      <c r="W83" s="112">
        <v>3877</v>
      </c>
      <c r="X83" s="112">
        <v>4013</v>
      </c>
      <c r="Y83" s="112">
        <v>4249</v>
      </c>
      <c r="Z83" s="112">
        <v>4410</v>
      </c>
      <c r="AD83" s="117"/>
    </row>
    <row r="84" spans="1:30" ht="15" customHeight="1" x14ac:dyDescent="0.25">
      <c r="A84" s="46"/>
      <c r="B84" s="46"/>
      <c r="C84" s="48"/>
      <c r="D84" s="139" t="s">
        <v>0</v>
      </c>
      <c r="E84" s="139"/>
      <c r="F84" s="139" t="s">
        <v>201</v>
      </c>
      <c r="G84" s="139"/>
      <c r="H84" s="48"/>
      <c r="I84" s="48"/>
      <c r="J84" s="48"/>
      <c r="K84" s="48"/>
      <c r="L84" s="139" t="s">
        <v>0</v>
      </c>
      <c r="M84" s="139"/>
      <c r="N84" s="139" t="s">
        <v>201</v>
      </c>
      <c r="O84" s="139"/>
      <c r="S84" s="115" t="s">
        <v>57</v>
      </c>
      <c r="T84" s="115"/>
      <c r="U84" s="112"/>
      <c r="V84" s="112">
        <v>2826</v>
      </c>
      <c r="W84" s="112">
        <v>3097</v>
      </c>
      <c r="X84" s="112">
        <v>3341</v>
      </c>
      <c r="Y84" s="112">
        <v>3487</v>
      </c>
      <c r="Z84" s="112">
        <v>3772</v>
      </c>
    </row>
    <row r="85" spans="1:30" ht="15" customHeight="1" x14ac:dyDescent="0.25">
      <c r="A85" s="46"/>
      <c r="B85" s="46"/>
      <c r="C85" s="58" t="s">
        <v>1</v>
      </c>
      <c r="D85" s="139" t="s">
        <v>2</v>
      </c>
      <c r="E85" s="139"/>
      <c r="F85" s="139" t="str">
        <f>"since "&amp;$V$2</f>
        <v>since 2016-17</v>
      </c>
      <c r="G85" s="139"/>
      <c r="H85" s="48"/>
      <c r="I85" s="48"/>
      <c r="J85" s="48"/>
      <c r="K85" s="58" t="s">
        <v>1</v>
      </c>
      <c r="L85" s="139" t="s">
        <v>2</v>
      </c>
      <c r="M85" s="139"/>
      <c r="N85" s="139" t="str">
        <f>"since "&amp;$V$2</f>
        <v>since 2016-17</v>
      </c>
      <c r="O85" s="139"/>
      <c r="S85" s="115" t="s">
        <v>195</v>
      </c>
      <c r="T85" s="115"/>
      <c r="U85" s="112"/>
      <c r="V85" s="112">
        <v>6505</v>
      </c>
      <c r="W85" s="112">
        <v>7079</v>
      </c>
      <c r="X85" s="112">
        <v>7396</v>
      </c>
      <c r="Y85" s="112">
        <v>7684</v>
      </c>
      <c r="Z85" s="112">
        <v>7919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95,137</v>
      </c>
      <c r="D86" s="96">
        <f t="shared" ref="D86:D91" si="4">AD4</f>
        <v>5.5927989522519983E-2</v>
      </c>
      <c r="E86" s="97">
        <f t="shared" ref="E86:E91" si="5">AD4</f>
        <v>5.5927989522519983E-2</v>
      </c>
      <c r="F86" s="96">
        <f t="shared" ref="F86:F91" si="6">AF4</f>
        <v>0.22210232892725479</v>
      </c>
      <c r="G86" s="97">
        <f t="shared" ref="G86:G91" si="7">AF4</f>
        <v>0.22210232892725479</v>
      </c>
      <c r="H86" s="57"/>
      <c r="I86" s="57"/>
      <c r="J86" s="140" t="str">
        <f>'State data for spotlight'!J4</f>
        <v>5,274,707</v>
      </c>
      <c r="K86" s="140"/>
      <c r="L86" s="96">
        <f>'State data for spotlight'!L4</f>
        <v>1.4421743640712803E-2</v>
      </c>
      <c r="M86" s="97">
        <f>'State data for spotlight'!L4</f>
        <v>1.4421743640712803E-2</v>
      </c>
      <c r="N86" s="96">
        <f>'State data for spotlight'!N4</f>
        <v>8.438148994686534E-2</v>
      </c>
      <c r="O86" s="97">
        <f>'State data for spotlight'!N4</f>
        <v>8.438148994686534E-2</v>
      </c>
      <c r="S86" s="115" t="s">
        <v>196</v>
      </c>
      <c r="T86" s="115"/>
      <c r="U86" s="112"/>
      <c r="V86" s="112">
        <v>1116</v>
      </c>
      <c r="W86" s="112">
        <v>1249</v>
      </c>
      <c r="X86" s="112">
        <v>1367</v>
      </c>
      <c r="Y86" s="112">
        <v>1459</v>
      </c>
      <c r="Z86" s="112">
        <v>1604</v>
      </c>
    </row>
    <row r="87" spans="1:30" ht="15" customHeight="1" x14ac:dyDescent="0.25">
      <c r="A87" s="98" t="s">
        <v>4</v>
      </c>
      <c r="B87" s="49"/>
      <c r="C87" s="57" t="str">
        <f t="shared" si="3"/>
        <v>48,847</v>
      </c>
      <c r="D87" s="96">
        <f t="shared" si="4"/>
        <v>4.9998925216568901E-2</v>
      </c>
      <c r="E87" s="97">
        <f t="shared" si="5"/>
        <v>4.9998925216568901E-2</v>
      </c>
      <c r="F87" s="96">
        <f t="shared" si="6"/>
        <v>0.20648603255365927</v>
      </c>
      <c r="G87" s="97">
        <f t="shared" si="7"/>
        <v>0.20648603255365927</v>
      </c>
      <c r="H87" s="57"/>
      <c r="I87" s="57"/>
      <c r="J87" s="140" t="str">
        <f>'State data for spotlight'!J5</f>
        <v>2,678,317</v>
      </c>
      <c r="K87" s="140"/>
      <c r="L87" s="96">
        <f>'State data for spotlight'!L5</f>
        <v>7.6054295905234603E-3</v>
      </c>
      <c r="M87" s="97">
        <f>'State data for spotlight'!L5</f>
        <v>7.6054295905234603E-3</v>
      </c>
      <c r="N87" s="96">
        <f>'State data for spotlight'!N5</f>
        <v>7.1082164833552008E-2</v>
      </c>
      <c r="O87" s="97">
        <f>'State data for spotlight'!N5</f>
        <v>7.1082164833552008E-2</v>
      </c>
      <c r="S87" s="115" t="s">
        <v>197</v>
      </c>
      <c r="T87" s="115"/>
      <c r="U87" s="112"/>
      <c r="V87" s="112">
        <v>1312</v>
      </c>
      <c r="W87" s="112">
        <v>1364</v>
      </c>
      <c r="X87" s="112">
        <v>1425</v>
      </c>
      <c r="Y87" s="112">
        <v>1449</v>
      </c>
      <c r="Z87" s="112">
        <v>1480</v>
      </c>
    </row>
    <row r="88" spans="1:30" ht="15" customHeight="1" x14ac:dyDescent="0.25">
      <c r="A88" s="98" t="s">
        <v>5</v>
      </c>
      <c r="B88" s="49"/>
      <c r="C88" s="57" t="str">
        <f t="shared" si="3"/>
        <v>46,239</v>
      </c>
      <c r="D88" s="96">
        <f t="shared" si="4"/>
        <v>6.1160324964428359E-2</v>
      </c>
      <c r="E88" s="97">
        <f t="shared" si="5"/>
        <v>6.1160324964428359E-2</v>
      </c>
      <c r="F88" s="96">
        <f t="shared" si="6"/>
        <v>0.23775999143400162</v>
      </c>
      <c r="G88" s="97">
        <f t="shared" si="7"/>
        <v>0.23775999143400162</v>
      </c>
      <c r="H88" s="57"/>
      <c r="I88" s="57"/>
      <c r="J88" s="140" t="str">
        <f>'State data for spotlight'!J6</f>
        <v>2,593,620</v>
      </c>
      <c r="K88" s="140"/>
      <c r="L88" s="96">
        <f>'State data for spotlight'!L6</f>
        <v>2.0458990541862843E-2</v>
      </c>
      <c r="M88" s="97">
        <f>'State data for spotlight'!L6</f>
        <v>2.0458990541862843E-2</v>
      </c>
      <c r="N88" s="96">
        <f>'State data for spotlight'!N6</f>
        <v>9.7278654845571522E-2</v>
      </c>
      <c r="O88" s="97">
        <f>'State data for spotlight'!N6</f>
        <v>9.7278654845571522E-2</v>
      </c>
      <c r="S88" s="115" t="s">
        <v>198</v>
      </c>
      <c r="T88" s="115"/>
      <c r="U88" s="112"/>
      <c r="V88" s="112">
        <v>1504</v>
      </c>
      <c r="W88" s="112">
        <v>1598</v>
      </c>
      <c r="X88" s="112">
        <v>1628</v>
      </c>
      <c r="Y88" s="112">
        <v>1740</v>
      </c>
      <c r="Z88" s="112">
        <v>1823</v>
      </c>
    </row>
    <row r="89" spans="1:30" ht="15" customHeight="1" x14ac:dyDescent="0.25">
      <c r="A89" s="49" t="s">
        <v>6</v>
      </c>
      <c r="B89" s="49"/>
      <c r="C89" s="57" t="str">
        <f t="shared" si="3"/>
        <v>67,106</v>
      </c>
      <c r="D89" s="96">
        <f t="shared" si="4"/>
        <v>2.8192320657003611E-2</v>
      </c>
      <c r="E89" s="97">
        <f t="shared" si="5"/>
        <v>2.8192320657003611E-2</v>
      </c>
      <c r="F89" s="96">
        <f t="shared" si="6"/>
        <v>0.20246564051104698</v>
      </c>
      <c r="G89" s="97">
        <f t="shared" si="7"/>
        <v>0.20246564051104698</v>
      </c>
      <c r="H89" s="57"/>
      <c r="I89" s="57"/>
      <c r="J89" s="140" t="str">
        <f>'State data for spotlight'!J7</f>
        <v>3,674,745</v>
      </c>
      <c r="K89" s="140"/>
      <c r="L89" s="96">
        <f>'State data for spotlight'!L7</f>
        <v>-4.8048916624486848E-3</v>
      </c>
      <c r="M89" s="97">
        <f>'State data for spotlight'!L7</f>
        <v>-4.8048916624486848E-3</v>
      </c>
      <c r="N89" s="96">
        <f>'State data for spotlight'!N7</f>
        <v>6.9960159780158238E-2</v>
      </c>
      <c r="O89" s="97">
        <f>'State data for spotlight'!N7</f>
        <v>6.9960159780158238E-2</v>
      </c>
      <c r="S89" s="115" t="s">
        <v>199</v>
      </c>
      <c r="T89" s="115"/>
      <c r="U89" s="112"/>
      <c r="V89" s="112">
        <v>3061</v>
      </c>
      <c r="W89" s="112">
        <v>3310</v>
      </c>
      <c r="X89" s="112">
        <v>3424</v>
      </c>
      <c r="Y89" s="112">
        <v>3569</v>
      </c>
      <c r="Z89" s="112">
        <v>3652</v>
      </c>
    </row>
    <row r="90" spans="1:30" ht="15" customHeight="1" x14ac:dyDescent="0.25">
      <c r="A90" s="49" t="s">
        <v>98</v>
      </c>
      <c r="B90" s="49"/>
      <c r="C90" s="57" t="str">
        <f t="shared" si="3"/>
        <v>$47,651</v>
      </c>
      <c r="D90" s="96">
        <f t="shared" si="4"/>
        <v>3.7198199284572242E-2</v>
      </c>
      <c r="E90" s="97">
        <f t="shared" si="5"/>
        <v>3.7198199284572242E-2</v>
      </c>
      <c r="F90" s="96">
        <f t="shared" si="6"/>
        <v>0.11158754330813014</v>
      </c>
      <c r="G90" s="97">
        <f t="shared" si="7"/>
        <v>0.11158754330813014</v>
      </c>
      <c r="H90" s="57"/>
      <c r="I90" s="57"/>
      <c r="J90" s="57"/>
      <c r="K90" s="57" t="str">
        <f>'State data for spotlight'!J8</f>
        <v>$47,209</v>
      </c>
      <c r="L90" s="96">
        <f>'State data for spotlight'!L8</f>
        <v>5.506898121546655E-2</v>
      </c>
      <c r="M90" s="97">
        <f>'State data for spotlight'!L8</f>
        <v>5.506898121546655E-2</v>
      </c>
      <c r="N90" s="96">
        <f>'State data for spotlight'!N8</f>
        <v>0.1204561491199776</v>
      </c>
      <c r="O90" s="97">
        <f>'State data for spotlight'!N8</f>
        <v>0.1204561491199776</v>
      </c>
      <c r="S90" s="115" t="s">
        <v>58</v>
      </c>
      <c r="T90" s="115"/>
      <c r="U90" s="112"/>
      <c r="V90" s="112">
        <v>3383</v>
      </c>
      <c r="W90" s="112">
        <v>3728</v>
      </c>
      <c r="X90" s="112">
        <v>4080</v>
      </c>
      <c r="Y90" s="112">
        <v>4300</v>
      </c>
      <c r="Z90" s="112">
        <v>4250</v>
      </c>
    </row>
    <row r="91" spans="1:30" ht="15" customHeight="1" x14ac:dyDescent="0.25">
      <c r="A91" s="49" t="s">
        <v>7</v>
      </c>
      <c r="B91" s="49"/>
      <c r="C91" s="57" t="str">
        <f t="shared" si="3"/>
        <v>$4,032.2 mil</v>
      </c>
      <c r="D91" s="96">
        <f t="shared" si="4"/>
        <v>7.02144295697813E-2</v>
      </c>
      <c r="E91" s="97">
        <f t="shared" si="5"/>
        <v>7.02144295697813E-2</v>
      </c>
      <c r="F91" s="96">
        <f t="shared" si="6"/>
        <v>0.38215925582405852</v>
      </c>
      <c r="G91" s="97">
        <f t="shared" si="7"/>
        <v>0.38215925582405852</v>
      </c>
      <c r="H91" s="57"/>
      <c r="I91" s="57"/>
      <c r="J91" s="57"/>
      <c r="K91" s="57" t="str">
        <f>'State data for spotlight'!J9</f>
        <v>$245.4 bil</v>
      </c>
      <c r="L91" s="96">
        <f>'State data for spotlight'!L9</f>
        <v>4.7371657837374626E-2</v>
      </c>
      <c r="M91" s="97">
        <f>'State data for spotlight'!L9</f>
        <v>4.7371657837374626E-2</v>
      </c>
      <c r="N91" s="96">
        <f>'State data for spotlight'!N9</f>
        <v>0.24227335855331145</v>
      </c>
      <c r="O91" s="97">
        <f>'State data for spotlight'!N9</f>
        <v>0.24227335855331145</v>
      </c>
      <c r="S91" s="118" t="s">
        <v>53</v>
      </c>
      <c r="T91" s="118"/>
      <c r="U91" s="112"/>
      <c r="V91" s="112">
        <v>29462</v>
      </c>
      <c r="W91" s="112">
        <v>31356</v>
      </c>
      <c r="X91" s="112">
        <v>32494</v>
      </c>
      <c r="Y91" s="112">
        <v>34117</v>
      </c>
      <c r="Z91" s="112">
        <v>34857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5" t="s">
        <v>202</v>
      </c>
      <c r="S93" s="115" t="s">
        <v>56</v>
      </c>
      <c r="T93" s="115"/>
      <c r="U93" s="112"/>
      <c r="V93" s="112">
        <v>2288</v>
      </c>
      <c r="W93" s="112">
        <v>2492</v>
      </c>
      <c r="X93" s="112">
        <v>2684</v>
      </c>
      <c r="Y93" s="112">
        <v>2839</v>
      </c>
      <c r="Z93" s="112">
        <v>2973</v>
      </c>
    </row>
    <row r="94" spans="1:30" ht="15" customHeight="1" x14ac:dyDescent="0.25">
      <c r="A94" s="136" t="s">
        <v>203</v>
      </c>
      <c r="S94" s="115" t="s">
        <v>57</v>
      </c>
      <c r="T94" s="115"/>
      <c r="U94" s="112"/>
      <c r="V94" s="112">
        <v>4447</v>
      </c>
      <c r="W94" s="112">
        <v>4823</v>
      </c>
      <c r="X94" s="112">
        <v>5188</v>
      </c>
      <c r="Y94" s="112">
        <v>5444</v>
      </c>
      <c r="Z94" s="112">
        <v>5852</v>
      </c>
    </row>
    <row r="95" spans="1:30" ht="15" customHeight="1" x14ac:dyDescent="0.25">
      <c r="A95" s="134" t="s">
        <v>286</v>
      </c>
      <c r="S95" s="115" t="s">
        <v>195</v>
      </c>
      <c r="T95" s="115"/>
      <c r="U95" s="112"/>
      <c r="V95" s="112">
        <v>1070</v>
      </c>
      <c r="W95" s="112">
        <v>1138</v>
      </c>
      <c r="X95" s="112">
        <v>1230</v>
      </c>
      <c r="Y95" s="112">
        <v>1291</v>
      </c>
      <c r="Z95" s="112">
        <v>1352</v>
      </c>
    </row>
    <row r="96" spans="1:30" ht="15" customHeight="1" x14ac:dyDescent="0.25">
      <c r="A96" s="135" t="s">
        <v>278</v>
      </c>
      <c r="S96" s="115" t="s">
        <v>196</v>
      </c>
      <c r="T96" s="115"/>
      <c r="U96" s="112"/>
      <c r="V96" s="112">
        <v>3911</v>
      </c>
      <c r="W96" s="112">
        <v>4397</v>
      </c>
      <c r="X96" s="112">
        <v>4865</v>
      </c>
      <c r="Y96" s="112">
        <v>5240</v>
      </c>
      <c r="Z96" s="112">
        <v>5459</v>
      </c>
    </row>
    <row r="97" spans="1:32" ht="15" customHeight="1" x14ac:dyDescent="0.25">
      <c r="A97" s="134" t="s">
        <v>290</v>
      </c>
      <c r="S97" s="115" t="s">
        <v>197</v>
      </c>
      <c r="T97" s="115"/>
      <c r="U97" s="112"/>
      <c r="V97" s="112">
        <v>5172</v>
      </c>
      <c r="W97" s="112">
        <v>5345</v>
      </c>
      <c r="X97" s="112">
        <v>5552</v>
      </c>
      <c r="Y97" s="112">
        <v>5821</v>
      </c>
      <c r="Z97" s="112">
        <v>5893</v>
      </c>
    </row>
    <row r="98" spans="1:32" ht="15" customHeight="1" x14ac:dyDescent="0.25">
      <c r="A98" s="134" t="s">
        <v>291</v>
      </c>
      <c r="S98" s="115" t="s">
        <v>198</v>
      </c>
      <c r="T98" s="115"/>
      <c r="U98" s="112"/>
      <c r="V98" s="112">
        <v>2925</v>
      </c>
      <c r="W98" s="112">
        <v>3170</v>
      </c>
      <c r="X98" s="112">
        <v>3252</v>
      </c>
      <c r="Y98" s="112">
        <v>3415</v>
      </c>
      <c r="Z98" s="112">
        <v>3449</v>
      </c>
    </row>
    <row r="99" spans="1:32" ht="15" customHeight="1" x14ac:dyDescent="0.25">
      <c r="S99" s="115" t="s">
        <v>199</v>
      </c>
      <c r="T99" s="115"/>
      <c r="U99" s="112"/>
      <c r="V99" s="112">
        <v>419</v>
      </c>
      <c r="W99" s="112">
        <v>468</v>
      </c>
      <c r="X99" s="112">
        <v>477</v>
      </c>
      <c r="Y99" s="112">
        <v>509</v>
      </c>
      <c r="Z99" s="112">
        <v>516</v>
      </c>
    </row>
    <row r="100" spans="1:32" ht="15" customHeight="1" x14ac:dyDescent="0.25">
      <c r="S100" s="115" t="s">
        <v>58</v>
      </c>
      <c r="T100" s="115"/>
      <c r="U100" s="112"/>
      <c r="V100" s="112">
        <v>1665</v>
      </c>
      <c r="W100" s="112">
        <v>1878</v>
      </c>
      <c r="X100" s="112">
        <v>2056</v>
      </c>
      <c r="Y100" s="112">
        <v>2201</v>
      </c>
      <c r="Z100" s="112">
        <v>2329</v>
      </c>
    </row>
    <row r="101" spans="1:32" x14ac:dyDescent="0.25">
      <c r="A101" s="18"/>
      <c r="S101" s="118" t="s">
        <v>53</v>
      </c>
      <c r="T101" s="118"/>
      <c r="U101" s="112"/>
      <c r="V101" s="112">
        <v>26339</v>
      </c>
      <c r="W101" s="112">
        <v>28068</v>
      </c>
      <c r="X101" s="112">
        <v>29557</v>
      </c>
      <c r="Y101" s="112">
        <v>31152</v>
      </c>
      <c r="Z101" s="112">
        <v>32203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204</v>
      </c>
      <c r="Y103" s="106" t="s">
        <v>281</v>
      </c>
      <c r="Z103" s="106" t="s">
        <v>287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64190</v>
      </c>
      <c r="W104" s="112">
        <v>67652</v>
      </c>
      <c r="X104" s="112">
        <v>70765</v>
      </c>
      <c r="Y104" s="112">
        <v>76855</v>
      </c>
      <c r="Z104" s="112">
        <v>76855</v>
      </c>
      <c r="AB104" s="109" t="str">
        <f>TEXT(Z104,"###,###")</f>
        <v>76,855</v>
      </c>
      <c r="AD104" s="130">
        <f>Z104/($Z$4)*100</f>
        <v>80.783501687040797</v>
      </c>
      <c r="AF104" s="109"/>
    </row>
    <row r="105" spans="1:32" x14ac:dyDescent="0.25">
      <c r="S105" s="115" t="s">
        <v>17</v>
      </c>
      <c r="T105" s="115"/>
      <c r="U105" s="112"/>
      <c r="V105" s="112">
        <v>9748</v>
      </c>
      <c r="W105" s="112">
        <v>9848</v>
      </c>
      <c r="X105" s="112">
        <v>11136</v>
      </c>
      <c r="Y105" s="112">
        <v>10907</v>
      </c>
      <c r="Z105" s="112">
        <v>11319</v>
      </c>
      <c r="AB105" s="109" t="str">
        <f>TEXT(Z105,"###,###")</f>
        <v>11,319</v>
      </c>
      <c r="AD105" s="130">
        <f>Z105/($Z$4)*100</f>
        <v>11.89757928040615</v>
      </c>
      <c r="AF105" s="109"/>
    </row>
    <row r="106" spans="1:32" x14ac:dyDescent="0.25">
      <c r="S106" s="118" t="s">
        <v>53</v>
      </c>
      <c r="T106" s="118"/>
      <c r="U106" s="120"/>
      <c r="V106" s="120">
        <v>73938</v>
      </c>
      <c r="W106" s="120">
        <v>77500</v>
      </c>
      <c r="X106" s="120">
        <v>81901</v>
      </c>
      <c r="Y106" s="120">
        <v>87762</v>
      </c>
      <c r="Z106" s="120">
        <v>88174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12413</v>
      </c>
      <c r="W108" s="112">
        <v>15068</v>
      </c>
      <c r="X108" s="112">
        <v>13669</v>
      </c>
      <c r="Y108" s="112">
        <v>14848</v>
      </c>
      <c r="Z108" s="112">
        <v>14709</v>
      </c>
      <c r="AB108" s="109" t="str">
        <f>TEXT(Z108,"###,###")</f>
        <v>14,709</v>
      </c>
      <c r="AD108" s="130">
        <f>Z108/($Z$4)*100</f>
        <v>15.460861704699539</v>
      </c>
      <c r="AF108" s="109"/>
    </row>
    <row r="109" spans="1:32" x14ac:dyDescent="0.25">
      <c r="S109" s="115" t="s">
        <v>20</v>
      </c>
      <c r="T109" s="115"/>
      <c r="U109" s="112"/>
      <c r="V109" s="112">
        <v>12243</v>
      </c>
      <c r="W109" s="112">
        <v>12743</v>
      </c>
      <c r="X109" s="112">
        <v>13034</v>
      </c>
      <c r="Y109" s="112">
        <v>13287</v>
      </c>
      <c r="Z109" s="112">
        <v>15064</v>
      </c>
      <c r="AB109" s="109" t="str">
        <f>TEXT(Z109,"###,###")</f>
        <v>15,064</v>
      </c>
      <c r="AD109" s="130">
        <f>Z109/($Z$4)*100</f>
        <v>15.834007799278934</v>
      </c>
      <c r="AF109" s="109"/>
    </row>
    <row r="110" spans="1:32" x14ac:dyDescent="0.25">
      <c r="S110" s="115" t="s">
        <v>21</v>
      </c>
      <c r="T110" s="115"/>
      <c r="U110" s="112"/>
      <c r="V110" s="112">
        <v>19055</v>
      </c>
      <c r="W110" s="112">
        <v>18999</v>
      </c>
      <c r="X110" s="112">
        <v>22111</v>
      </c>
      <c r="Y110" s="112">
        <v>21695</v>
      </c>
      <c r="Z110" s="112">
        <v>22309</v>
      </c>
      <c r="AB110" s="109" t="str">
        <f>TEXT(Z110,"###,###")</f>
        <v>22,309</v>
      </c>
      <c r="AD110" s="130">
        <f>Z110/($Z$4)*100</f>
        <v>23.449341475976748</v>
      </c>
      <c r="AF110" s="109"/>
    </row>
    <row r="111" spans="1:32" x14ac:dyDescent="0.25">
      <c r="S111" s="115" t="s">
        <v>22</v>
      </c>
      <c r="T111" s="115"/>
      <c r="U111" s="112"/>
      <c r="V111" s="112">
        <v>27820</v>
      </c>
      <c r="W111" s="112">
        <v>29494</v>
      </c>
      <c r="X111" s="112">
        <v>32204</v>
      </c>
      <c r="Y111" s="112">
        <v>33729</v>
      </c>
      <c r="Z111" s="112">
        <v>36693</v>
      </c>
      <c r="AB111" s="109" t="str">
        <f>TEXT(Z111,"###,###")</f>
        <v>36,693</v>
      </c>
      <c r="AD111" s="130">
        <f>Z111/($Z$4)*100</f>
        <v>38.568590558878249</v>
      </c>
      <c r="AF111" s="109"/>
    </row>
    <row r="112" spans="1:32" x14ac:dyDescent="0.25">
      <c r="S112" s="118" t="s">
        <v>53</v>
      </c>
      <c r="T112" s="118"/>
      <c r="U112" s="112"/>
      <c r="V112" s="112">
        <v>77844</v>
      </c>
      <c r="W112" s="112">
        <v>83094</v>
      </c>
      <c r="X112" s="112">
        <v>87479</v>
      </c>
      <c r="Y112" s="112">
        <v>90095</v>
      </c>
      <c r="Z112" s="112">
        <v>95137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39.770000000000003</v>
      </c>
      <c r="W118" s="131">
        <v>39.770000000000003</v>
      </c>
      <c r="X118" s="131">
        <v>39.61</v>
      </c>
      <c r="Y118" s="131">
        <v>39.67</v>
      </c>
      <c r="Z118" s="131">
        <v>39.700000000000003</v>
      </c>
      <c r="AB118" s="109" t="str">
        <f>TEXT(Z118,"##.0")</f>
        <v>39.7</v>
      </c>
    </row>
    <row r="120" spans="19:32" x14ac:dyDescent="0.25">
      <c r="S120" s="101" t="s">
        <v>100</v>
      </c>
      <c r="T120" s="112"/>
      <c r="U120" s="112"/>
      <c r="V120" s="112">
        <v>47624</v>
      </c>
      <c r="W120" s="112">
        <v>50700</v>
      </c>
      <c r="X120" s="112">
        <v>53143</v>
      </c>
      <c r="Y120" s="112">
        <v>55888</v>
      </c>
      <c r="Z120" s="112">
        <v>57112</v>
      </c>
      <c r="AB120" s="109" t="str">
        <f>TEXT(Z120,"###,###")</f>
        <v>57,112</v>
      </c>
    </row>
    <row r="121" spans="19:32" x14ac:dyDescent="0.25">
      <c r="S121" s="101" t="s">
        <v>101</v>
      </c>
      <c r="T121" s="112"/>
      <c r="U121" s="112"/>
      <c r="V121" s="112">
        <v>4312</v>
      </c>
      <c r="W121" s="112">
        <v>4492</v>
      </c>
      <c r="X121" s="112">
        <v>4495</v>
      </c>
      <c r="Y121" s="112">
        <v>4701</v>
      </c>
      <c r="Z121" s="112">
        <v>4748</v>
      </c>
      <c r="AB121" s="109" t="str">
        <f>TEXT(Z121,"###,###")</f>
        <v>4,748</v>
      </c>
    </row>
    <row r="122" spans="19:32" x14ac:dyDescent="0.25">
      <c r="S122" s="101" t="s">
        <v>102</v>
      </c>
      <c r="T122" s="112"/>
      <c r="U122" s="112"/>
      <c r="V122" s="112">
        <v>3873</v>
      </c>
      <c r="W122" s="112">
        <v>4231</v>
      </c>
      <c r="X122" s="112">
        <v>4414</v>
      </c>
      <c r="Y122" s="112">
        <v>4675</v>
      </c>
      <c r="Z122" s="112">
        <v>5243</v>
      </c>
      <c r="AB122" s="109" t="str">
        <f>TEXT(Z122,"###,###")</f>
        <v>5,243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51497</v>
      </c>
      <c r="W124" s="112">
        <v>54931</v>
      </c>
      <c r="X124" s="112">
        <v>57557</v>
      </c>
      <c r="Y124" s="112">
        <v>60563</v>
      </c>
      <c r="Z124" s="112">
        <v>62355</v>
      </c>
      <c r="AB124" s="109" t="str">
        <f>TEXT(Z124,"###,###")</f>
        <v>62,355</v>
      </c>
      <c r="AD124" s="127">
        <f>Z124/$Z$7*100</f>
        <v>92.920156170834204</v>
      </c>
    </row>
    <row r="125" spans="19:32" x14ac:dyDescent="0.25">
      <c r="S125" s="101" t="s">
        <v>104</v>
      </c>
      <c r="T125" s="112"/>
      <c r="U125" s="112"/>
      <c r="V125" s="112">
        <v>8185</v>
      </c>
      <c r="W125" s="112">
        <v>8723</v>
      </c>
      <c r="X125" s="112">
        <v>8909</v>
      </c>
      <c r="Y125" s="112">
        <v>9376</v>
      </c>
      <c r="Z125" s="112">
        <v>9991</v>
      </c>
      <c r="AB125" s="109" t="str">
        <f>TEXT(Z125,"###,###")</f>
        <v>9,991</v>
      </c>
      <c r="AD125" s="127">
        <f>Z125/$Z$7*100</f>
        <v>14.88838553929604</v>
      </c>
    </row>
    <row r="127" spans="19:32" x14ac:dyDescent="0.25">
      <c r="S127" s="101" t="s">
        <v>105</v>
      </c>
      <c r="T127" s="112"/>
      <c r="U127" s="112"/>
      <c r="V127" s="112">
        <v>29464</v>
      </c>
      <c r="W127" s="112">
        <v>31350</v>
      </c>
      <c r="X127" s="112">
        <v>32497</v>
      </c>
      <c r="Y127" s="112">
        <v>34114</v>
      </c>
      <c r="Z127" s="112">
        <v>34861</v>
      </c>
      <c r="AB127" s="109" t="str">
        <f>TEXT(Z127,"###,###")</f>
        <v>34,861</v>
      </c>
      <c r="AD127" s="127">
        <f>Z127/$Z$7*100</f>
        <v>51.949155068101213</v>
      </c>
    </row>
    <row r="128" spans="19:32" x14ac:dyDescent="0.25">
      <c r="S128" s="101" t="s">
        <v>106</v>
      </c>
      <c r="T128" s="112"/>
      <c r="U128" s="112"/>
      <c r="V128" s="112">
        <v>26341</v>
      </c>
      <c r="W128" s="112">
        <v>28065</v>
      </c>
      <c r="X128" s="112">
        <v>29558</v>
      </c>
      <c r="Y128" s="112">
        <v>31150</v>
      </c>
      <c r="Z128" s="112">
        <v>32201</v>
      </c>
      <c r="AB128" s="109" t="str">
        <f>TEXT(Z128,"###,###")</f>
        <v>32,201</v>
      </c>
      <c r="AD128" s="127">
        <f>Z128/$Z$7*100</f>
        <v>47.985277024409143</v>
      </c>
    </row>
    <row r="130" spans="19:20" x14ac:dyDescent="0.25">
      <c r="S130" s="101" t="s">
        <v>282</v>
      </c>
      <c r="T130" s="127">
        <v>85.10714392155694</v>
      </c>
    </row>
    <row r="131" spans="19:20" x14ac:dyDescent="0.25">
      <c r="S131" s="101" t="s">
        <v>283</v>
      </c>
      <c r="T131" s="127">
        <v>7.075373290018776</v>
      </c>
    </row>
    <row r="132" spans="19:20" x14ac:dyDescent="0.25">
      <c r="S132" s="101" t="s">
        <v>284</v>
      </c>
      <c r="T132" s="127">
        <v>7.8130122492772625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B968DD49-B627-4550-ABD5-FC711EC2D59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80BE311B-151B-4E79-BB9C-4255BD6E6E3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B30DF719-0138-4AD1-8E3B-1019CBE240A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7E9A3A36-02C1-4380-8225-B3603EF51F8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F8CE1A-CE29-4B7A-92CB-F29DD3F63A4F}">
  <sheetPr codeName="Sheet78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121</v>
      </c>
      <c r="T1" s="99"/>
      <c r="U1" s="99"/>
      <c r="V1" s="99"/>
      <c r="W1" s="99"/>
      <c r="X1" s="99"/>
      <c r="Y1" s="100" t="s">
        <v>217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204</v>
      </c>
      <c r="Y2" s="103" t="s">
        <v>281</v>
      </c>
      <c r="Z2" s="103" t="s">
        <v>287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60" t="s">
        <v>292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121</v>
      </c>
      <c r="Y3" s="105" t="s">
        <v>217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8.14 Casey, Victoria,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240313</v>
      </c>
      <c r="W4" s="108">
        <v>255214</v>
      </c>
      <c r="X4" s="108">
        <v>270524</v>
      </c>
      <c r="Y4" s="108">
        <v>276205</v>
      </c>
      <c r="Z4" s="108">
        <v>286744</v>
      </c>
      <c r="AB4" s="109" t="str">
        <f>TEXT(Z4,"###,###")</f>
        <v>286,744</v>
      </c>
      <c r="AD4" s="110">
        <f>Z4/Y4-1</f>
        <v>3.8156441773320449E-2</v>
      </c>
      <c r="AF4" s="110">
        <f>Z4/V4-1</f>
        <v>0.19321052127849936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129752</v>
      </c>
      <c r="W5" s="108">
        <v>137913</v>
      </c>
      <c r="X5" s="108">
        <v>144729</v>
      </c>
      <c r="Y5" s="108">
        <v>147809</v>
      </c>
      <c r="Z5" s="108">
        <v>152313</v>
      </c>
      <c r="AB5" s="109" t="str">
        <f>TEXT(Z5,"###,###")</f>
        <v>152,313</v>
      </c>
      <c r="AD5" s="110">
        <f t="shared" ref="AD5:AD9" si="0">Z5/Y5-1</f>
        <v>3.0471757470790006E-2</v>
      </c>
      <c r="AF5" s="110">
        <f t="shared" ref="AF5:AF9" si="1">Z5/V5-1</f>
        <v>0.17387785930082011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110567</v>
      </c>
      <c r="W6" s="108">
        <v>117302</v>
      </c>
      <c r="X6" s="108">
        <v>125793</v>
      </c>
      <c r="Y6" s="108">
        <v>128391</v>
      </c>
      <c r="Z6" s="108">
        <v>134271</v>
      </c>
      <c r="AB6" s="109" t="str">
        <f>TEXT(Z6,"###,###")</f>
        <v>134,271</v>
      </c>
      <c r="AD6" s="110">
        <f t="shared" si="0"/>
        <v>4.5797602635698764E-2</v>
      </c>
      <c r="AF6" s="110">
        <f t="shared" si="1"/>
        <v>0.21438584749518386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172460</v>
      </c>
      <c r="W7" s="108">
        <v>181620</v>
      </c>
      <c r="X7" s="108">
        <v>190509</v>
      </c>
      <c r="Y7" s="108">
        <v>197853</v>
      </c>
      <c r="Z7" s="108">
        <v>202124</v>
      </c>
      <c r="AB7" s="109" t="str">
        <f>TEXT(Z7,"###,###")</f>
        <v>202,124</v>
      </c>
      <c r="AD7" s="110">
        <f t="shared" si="0"/>
        <v>2.1586733585035267E-2</v>
      </c>
      <c r="AF7" s="110">
        <f t="shared" si="1"/>
        <v>0.17200510263249447</v>
      </c>
    </row>
    <row r="8" spans="1:32" ht="17.25" customHeight="1" x14ac:dyDescent="0.25">
      <c r="A8" s="64" t="s">
        <v>12</v>
      </c>
      <c r="B8" s="65"/>
      <c r="C8" s="29"/>
      <c r="D8" s="66" t="str">
        <f>AB4</f>
        <v>286,744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202,124</v>
      </c>
      <c r="P8" s="67"/>
      <c r="S8" s="107" t="s">
        <v>84</v>
      </c>
      <c r="T8" s="108"/>
      <c r="U8" s="108"/>
      <c r="V8" s="108">
        <v>43794.93</v>
      </c>
      <c r="W8" s="108">
        <v>44743.31</v>
      </c>
      <c r="X8" s="108">
        <v>45419.54</v>
      </c>
      <c r="Y8" s="108">
        <v>45569.51</v>
      </c>
      <c r="Z8" s="108">
        <v>47434</v>
      </c>
      <c r="AB8" s="109" t="str">
        <f>TEXT(Z8,"$###,###")</f>
        <v>$47,434</v>
      </c>
      <c r="AD8" s="110">
        <f t="shared" si="0"/>
        <v>4.091529621450829E-2</v>
      </c>
      <c r="AF8" s="110">
        <f t="shared" si="1"/>
        <v>8.3093408300915161E-2</v>
      </c>
    </row>
    <row r="9" spans="1:32" x14ac:dyDescent="0.25">
      <c r="A9" s="30" t="s">
        <v>14</v>
      </c>
      <c r="B9" s="71"/>
      <c r="C9" s="72"/>
      <c r="D9" s="73">
        <f>AD104</f>
        <v>83.067474820746028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53.404345847103762</v>
      </c>
      <c r="P9" s="74" t="s">
        <v>85</v>
      </c>
      <c r="S9" s="107" t="s">
        <v>7</v>
      </c>
      <c r="T9" s="108"/>
      <c r="U9" s="108"/>
      <c r="V9" s="108">
        <v>8983122015</v>
      </c>
      <c r="W9" s="108">
        <v>9761863824</v>
      </c>
      <c r="X9" s="108">
        <v>10557029867</v>
      </c>
      <c r="Y9" s="108">
        <v>11222420397</v>
      </c>
      <c r="Z9" s="108">
        <v>11947737064</v>
      </c>
      <c r="AB9" s="109" t="str">
        <f>TEXT(Z9/1000000,"$#,###.0")&amp;" mil"</f>
        <v>$11,947.7 mil</v>
      </c>
      <c r="AD9" s="110">
        <f t="shared" si="0"/>
        <v>6.4631036919085005E-2</v>
      </c>
      <c r="AF9" s="110">
        <f t="shared" si="1"/>
        <v>0.33002057013694031</v>
      </c>
    </row>
    <row r="10" spans="1:32" x14ac:dyDescent="0.25">
      <c r="A10" s="30" t="s">
        <v>17</v>
      </c>
      <c r="B10" s="71"/>
      <c r="C10" s="72"/>
      <c r="D10" s="73">
        <f>AD105</f>
        <v>10.718620093184164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46.524905503552276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84.814272426827102</v>
      </c>
      <c r="P11" s="74" t="s">
        <v>85</v>
      </c>
      <c r="S11" s="107" t="s">
        <v>29</v>
      </c>
      <c r="T11" s="112"/>
      <c r="U11" s="112"/>
      <c r="V11" s="112">
        <v>215879</v>
      </c>
      <c r="W11" s="112">
        <v>229027</v>
      </c>
      <c r="X11" s="112">
        <v>242451</v>
      </c>
      <c r="Y11" s="112">
        <v>246870</v>
      </c>
      <c r="Z11" s="112">
        <v>256048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7.3835863133522004</v>
      </c>
      <c r="P12" s="74" t="s">
        <v>85</v>
      </c>
      <c r="S12" s="107" t="s">
        <v>30</v>
      </c>
      <c r="T12" s="112"/>
      <c r="U12" s="112"/>
      <c r="V12" s="112">
        <v>24437</v>
      </c>
      <c r="W12" s="112">
        <v>26183</v>
      </c>
      <c r="X12" s="112">
        <v>28070</v>
      </c>
      <c r="Y12" s="112">
        <v>29333</v>
      </c>
      <c r="Z12" s="112">
        <v>30696</v>
      </c>
    </row>
    <row r="13" spans="1:32" ht="15" customHeight="1" x14ac:dyDescent="0.25">
      <c r="A13" s="30" t="s">
        <v>19</v>
      </c>
      <c r="B13" s="72"/>
      <c r="C13" s="72"/>
      <c r="D13" s="73">
        <f>AD108</f>
        <v>14.703707836955612</v>
      </c>
      <c r="E13" s="74" t="s">
        <v>85</v>
      </c>
      <c r="F13" s="24"/>
      <c r="G13" s="142" t="s">
        <v>285</v>
      </c>
      <c r="H13" s="143"/>
      <c r="I13" s="143"/>
      <c r="J13" s="143"/>
      <c r="K13" s="143"/>
      <c r="L13" s="143"/>
      <c r="M13" s="81"/>
      <c r="N13" s="72"/>
      <c r="O13" s="73">
        <f>T132</f>
        <v>7.8021412598207034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13.237940462572887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39.4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23.107022291660854</v>
      </c>
      <c r="E15" s="74" t="s">
        <v>85</v>
      </c>
      <c r="F15" s="24"/>
      <c r="G15" s="33" t="s">
        <v>279</v>
      </c>
      <c r="H15" s="72"/>
      <c r="I15" s="72"/>
      <c r="J15" s="72"/>
      <c r="K15" s="82"/>
      <c r="L15" s="72"/>
      <c r="M15" s="72"/>
      <c r="N15" s="72"/>
      <c r="O15" s="73">
        <f>AB38</f>
        <v>16.884684649027328</v>
      </c>
      <c r="P15" s="74" t="s">
        <v>85</v>
      </c>
      <c r="S15" s="115" t="s">
        <v>61</v>
      </c>
      <c r="T15" s="115"/>
      <c r="U15" s="116"/>
      <c r="V15" s="116">
        <v>1705</v>
      </c>
      <c r="W15" s="116">
        <v>1774</v>
      </c>
      <c r="X15" s="116">
        <v>1765</v>
      </c>
      <c r="Y15" s="112">
        <v>1782</v>
      </c>
      <c r="Z15" s="112">
        <v>1682</v>
      </c>
      <c r="AB15" s="117">
        <f t="shared" ref="AB15:AB34" si="2">IF(Z15="np",0,Z15/$Z$34)</f>
        <v>5.8658594425689816E-3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42.606296905950956</v>
      </c>
      <c r="E16" s="85" t="s">
        <v>85</v>
      </c>
      <c r="F16" s="24"/>
      <c r="G16" s="86" t="s">
        <v>280</v>
      </c>
      <c r="H16" s="35"/>
      <c r="I16" s="35"/>
      <c r="J16" s="35"/>
      <c r="K16" s="36"/>
      <c r="L16" s="35"/>
      <c r="M16" s="35"/>
      <c r="N16" s="35"/>
      <c r="O16" s="84">
        <f>AB37</f>
        <v>83.115315350972679</v>
      </c>
      <c r="P16" s="37" t="s">
        <v>85</v>
      </c>
      <c r="S16" s="115" t="s">
        <v>62</v>
      </c>
      <c r="T16" s="115"/>
      <c r="U16" s="116"/>
      <c r="V16" s="116">
        <v>307</v>
      </c>
      <c r="W16" s="116">
        <v>283</v>
      </c>
      <c r="X16" s="116">
        <v>303</v>
      </c>
      <c r="Y16" s="112">
        <v>319</v>
      </c>
      <c r="Z16" s="112">
        <v>294</v>
      </c>
      <c r="AB16" s="117">
        <f t="shared" si="2"/>
        <v>1.0253048014954105E-3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24399</v>
      </c>
      <c r="W17" s="116">
        <v>25119</v>
      </c>
      <c r="X17" s="116">
        <v>26522</v>
      </c>
      <c r="Y17" s="112">
        <v>25829</v>
      </c>
      <c r="Z17" s="112">
        <v>26728</v>
      </c>
      <c r="AB17" s="117">
        <f t="shared" si="2"/>
        <v>9.3212063722344668E-2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289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1583</v>
      </c>
      <c r="W18" s="116">
        <v>1831</v>
      </c>
      <c r="X18" s="116">
        <v>2032</v>
      </c>
      <c r="Y18" s="112">
        <v>2158</v>
      </c>
      <c r="Z18" s="112">
        <v>2260</v>
      </c>
      <c r="AB18" s="117">
        <f t="shared" si="2"/>
        <v>7.8815947325837684E-3</v>
      </c>
    </row>
    <row r="19" spans="1:28" x14ac:dyDescent="0.25">
      <c r="A19" s="63" t="str">
        <f>$S$1&amp;" ("&amp;$V$2&amp;" to "&amp;$Z$2&amp;")"</f>
        <v>Casey (2016-17 to 2020-21)</v>
      </c>
      <c r="B19" s="63"/>
      <c r="C19" s="63"/>
      <c r="D19" s="63"/>
      <c r="E19" s="63"/>
      <c r="F19" s="63"/>
      <c r="G19" s="63" t="str">
        <f>$S$1&amp;" ("&amp;$V$2&amp;" to "&amp;$Z$2&amp;")"</f>
        <v>Casey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18072</v>
      </c>
      <c r="W19" s="116">
        <v>22003</v>
      </c>
      <c r="X19" s="116">
        <v>22991</v>
      </c>
      <c r="Y19" s="112">
        <v>23600</v>
      </c>
      <c r="Z19" s="112">
        <v>24217</v>
      </c>
      <c r="AB19" s="117">
        <f t="shared" si="2"/>
        <v>8.4455123734062443E-2</v>
      </c>
    </row>
    <row r="20" spans="1:28" x14ac:dyDescent="0.25">
      <c r="S20" s="115" t="s">
        <v>66</v>
      </c>
      <c r="T20" s="115"/>
      <c r="U20" s="116"/>
      <c r="V20" s="116">
        <v>14090</v>
      </c>
      <c r="W20" s="116">
        <v>14507</v>
      </c>
      <c r="X20" s="116">
        <v>15330</v>
      </c>
      <c r="Y20" s="112">
        <v>15085</v>
      </c>
      <c r="Z20" s="112">
        <v>15266</v>
      </c>
      <c r="AB20" s="117">
        <f t="shared" si="2"/>
        <v>5.3239126189214073E-2</v>
      </c>
    </row>
    <row r="21" spans="1:28" x14ac:dyDescent="0.25">
      <c r="S21" s="115" t="s">
        <v>67</v>
      </c>
      <c r="T21" s="115"/>
      <c r="U21" s="116"/>
      <c r="V21" s="116">
        <v>24373</v>
      </c>
      <c r="W21" s="116">
        <v>25700</v>
      </c>
      <c r="X21" s="116">
        <v>26404</v>
      </c>
      <c r="Y21" s="112">
        <v>27804</v>
      </c>
      <c r="Z21" s="112">
        <v>29653</v>
      </c>
      <c r="AB21" s="117">
        <f t="shared" si="2"/>
        <v>0.10341280026783473</v>
      </c>
    </row>
    <row r="22" spans="1:28" x14ac:dyDescent="0.25">
      <c r="S22" s="115" t="s">
        <v>68</v>
      </c>
      <c r="T22" s="115"/>
      <c r="U22" s="116"/>
      <c r="V22" s="116">
        <v>12933</v>
      </c>
      <c r="W22" s="116">
        <v>13362</v>
      </c>
      <c r="X22" s="116">
        <v>14573</v>
      </c>
      <c r="Y22" s="112">
        <v>15071</v>
      </c>
      <c r="Z22" s="112">
        <v>15902</v>
      </c>
      <c r="AB22" s="117">
        <f t="shared" si="2"/>
        <v>5.5457132494489858E-2</v>
      </c>
    </row>
    <row r="23" spans="1:28" x14ac:dyDescent="0.25">
      <c r="S23" s="115" t="s">
        <v>69</v>
      </c>
      <c r="T23" s="115"/>
      <c r="U23" s="116"/>
      <c r="V23" s="116">
        <v>10203</v>
      </c>
      <c r="W23" s="116">
        <v>11847</v>
      </c>
      <c r="X23" s="116">
        <v>12829</v>
      </c>
      <c r="Y23" s="112">
        <v>13620</v>
      </c>
      <c r="Z23" s="112">
        <v>14449</v>
      </c>
      <c r="AB23" s="117">
        <f t="shared" si="2"/>
        <v>5.0389894819072065E-2</v>
      </c>
    </row>
    <row r="24" spans="1:28" x14ac:dyDescent="0.25">
      <c r="S24" s="115" t="s">
        <v>70</v>
      </c>
      <c r="T24" s="115"/>
      <c r="U24" s="116"/>
      <c r="V24" s="116">
        <v>2911</v>
      </c>
      <c r="W24" s="116">
        <v>3076</v>
      </c>
      <c r="X24" s="116">
        <v>3377</v>
      </c>
      <c r="Y24" s="112">
        <v>3492</v>
      </c>
      <c r="Z24" s="112">
        <v>3376</v>
      </c>
      <c r="AB24" s="117">
        <f t="shared" si="2"/>
        <v>1.1773568060709203E-2</v>
      </c>
    </row>
    <row r="25" spans="1:28" x14ac:dyDescent="0.25">
      <c r="S25" s="115" t="s">
        <v>71</v>
      </c>
      <c r="T25" s="115"/>
      <c r="U25" s="116"/>
      <c r="V25" s="116">
        <v>9076</v>
      </c>
      <c r="W25" s="116">
        <v>9606</v>
      </c>
      <c r="X25" s="116">
        <v>10156</v>
      </c>
      <c r="Y25" s="112">
        <v>10507</v>
      </c>
      <c r="Z25" s="112">
        <v>10909</v>
      </c>
      <c r="AB25" s="117">
        <f t="shared" si="2"/>
        <v>3.8044388025555896E-2</v>
      </c>
    </row>
    <row r="26" spans="1:28" x14ac:dyDescent="0.25">
      <c r="S26" s="115" t="s">
        <v>72</v>
      </c>
      <c r="T26" s="115"/>
      <c r="U26" s="116"/>
      <c r="V26" s="116">
        <v>3720</v>
      </c>
      <c r="W26" s="116">
        <v>4122</v>
      </c>
      <c r="X26" s="116">
        <v>4209</v>
      </c>
      <c r="Y26" s="112">
        <v>3908</v>
      </c>
      <c r="Z26" s="112">
        <v>4123</v>
      </c>
      <c r="AB26" s="117">
        <f t="shared" si="2"/>
        <v>1.4378679240018972E-2</v>
      </c>
    </row>
    <row r="27" spans="1:28" x14ac:dyDescent="0.25">
      <c r="S27" s="115" t="s">
        <v>73</v>
      </c>
      <c r="T27" s="115"/>
      <c r="U27" s="116"/>
      <c r="V27" s="116">
        <v>12780</v>
      </c>
      <c r="W27" s="116">
        <v>14805</v>
      </c>
      <c r="X27" s="116">
        <v>15775</v>
      </c>
      <c r="Y27" s="112">
        <v>16174</v>
      </c>
      <c r="Z27" s="112">
        <v>16990</v>
      </c>
      <c r="AB27" s="117">
        <f t="shared" si="2"/>
        <v>5.9251457746282397E-2</v>
      </c>
    </row>
    <row r="28" spans="1:28" x14ac:dyDescent="0.25">
      <c r="S28" s="115" t="s">
        <v>74</v>
      </c>
      <c r="T28" s="115"/>
      <c r="U28" s="116"/>
      <c r="V28" s="116">
        <v>26557</v>
      </c>
      <c r="W28" s="116">
        <v>31646</v>
      </c>
      <c r="X28" s="116">
        <v>33913</v>
      </c>
      <c r="Y28" s="112">
        <v>34271</v>
      </c>
      <c r="Z28" s="112">
        <v>34477</v>
      </c>
      <c r="AB28" s="117">
        <f t="shared" si="2"/>
        <v>0.12023616884747371</v>
      </c>
    </row>
    <row r="29" spans="1:28" x14ac:dyDescent="0.25">
      <c r="S29" s="115" t="s">
        <v>75</v>
      </c>
      <c r="T29" s="115"/>
      <c r="U29" s="116"/>
      <c r="V29" s="116">
        <v>8651</v>
      </c>
      <c r="W29" s="116">
        <v>8286</v>
      </c>
      <c r="X29" s="116">
        <v>14274</v>
      </c>
      <c r="Y29" s="112">
        <v>9346</v>
      </c>
      <c r="Z29" s="112">
        <v>9613</v>
      </c>
      <c r="AB29" s="117">
        <f t="shared" si="2"/>
        <v>3.3524677063861842E-2</v>
      </c>
    </row>
    <row r="30" spans="1:28" x14ac:dyDescent="0.25">
      <c r="S30" s="115" t="s">
        <v>76</v>
      </c>
      <c r="T30" s="115"/>
      <c r="U30" s="116"/>
      <c r="V30" s="116">
        <v>12908</v>
      </c>
      <c r="W30" s="116">
        <v>13428</v>
      </c>
      <c r="X30" s="116">
        <v>10526</v>
      </c>
      <c r="Y30" s="112">
        <v>14518</v>
      </c>
      <c r="Z30" s="112">
        <v>14608</v>
      </c>
      <c r="AB30" s="117">
        <f t="shared" si="2"/>
        <v>5.0944396395391008E-2</v>
      </c>
    </row>
    <row r="31" spans="1:28" x14ac:dyDescent="0.25">
      <c r="S31" s="115" t="s">
        <v>77</v>
      </c>
      <c r="T31" s="115"/>
      <c r="U31" s="116"/>
      <c r="V31" s="116">
        <v>24888</v>
      </c>
      <c r="W31" s="116">
        <v>28708</v>
      </c>
      <c r="X31" s="116">
        <v>31772</v>
      </c>
      <c r="Y31" s="112">
        <v>35413</v>
      </c>
      <c r="Z31" s="112">
        <v>40015</v>
      </c>
      <c r="AB31" s="117">
        <f t="shared" si="2"/>
        <v>0.13954956337360153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3948</v>
      </c>
      <c r="W32" s="116">
        <v>4466</v>
      </c>
      <c r="X32" s="116">
        <v>4561</v>
      </c>
      <c r="Y32" s="112">
        <v>4833</v>
      </c>
      <c r="Z32" s="112">
        <v>4682</v>
      </c>
      <c r="AB32" s="117">
        <f t="shared" si="2"/>
        <v>1.6328153335379292E-2</v>
      </c>
    </row>
    <row r="33" spans="19:32" x14ac:dyDescent="0.25">
      <c r="S33" s="115" t="s">
        <v>79</v>
      </c>
      <c r="T33" s="115"/>
      <c r="U33" s="116"/>
      <c r="V33" s="116">
        <v>7579</v>
      </c>
      <c r="W33" s="116">
        <v>8728</v>
      </c>
      <c r="X33" s="116">
        <v>9452</v>
      </c>
      <c r="Y33" s="112">
        <v>10221</v>
      </c>
      <c r="Z33" s="112">
        <v>10838</v>
      </c>
      <c r="AB33" s="117">
        <f t="shared" si="2"/>
        <v>3.7796780403426052E-2</v>
      </c>
    </row>
    <row r="34" spans="19:32" x14ac:dyDescent="0.25">
      <c r="S34" s="118" t="s">
        <v>53</v>
      </c>
      <c r="T34" s="118"/>
      <c r="U34" s="119"/>
      <c r="V34" s="119">
        <v>240316</v>
      </c>
      <c r="W34" s="119">
        <v>255212</v>
      </c>
      <c r="X34" s="119">
        <v>270519</v>
      </c>
      <c r="Y34" s="120">
        <v>276202</v>
      </c>
      <c r="Z34" s="120">
        <v>286744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147179</v>
      </c>
      <c r="W37" s="112">
        <v>154082</v>
      </c>
      <c r="X37" s="112">
        <v>158349</v>
      </c>
      <c r="Y37" s="112">
        <v>164664</v>
      </c>
      <c r="Z37" s="112">
        <v>167996</v>
      </c>
      <c r="AB37" s="132">
        <f>Z37/Z40*100</f>
        <v>83.115315350972679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25283</v>
      </c>
      <c r="W38" s="112">
        <v>27534</v>
      </c>
      <c r="X38" s="112">
        <v>32161</v>
      </c>
      <c r="Y38" s="112">
        <v>33188</v>
      </c>
      <c r="Z38" s="112">
        <v>34128</v>
      </c>
      <c r="AB38" s="132">
        <f>Z38/Z40*100</f>
        <v>16.884684649027328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172462</v>
      </c>
      <c r="W40" s="112">
        <v>181616</v>
      </c>
      <c r="X40" s="112">
        <v>190510</v>
      </c>
      <c r="Y40" s="112">
        <v>197852</v>
      </c>
      <c r="Z40" s="112">
        <v>202124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38</v>
      </c>
      <c r="W44" s="112">
        <v>39</v>
      </c>
      <c r="X44" s="112">
        <v>36</v>
      </c>
      <c r="Y44" s="112">
        <v>38</v>
      </c>
      <c r="Z44" s="112">
        <v>51</v>
      </c>
    </row>
    <row r="45" spans="19:32" x14ac:dyDescent="0.25">
      <c r="S45" s="115" t="s">
        <v>37</v>
      </c>
      <c r="T45" s="115"/>
      <c r="U45" s="112"/>
      <c r="V45" s="112">
        <v>2059</v>
      </c>
      <c r="W45" s="112">
        <v>2230</v>
      </c>
      <c r="X45" s="112">
        <v>2438</v>
      </c>
      <c r="Y45" s="112">
        <v>2365</v>
      </c>
      <c r="Z45" s="112">
        <v>2467</v>
      </c>
    </row>
    <row r="46" spans="19:32" x14ac:dyDescent="0.25">
      <c r="S46" s="115" t="s">
        <v>38</v>
      </c>
      <c r="T46" s="115"/>
      <c r="U46" s="112"/>
      <c r="V46" s="112">
        <v>7582</v>
      </c>
      <c r="W46" s="112">
        <v>7976</v>
      </c>
      <c r="X46" s="112">
        <v>8168</v>
      </c>
      <c r="Y46" s="112">
        <v>7939</v>
      </c>
      <c r="Z46" s="112">
        <v>8270</v>
      </c>
    </row>
    <row r="47" spans="19:32" x14ac:dyDescent="0.25">
      <c r="S47" s="115" t="s">
        <v>39</v>
      </c>
      <c r="T47" s="115"/>
      <c r="U47" s="112"/>
      <c r="V47" s="112">
        <v>13358</v>
      </c>
      <c r="W47" s="112">
        <v>14476</v>
      </c>
      <c r="X47" s="112">
        <v>14814</v>
      </c>
      <c r="Y47" s="112">
        <v>14545</v>
      </c>
      <c r="Z47" s="112">
        <v>15075</v>
      </c>
    </row>
    <row r="48" spans="19:32" x14ac:dyDescent="0.25">
      <c r="S48" s="115" t="s">
        <v>40</v>
      </c>
      <c r="T48" s="115"/>
      <c r="U48" s="112"/>
      <c r="V48" s="112">
        <v>16246</v>
      </c>
      <c r="W48" s="112">
        <v>17540</v>
      </c>
      <c r="X48" s="112">
        <v>18997</v>
      </c>
      <c r="Y48" s="112">
        <v>19859</v>
      </c>
      <c r="Z48" s="112">
        <v>20306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17403</v>
      </c>
      <c r="W49" s="112">
        <v>18400</v>
      </c>
      <c r="X49" s="112">
        <v>19224</v>
      </c>
      <c r="Y49" s="112">
        <v>19626</v>
      </c>
      <c r="Z49" s="112">
        <v>20023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Casey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16622</v>
      </c>
      <c r="W50" s="112">
        <v>18270</v>
      </c>
      <c r="X50" s="112">
        <v>19701</v>
      </c>
      <c r="Y50" s="112">
        <v>20149</v>
      </c>
      <c r="Z50" s="112">
        <v>20847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13974</v>
      </c>
      <c r="W51" s="112">
        <v>14659</v>
      </c>
      <c r="X51" s="112">
        <v>15437</v>
      </c>
      <c r="Y51" s="112">
        <v>16062</v>
      </c>
      <c r="Z51" s="112">
        <v>16964</v>
      </c>
    </row>
    <row r="52" spans="1:26" ht="15" customHeight="1" x14ac:dyDescent="0.25">
      <c r="S52" s="115" t="s">
        <v>44</v>
      </c>
      <c r="T52" s="115"/>
      <c r="U52" s="112"/>
      <c r="V52" s="112">
        <v>12737</v>
      </c>
      <c r="W52" s="112">
        <v>13429</v>
      </c>
      <c r="X52" s="112">
        <v>13555</v>
      </c>
      <c r="Y52" s="112">
        <v>14009</v>
      </c>
      <c r="Z52" s="112">
        <v>14022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10952</v>
      </c>
      <c r="W53" s="112">
        <v>11112</v>
      </c>
      <c r="X53" s="112">
        <v>11452</v>
      </c>
      <c r="Y53" s="112">
        <v>11583</v>
      </c>
      <c r="Z53" s="112">
        <v>12093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8882</v>
      </c>
      <c r="W54" s="112">
        <v>9374</v>
      </c>
      <c r="X54" s="112">
        <v>9775</v>
      </c>
      <c r="Y54" s="112">
        <v>9931</v>
      </c>
      <c r="Z54" s="112">
        <v>10096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5881</v>
      </c>
      <c r="W55" s="112">
        <v>6179</v>
      </c>
      <c r="X55" s="112">
        <v>6619</v>
      </c>
      <c r="Y55" s="112">
        <v>6985</v>
      </c>
      <c r="Z55" s="112">
        <v>7126</v>
      </c>
    </row>
    <row r="56" spans="1:26" ht="15" customHeight="1" x14ac:dyDescent="0.25">
      <c r="S56" s="115" t="s">
        <v>48</v>
      </c>
      <c r="T56" s="115"/>
      <c r="U56" s="112"/>
      <c r="V56" s="112">
        <v>2602</v>
      </c>
      <c r="W56" s="112">
        <v>2721</v>
      </c>
      <c r="X56" s="112">
        <v>2923</v>
      </c>
      <c r="Y56" s="112">
        <v>3123</v>
      </c>
      <c r="Z56" s="112">
        <v>3325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890</v>
      </c>
      <c r="W57" s="112">
        <v>976</v>
      </c>
      <c r="X57" s="112">
        <v>1039</v>
      </c>
      <c r="Y57" s="112">
        <v>1045</v>
      </c>
      <c r="Z57" s="112">
        <v>1082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300</v>
      </c>
      <c r="W58" s="112">
        <v>305</v>
      </c>
      <c r="X58" s="112">
        <v>330</v>
      </c>
      <c r="Y58" s="112">
        <v>341</v>
      </c>
      <c r="Z58" s="112">
        <v>355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144</v>
      </c>
      <c r="W59" s="112">
        <v>150</v>
      </c>
      <c r="X59" s="112">
        <v>146</v>
      </c>
      <c r="Y59" s="112">
        <v>134</v>
      </c>
      <c r="Z59" s="112">
        <v>134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72</v>
      </c>
      <c r="W60" s="112">
        <v>85</v>
      </c>
      <c r="X60" s="112">
        <v>86</v>
      </c>
      <c r="Y60" s="112">
        <v>70</v>
      </c>
      <c r="Z60" s="112">
        <v>77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129750</v>
      </c>
      <c r="W61" s="112">
        <v>137914</v>
      </c>
      <c r="X61" s="112">
        <v>144730</v>
      </c>
      <c r="Y61" s="112">
        <v>147814</v>
      </c>
      <c r="Z61" s="112">
        <v>152313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32</v>
      </c>
      <c r="W63" s="112">
        <v>46</v>
      </c>
      <c r="X63" s="112">
        <v>31</v>
      </c>
      <c r="Y63" s="112">
        <v>44</v>
      </c>
      <c r="Z63" s="112">
        <v>50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2424</v>
      </c>
      <c r="W64" s="112">
        <v>2521</v>
      </c>
      <c r="X64" s="112">
        <v>2769</v>
      </c>
      <c r="Y64" s="112">
        <v>2763</v>
      </c>
      <c r="Z64" s="112">
        <v>2988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Casey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7282</v>
      </c>
      <c r="W65" s="112">
        <v>7630</v>
      </c>
      <c r="X65" s="112">
        <v>8213</v>
      </c>
      <c r="Y65" s="112">
        <v>7714</v>
      </c>
      <c r="Z65" s="112">
        <v>8295</v>
      </c>
    </row>
    <row r="66" spans="1:26" x14ac:dyDescent="0.25">
      <c r="S66" s="115" t="s">
        <v>39</v>
      </c>
      <c r="T66" s="115"/>
      <c r="U66" s="112"/>
      <c r="V66" s="112">
        <v>11623</v>
      </c>
      <c r="W66" s="112">
        <v>12549</v>
      </c>
      <c r="X66" s="112">
        <v>13320</v>
      </c>
      <c r="Y66" s="112">
        <v>13124</v>
      </c>
      <c r="Z66" s="112">
        <v>14425</v>
      </c>
    </row>
    <row r="67" spans="1:26" x14ac:dyDescent="0.25">
      <c r="S67" s="115" t="s">
        <v>40</v>
      </c>
      <c r="T67" s="115"/>
      <c r="U67" s="112"/>
      <c r="V67" s="112">
        <v>14107</v>
      </c>
      <c r="W67" s="112">
        <v>15143</v>
      </c>
      <c r="X67" s="112">
        <v>16313</v>
      </c>
      <c r="Y67" s="112">
        <v>17050</v>
      </c>
      <c r="Z67" s="112">
        <v>17623</v>
      </c>
    </row>
    <row r="68" spans="1:26" x14ac:dyDescent="0.25">
      <c r="S68" s="115" t="s">
        <v>41</v>
      </c>
      <c r="T68" s="115"/>
      <c r="U68" s="112"/>
      <c r="V68" s="112">
        <v>14755</v>
      </c>
      <c r="W68" s="112">
        <v>15892</v>
      </c>
      <c r="X68" s="112">
        <v>17125</v>
      </c>
      <c r="Y68" s="112">
        <v>17464</v>
      </c>
      <c r="Z68" s="112">
        <v>17929</v>
      </c>
    </row>
    <row r="69" spans="1:26" x14ac:dyDescent="0.25">
      <c r="S69" s="115" t="s">
        <v>42</v>
      </c>
      <c r="T69" s="115"/>
      <c r="U69" s="112"/>
      <c r="V69" s="112">
        <v>12553</v>
      </c>
      <c r="W69" s="112">
        <v>13872</v>
      </c>
      <c r="X69" s="112">
        <v>15442</v>
      </c>
      <c r="Y69" s="112">
        <v>16524</v>
      </c>
      <c r="Z69" s="112">
        <v>17651</v>
      </c>
    </row>
    <row r="70" spans="1:26" x14ac:dyDescent="0.25">
      <c r="S70" s="115" t="s">
        <v>43</v>
      </c>
      <c r="T70" s="115"/>
      <c r="U70" s="112"/>
      <c r="V70" s="112">
        <v>11647</v>
      </c>
      <c r="W70" s="112">
        <v>12140</v>
      </c>
      <c r="X70" s="112">
        <v>13045</v>
      </c>
      <c r="Y70" s="112">
        <v>13565</v>
      </c>
      <c r="Z70" s="112">
        <v>14040</v>
      </c>
    </row>
    <row r="71" spans="1:26" x14ac:dyDescent="0.25">
      <c r="S71" s="115" t="s">
        <v>44</v>
      </c>
      <c r="T71" s="115"/>
      <c r="U71" s="112"/>
      <c r="V71" s="112">
        <v>11511</v>
      </c>
      <c r="W71" s="112">
        <v>12023</v>
      </c>
      <c r="X71" s="112">
        <v>12649</v>
      </c>
      <c r="Y71" s="112">
        <v>12538</v>
      </c>
      <c r="Z71" s="112">
        <v>12588</v>
      </c>
    </row>
    <row r="72" spans="1:26" x14ac:dyDescent="0.25">
      <c r="S72" s="115" t="s">
        <v>45</v>
      </c>
      <c r="T72" s="115"/>
      <c r="U72" s="112"/>
      <c r="V72" s="112">
        <v>9700</v>
      </c>
      <c r="W72" s="112">
        <v>9920</v>
      </c>
      <c r="X72" s="112">
        <v>10355</v>
      </c>
      <c r="Y72" s="112">
        <v>10564</v>
      </c>
      <c r="Z72" s="112">
        <v>11042</v>
      </c>
    </row>
    <row r="73" spans="1:26" x14ac:dyDescent="0.25">
      <c r="S73" s="115" t="s">
        <v>46</v>
      </c>
      <c r="T73" s="115"/>
      <c r="U73" s="112"/>
      <c r="V73" s="112">
        <v>7641</v>
      </c>
      <c r="W73" s="112">
        <v>7875</v>
      </c>
      <c r="X73" s="112">
        <v>8201</v>
      </c>
      <c r="Y73" s="112">
        <v>8321</v>
      </c>
      <c r="Z73" s="112">
        <v>8532</v>
      </c>
    </row>
    <row r="74" spans="1:26" x14ac:dyDescent="0.25">
      <c r="S74" s="115" t="s">
        <v>47</v>
      </c>
      <c r="T74" s="115"/>
      <c r="U74" s="112"/>
      <c r="V74" s="112">
        <v>4618</v>
      </c>
      <c r="W74" s="112">
        <v>4809</v>
      </c>
      <c r="X74" s="112">
        <v>5244</v>
      </c>
      <c r="Y74" s="112">
        <v>5421</v>
      </c>
      <c r="Z74" s="112">
        <v>5644</v>
      </c>
    </row>
    <row r="75" spans="1:26" x14ac:dyDescent="0.25">
      <c r="S75" s="115" t="s">
        <v>48</v>
      </c>
      <c r="T75" s="115"/>
      <c r="U75" s="112"/>
      <c r="V75" s="112">
        <v>1665</v>
      </c>
      <c r="W75" s="112">
        <v>1808</v>
      </c>
      <c r="X75" s="112">
        <v>2022</v>
      </c>
      <c r="Y75" s="112">
        <v>2184</v>
      </c>
      <c r="Z75" s="112">
        <v>2375</v>
      </c>
    </row>
    <row r="76" spans="1:26" x14ac:dyDescent="0.25">
      <c r="S76" s="115" t="s">
        <v>49</v>
      </c>
      <c r="T76" s="115"/>
      <c r="U76" s="112"/>
      <c r="V76" s="112">
        <v>519</v>
      </c>
      <c r="W76" s="112">
        <v>563</v>
      </c>
      <c r="X76" s="112">
        <v>591</v>
      </c>
      <c r="Y76" s="112">
        <v>639</v>
      </c>
      <c r="Z76" s="112">
        <v>640</v>
      </c>
    </row>
    <row r="77" spans="1:26" x14ac:dyDescent="0.25">
      <c r="S77" s="115" t="s">
        <v>50</v>
      </c>
      <c r="T77" s="115"/>
      <c r="U77" s="112"/>
      <c r="V77" s="112">
        <v>259</v>
      </c>
      <c r="W77" s="112">
        <v>241</v>
      </c>
      <c r="X77" s="112">
        <v>235</v>
      </c>
      <c r="Y77" s="112">
        <v>244</v>
      </c>
      <c r="Z77" s="112">
        <v>228</v>
      </c>
    </row>
    <row r="78" spans="1:26" x14ac:dyDescent="0.25">
      <c r="S78" s="115" t="s">
        <v>51</v>
      </c>
      <c r="T78" s="115"/>
      <c r="U78" s="112"/>
      <c r="V78" s="112">
        <v>124</v>
      </c>
      <c r="W78" s="112">
        <v>152</v>
      </c>
      <c r="X78" s="112">
        <v>147</v>
      </c>
      <c r="Y78" s="112">
        <v>111</v>
      </c>
      <c r="Z78" s="112">
        <v>112</v>
      </c>
    </row>
    <row r="79" spans="1:26" x14ac:dyDescent="0.25">
      <c r="S79" s="115" t="s">
        <v>52</v>
      </c>
      <c r="T79" s="115"/>
      <c r="U79" s="112"/>
      <c r="V79" s="112">
        <v>95</v>
      </c>
      <c r="W79" s="112">
        <v>118</v>
      </c>
      <c r="X79" s="112">
        <v>107</v>
      </c>
      <c r="Y79" s="112">
        <v>115</v>
      </c>
      <c r="Z79" s="112">
        <v>109</v>
      </c>
    </row>
    <row r="80" spans="1:26" x14ac:dyDescent="0.25">
      <c r="S80" s="118" t="s">
        <v>53</v>
      </c>
      <c r="T80" s="118"/>
      <c r="U80" s="112"/>
      <c r="V80" s="112">
        <v>110566</v>
      </c>
      <c r="W80" s="112">
        <v>117300</v>
      </c>
      <c r="X80" s="112">
        <v>125790</v>
      </c>
      <c r="Y80" s="112">
        <v>128389</v>
      </c>
      <c r="Z80" s="112">
        <v>134271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Casey</v>
      </c>
      <c r="D83" s="144"/>
      <c r="E83" s="144"/>
      <c r="F83" s="144"/>
      <c r="G83" s="144"/>
      <c r="H83" s="47"/>
      <c r="I83" s="47"/>
      <c r="J83" s="145" t="str">
        <f>'State data for spotlight'!A1</f>
        <v>Victoria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10759</v>
      </c>
      <c r="W83" s="112">
        <v>11285</v>
      </c>
      <c r="X83" s="112">
        <v>11815</v>
      </c>
      <c r="Y83" s="112">
        <v>12929</v>
      </c>
      <c r="Z83" s="112">
        <v>13189</v>
      </c>
      <c r="AD83" s="117"/>
    </row>
    <row r="84" spans="1:30" ht="15" customHeight="1" x14ac:dyDescent="0.25">
      <c r="A84" s="46"/>
      <c r="B84" s="46"/>
      <c r="C84" s="48"/>
      <c r="D84" s="139" t="s">
        <v>0</v>
      </c>
      <c r="E84" s="139"/>
      <c r="F84" s="139" t="s">
        <v>201</v>
      </c>
      <c r="G84" s="139"/>
      <c r="H84" s="48"/>
      <c r="I84" s="48"/>
      <c r="J84" s="48"/>
      <c r="K84" s="48"/>
      <c r="L84" s="139" t="s">
        <v>0</v>
      </c>
      <c r="M84" s="139"/>
      <c r="N84" s="139" t="s">
        <v>201</v>
      </c>
      <c r="O84" s="139"/>
      <c r="S84" s="115" t="s">
        <v>57</v>
      </c>
      <c r="T84" s="115"/>
      <c r="U84" s="112"/>
      <c r="V84" s="112">
        <v>10344</v>
      </c>
      <c r="W84" s="112">
        <v>11087</v>
      </c>
      <c r="X84" s="112">
        <v>11912</v>
      </c>
      <c r="Y84" s="112">
        <v>12524</v>
      </c>
      <c r="Z84" s="112">
        <v>13104</v>
      </c>
    </row>
    <row r="85" spans="1:30" ht="15" customHeight="1" x14ac:dyDescent="0.25">
      <c r="A85" s="46"/>
      <c r="B85" s="46"/>
      <c r="C85" s="58" t="s">
        <v>1</v>
      </c>
      <c r="D85" s="139" t="s">
        <v>2</v>
      </c>
      <c r="E85" s="139"/>
      <c r="F85" s="139" t="str">
        <f>"since "&amp;$V$2</f>
        <v>since 2016-17</v>
      </c>
      <c r="G85" s="139"/>
      <c r="H85" s="48"/>
      <c r="I85" s="48"/>
      <c r="J85" s="48"/>
      <c r="K85" s="58" t="s">
        <v>1</v>
      </c>
      <c r="L85" s="139" t="s">
        <v>2</v>
      </c>
      <c r="M85" s="139"/>
      <c r="N85" s="139" t="str">
        <f>"since "&amp;$V$2</f>
        <v>since 2016-17</v>
      </c>
      <c r="O85" s="139"/>
      <c r="S85" s="115" t="s">
        <v>195</v>
      </c>
      <c r="T85" s="115"/>
      <c r="U85" s="112"/>
      <c r="V85" s="112">
        <v>18062</v>
      </c>
      <c r="W85" s="112">
        <v>18948</v>
      </c>
      <c r="X85" s="112">
        <v>19815</v>
      </c>
      <c r="Y85" s="112">
        <v>20159</v>
      </c>
      <c r="Z85" s="112">
        <v>20387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286,744</v>
      </c>
      <c r="D86" s="96">
        <f t="shared" ref="D86:D91" si="4">AD4</f>
        <v>3.8156441773320449E-2</v>
      </c>
      <c r="E86" s="97">
        <f t="shared" ref="E86:E91" si="5">AD4</f>
        <v>3.8156441773320449E-2</v>
      </c>
      <c r="F86" s="96">
        <f t="shared" ref="F86:F91" si="6">AF4</f>
        <v>0.19321052127849936</v>
      </c>
      <c r="G86" s="97">
        <f t="shared" ref="G86:G91" si="7">AF4</f>
        <v>0.19321052127849936</v>
      </c>
      <c r="H86" s="57"/>
      <c r="I86" s="57"/>
      <c r="J86" s="140" t="str">
        <f>'State data for spotlight'!J4</f>
        <v>5,274,707</v>
      </c>
      <c r="K86" s="140"/>
      <c r="L86" s="96">
        <f>'State data for spotlight'!L4</f>
        <v>1.4421743640712803E-2</v>
      </c>
      <c r="M86" s="97">
        <f>'State data for spotlight'!L4</f>
        <v>1.4421743640712803E-2</v>
      </c>
      <c r="N86" s="96">
        <f>'State data for spotlight'!N4</f>
        <v>8.438148994686534E-2</v>
      </c>
      <c r="O86" s="97">
        <f>'State data for spotlight'!N4</f>
        <v>8.438148994686534E-2</v>
      </c>
      <c r="S86" s="115" t="s">
        <v>196</v>
      </c>
      <c r="T86" s="115"/>
      <c r="U86" s="112"/>
      <c r="V86" s="112">
        <v>4045</v>
      </c>
      <c r="W86" s="112">
        <v>4448</v>
      </c>
      <c r="X86" s="112">
        <v>4762</v>
      </c>
      <c r="Y86" s="112">
        <v>5140</v>
      </c>
      <c r="Z86" s="112">
        <v>5397</v>
      </c>
    </row>
    <row r="87" spans="1:30" ht="15" customHeight="1" x14ac:dyDescent="0.25">
      <c r="A87" s="98" t="s">
        <v>4</v>
      </c>
      <c r="B87" s="49"/>
      <c r="C87" s="57" t="str">
        <f t="shared" si="3"/>
        <v>152,313</v>
      </c>
      <c r="D87" s="96">
        <f t="shared" si="4"/>
        <v>3.0471757470790006E-2</v>
      </c>
      <c r="E87" s="97">
        <f t="shared" si="5"/>
        <v>3.0471757470790006E-2</v>
      </c>
      <c r="F87" s="96">
        <f t="shared" si="6"/>
        <v>0.17387785930082011</v>
      </c>
      <c r="G87" s="97">
        <f t="shared" si="7"/>
        <v>0.17387785930082011</v>
      </c>
      <c r="H87" s="57"/>
      <c r="I87" s="57"/>
      <c r="J87" s="140" t="str">
        <f>'State data for spotlight'!J5</f>
        <v>2,678,317</v>
      </c>
      <c r="K87" s="140"/>
      <c r="L87" s="96">
        <f>'State data for spotlight'!L5</f>
        <v>7.6054295905234603E-3</v>
      </c>
      <c r="M87" s="97">
        <f>'State data for spotlight'!L5</f>
        <v>7.6054295905234603E-3</v>
      </c>
      <c r="N87" s="96">
        <f>'State data for spotlight'!N5</f>
        <v>7.1082164833552008E-2</v>
      </c>
      <c r="O87" s="97">
        <f>'State data for spotlight'!N5</f>
        <v>7.1082164833552008E-2</v>
      </c>
      <c r="S87" s="115" t="s">
        <v>197</v>
      </c>
      <c r="T87" s="115"/>
      <c r="U87" s="112"/>
      <c r="V87" s="112">
        <v>5189</v>
      </c>
      <c r="W87" s="112">
        <v>5316</v>
      </c>
      <c r="X87" s="112">
        <v>5490</v>
      </c>
      <c r="Y87" s="112">
        <v>5539</v>
      </c>
      <c r="Z87" s="112">
        <v>5653</v>
      </c>
    </row>
    <row r="88" spans="1:30" ht="15" customHeight="1" x14ac:dyDescent="0.25">
      <c r="A88" s="98" t="s">
        <v>5</v>
      </c>
      <c r="B88" s="49"/>
      <c r="C88" s="57" t="str">
        <f t="shared" si="3"/>
        <v>134,271</v>
      </c>
      <c r="D88" s="96">
        <f t="shared" si="4"/>
        <v>4.5797602635698764E-2</v>
      </c>
      <c r="E88" s="97">
        <f t="shared" si="5"/>
        <v>4.5797602635698764E-2</v>
      </c>
      <c r="F88" s="96">
        <f t="shared" si="6"/>
        <v>0.21438584749518386</v>
      </c>
      <c r="G88" s="97">
        <f t="shared" si="7"/>
        <v>0.21438584749518386</v>
      </c>
      <c r="H88" s="57"/>
      <c r="I88" s="57"/>
      <c r="J88" s="140" t="str">
        <f>'State data for spotlight'!J6</f>
        <v>2,593,620</v>
      </c>
      <c r="K88" s="140"/>
      <c r="L88" s="96">
        <f>'State data for spotlight'!L6</f>
        <v>2.0458990541862843E-2</v>
      </c>
      <c r="M88" s="97">
        <f>'State data for spotlight'!L6</f>
        <v>2.0458990541862843E-2</v>
      </c>
      <c r="N88" s="96">
        <f>'State data for spotlight'!N6</f>
        <v>9.7278654845571522E-2</v>
      </c>
      <c r="O88" s="97">
        <f>'State data for spotlight'!N6</f>
        <v>9.7278654845571522E-2</v>
      </c>
      <c r="S88" s="115" t="s">
        <v>198</v>
      </c>
      <c r="T88" s="115"/>
      <c r="U88" s="112"/>
      <c r="V88" s="112">
        <v>5198</v>
      </c>
      <c r="W88" s="112">
        <v>5615</v>
      </c>
      <c r="X88" s="112">
        <v>5759</v>
      </c>
      <c r="Y88" s="112">
        <v>5934</v>
      </c>
      <c r="Z88" s="112">
        <v>6090</v>
      </c>
    </row>
    <row r="89" spans="1:30" ht="15" customHeight="1" x14ac:dyDescent="0.25">
      <c r="A89" s="49" t="s">
        <v>6</v>
      </c>
      <c r="B89" s="49"/>
      <c r="C89" s="57" t="str">
        <f t="shared" si="3"/>
        <v>202,124</v>
      </c>
      <c r="D89" s="96">
        <f t="shared" si="4"/>
        <v>2.1586733585035267E-2</v>
      </c>
      <c r="E89" s="97">
        <f t="shared" si="5"/>
        <v>2.1586733585035267E-2</v>
      </c>
      <c r="F89" s="96">
        <f t="shared" si="6"/>
        <v>0.17200510263249447</v>
      </c>
      <c r="G89" s="97">
        <f t="shared" si="7"/>
        <v>0.17200510263249447</v>
      </c>
      <c r="H89" s="57"/>
      <c r="I89" s="57"/>
      <c r="J89" s="140" t="str">
        <f>'State data for spotlight'!J7</f>
        <v>3,674,745</v>
      </c>
      <c r="K89" s="140"/>
      <c r="L89" s="96">
        <f>'State data for spotlight'!L7</f>
        <v>-4.8048916624486848E-3</v>
      </c>
      <c r="M89" s="97">
        <f>'State data for spotlight'!L7</f>
        <v>-4.8048916624486848E-3</v>
      </c>
      <c r="N89" s="96">
        <f>'State data for spotlight'!N7</f>
        <v>6.9960159780158238E-2</v>
      </c>
      <c r="O89" s="97">
        <f>'State data for spotlight'!N7</f>
        <v>6.9960159780158238E-2</v>
      </c>
      <c r="S89" s="115" t="s">
        <v>199</v>
      </c>
      <c r="T89" s="115"/>
      <c r="U89" s="112"/>
      <c r="V89" s="112">
        <v>10306</v>
      </c>
      <c r="W89" s="112">
        <v>10974</v>
      </c>
      <c r="X89" s="112">
        <v>11527</v>
      </c>
      <c r="Y89" s="112">
        <v>11679</v>
      </c>
      <c r="Z89" s="112">
        <v>11839</v>
      </c>
    </row>
    <row r="90" spans="1:30" ht="15" customHeight="1" x14ac:dyDescent="0.25">
      <c r="A90" s="49" t="s">
        <v>98</v>
      </c>
      <c r="B90" s="49"/>
      <c r="C90" s="57" t="str">
        <f t="shared" si="3"/>
        <v>$47,434</v>
      </c>
      <c r="D90" s="96">
        <f t="shared" si="4"/>
        <v>4.091529621450829E-2</v>
      </c>
      <c r="E90" s="97">
        <f t="shared" si="5"/>
        <v>4.091529621450829E-2</v>
      </c>
      <c r="F90" s="96">
        <f t="shared" si="6"/>
        <v>8.3093408300915161E-2</v>
      </c>
      <c r="G90" s="97">
        <f t="shared" si="7"/>
        <v>8.3093408300915161E-2</v>
      </c>
      <c r="H90" s="57"/>
      <c r="I90" s="57"/>
      <c r="J90" s="57"/>
      <c r="K90" s="57" t="str">
        <f>'State data for spotlight'!J8</f>
        <v>$47,209</v>
      </c>
      <c r="L90" s="96">
        <f>'State data for spotlight'!L8</f>
        <v>5.506898121546655E-2</v>
      </c>
      <c r="M90" s="97">
        <f>'State data for spotlight'!L8</f>
        <v>5.506898121546655E-2</v>
      </c>
      <c r="N90" s="96">
        <f>'State data for spotlight'!N8</f>
        <v>0.1204561491199776</v>
      </c>
      <c r="O90" s="97">
        <f>'State data for spotlight'!N8</f>
        <v>0.1204561491199776</v>
      </c>
      <c r="S90" s="115" t="s">
        <v>58</v>
      </c>
      <c r="T90" s="115"/>
      <c r="U90" s="112"/>
      <c r="V90" s="112">
        <v>11316</v>
      </c>
      <c r="W90" s="112">
        <v>12494</v>
      </c>
      <c r="X90" s="112">
        <v>13116</v>
      </c>
      <c r="Y90" s="112">
        <v>13460</v>
      </c>
      <c r="Z90" s="112">
        <v>13638</v>
      </c>
    </row>
    <row r="91" spans="1:30" ht="15" customHeight="1" x14ac:dyDescent="0.25">
      <c r="A91" s="49" t="s">
        <v>7</v>
      </c>
      <c r="B91" s="49"/>
      <c r="C91" s="57" t="str">
        <f t="shared" si="3"/>
        <v>$11,947.7 mil</v>
      </c>
      <c r="D91" s="96">
        <f t="shared" si="4"/>
        <v>6.4631036919085005E-2</v>
      </c>
      <c r="E91" s="97">
        <f t="shared" si="5"/>
        <v>6.4631036919085005E-2</v>
      </c>
      <c r="F91" s="96">
        <f t="shared" si="6"/>
        <v>0.33002057013694031</v>
      </c>
      <c r="G91" s="97">
        <f t="shared" si="7"/>
        <v>0.33002057013694031</v>
      </c>
      <c r="H91" s="57"/>
      <c r="I91" s="57"/>
      <c r="J91" s="57"/>
      <c r="K91" s="57" t="str">
        <f>'State data for spotlight'!J9</f>
        <v>$245.4 bil</v>
      </c>
      <c r="L91" s="96">
        <f>'State data for spotlight'!L9</f>
        <v>4.7371657837374626E-2</v>
      </c>
      <c r="M91" s="97">
        <f>'State data for spotlight'!L9</f>
        <v>4.7371657837374626E-2</v>
      </c>
      <c r="N91" s="96">
        <f>'State data for spotlight'!N9</f>
        <v>0.24227335855331145</v>
      </c>
      <c r="O91" s="97">
        <f>'State data for spotlight'!N9</f>
        <v>0.24227335855331145</v>
      </c>
      <c r="S91" s="118" t="s">
        <v>53</v>
      </c>
      <c r="T91" s="118"/>
      <c r="U91" s="112"/>
      <c r="V91" s="112">
        <v>93211</v>
      </c>
      <c r="W91" s="112">
        <v>98253</v>
      </c>
      <c r="X91" s="112">
        <v>102711</v>
      </c>
      <c r="Y91" s="112">
        <v>106362</v>
      </c>
      <c r="Z91" s="112">
        <v>107943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5" t="s">
        <v>202</v>
      </c>
      <c r="S93" s="115" t="s">
        <v>56</v>
      </c>
      <c r="T93" s="115"/>
      <c r="U93" s="112"/>
      <c r="V93" s="112">
        <v>6902</v>
      </c>
      <c r="W93" s="112">
        <v>7416</v>
      </c>
      <c r="X93" s="112">
        <v>7824</v>
      </c>
      <c r="Y93" s="112">
        <v>8345</v>
      </c>
      <c r="Z93" s="112">
        <v>8574</v>
      </c>
    </row>
    <row r="94" spans="1:30" ht="15" customHeight="1" x14ac:dyDescent="0.25">
      <c r="A94" s="136" t="s">
        <v>203</v>
      </c>
      <c r="S94" s="115" t="s">
        <v>57</v>
      </c>
      <c r="T94" s="115"/>
      <c r="U94" s="112"/>
      <c r="V94" s="112">
        <v>13045</v>
      </c>
      <c r="W94" s="112">
        <v>14114</v>
      </c>
      <c r="X94" s="112">
        <v>15365</v>
      </c>
      <c r="Y94" s="112">
        <v>16427</v>
      </c>
      <c r="Z94" s="112">
        <v>17386</v>
      </c>
    </row>
    <row r="95" spans="1:30" ht="15" customHeight="1" x14ac:dyDescent="0.25">
      <c r="A95" s="134" t="s">
        <v>286</v>
      </c>
      <c r="S95" s="115" t="s">
        <v>195</v>
      </c>
      <c r="T95" s="115"/>
      <c r="U95" s="112"/>
      <c r="V95" s="112">
        <v>2754</v>
      </c>
      <c r="W95" s="112">
        <v>2964</v>
      </c>
      <c r="X95" s="112">
        <v>3238</v>
      </c>
      <c r="Y95" s="112">
        <v>3437</v>
      </c>
      <c r="Z95" s="112">
        <v>3634</v>
      </c>
    </row>
    <row r="96" spans="1:30" ht="15" customHeight="1" x14ac:dyDescent="0.25">
      <c r="A96" s="135" t="s">
        <v>278</v>
      </c>
      <c r="S96" s="115" t="s">
        <v>196</v>
      </c>
      <c r="T96" s="115"/>
      <c r="U96" s="112"/>
      <c r="V96" s="112">
        <v>11516</v>
      </c>
      <c r="W96" s="112">
        <v>12753</v>
      </c>
      <c r="X96" s="112">
        <v>14068</v>
      </c>
      <c r="Y96" s="112">
        <v>15043</v>
      </c>
      <c r="Z96" s="112">
        <v>15809</v>
      </c>
    </row>
    <row r="97" spans="1:32" ht="15" customHeight="1" x14ac:dyDescent="0.25">
      <c r="A97" s="134" t="s">
        <v>290</v>
      </c>
      <c r="S97" s="115" t="s">
        <v>197</v>
      </c>
      <c r="T97" s="115"/>
      <c r="U97" s="112"/>
      <c r="V97" s="112">
        <v>15588</v>
      </c>
      <c r="W97" s="112">
        <v>15968</v>
      </c>
      <c r="X97" s="112">
        <v>16355</v>
      </c>
      <c r="Y97" s="112">
        <v>16443</v>
      </c>
      <c r="Z97" s="112">
        <v>16425</v>
      </c>
    </row>
    <row r="98" spans="1:32" ht="15" customHeight="1" x14ac:dyDescent="0.25">
      <c r="A98" s="134" t="s">
        <v>291</v>
      </c>
      <c r="S98" s="115" t="s">
        <v>198</v>
      </c>
      <c r="T98" s="115"/>
      <c r="U98" s="112"/>
      <c r="V98" s="112">
        <v>8898</v>
      </c>
      <c r="W98" s="112">
        <v>9371</v>
      </c>
      <c r="X98" s="112">
        <v>9649</v>
      </c>
      <c r="Y98" s="112">
        <v>9865</v>
      </c>
      <c r="Z98" s="112">
        <v>10047</v>
      </c>
    </row>
    <row r="99" spans="1:32" ht="15" customHeight="1" x14ac:dyDescent="0.25">
      <c r="S99" s="115" t="s">
        <v>199</v>
      </c>
      <c r="T99" s="115"/>
      <c r="U99" s="112"/>
      <c r="V99" s="112">
        <v>1574</v>
      </c>
      <c r="W99" s="112">
        <v>1768</v>
      </c>
      <c r="X99" s="112">
        <v>1919</v>
      </c>
      <c r="Y99" s="112">
        <v>1974</v>
      </c>
      <c r="Z99" s="112">
        <v>2124</v>
      </c>
    </row>
    <row r="100" spans="1:32" ht="15" customHeight="1" x14ac:dyDescent="0.25">
      <c r="S100" s="115" t="s">
        <v>58</v>
      </c>
      <c r="T100" s="115"/>
      <c r="U100" s="112"/>
      <c r="V100" s="112">
        <v>6494</v>
      </c>
      <c r="W100" s="112">
        <v>7234</v>
      </c>
      <c r="X100" s="112">
        <v>7921</v>
      </c>
      <c r="Y100" s="112">
        <v>8351</v>
      </c>
      <c r="Z100" s="112">
        <v>8601</v>
      </c>
    </row>
    <row r="101" spans="1:32" x14ac:dyDescent="0.25">
      <c r="A101" s="18"/>
      <c r="S101" s="118" t="s">
        <v>53</v>
      </c>
      <c r="T101" s="118"/>
      <c r="U101" s="112"/>
      <c r="V101" s="112">
        <v>79245</v>
      </c>
      <c r="W101" s="112">
        <v>83364</v>
      </c>
      <c r="X101" s="112">
        <v>87800</v>
      </c>
      <c r="Y101" s="112">
        <v>91488</v>
      </c>
      <c r="Z101" s="112">
        <v>94038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204</v>
      </c>
      <c r="Y103" s="106" t="s">
        <v>281</v>
      </c>
      <c r="Z103" s="106" t="s">
        <v>287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203635</v>
      </c>
      <c r="W104" s="112">
        <v>212964</v>
      </c>
      <c r="X104" s="112">
        <v>223047</v>
      </c>
      <c r="Y104" s="112">
        <v>238191</v>
      </c>
      <c r="Z104" s="112">
        <v>238191</v>
      </c>
      <c r="AB104" s="109" t="str">
        <f>TEXT(Z104,"###,###")</f>
        <v>238,191</v>
      </c>
      <c r="AD104" s="130">
        <f>Z104/($Z$4)*100</f>
        <v>83.067474820746028</v>
      </c>
      <c r="AF104" s="109"/>
    </row>
    <row r="105" spans="1:32" x14ac:dyDescent="0.25">
      <c r="S105" s="115" t="s">
        <v>17</v>
      </c>
      <c r="T105" s="115"/>
      <c r="U105" s="112"/>
      <c r="V105" s="112">
        <v>26903</v>
      </c>
      <c r="W105" s="112">
        <v>27192</v>
      </c>
      <c r="X105" s="112">
        <v>30514</v>
      </c>
      <c r="Y105" s="112">
        <v>30049</v>
      </c>
      <c r="Z105" s="112">
        <v>30735</v>
      </c>
      <c r="AB105" s="109" t="str">
        <f>TEXT(Z105,"###,###")</f>
        <v>30,735</v>
      </c>
      <c r="AD105" s="130">
        <f>Z105/($Z$4)*100</f>
        <v>10.718620093184164</v>
      </c>
      <c r="AF105" s="109"/>
    </row>
    <row r="106" spans="1:32" x14ac:dyDescent="0.25">
      <c r="S106" s="118" t="s">
        <v>53</v>
      </c>
      <c r="T106" s="118"/>
      <c r="U106" s="120"/>
      <c r="V106" s="120">
        <v>230538</v>
      </c>
      <c r="W106" s="120">
        <v>240156</v>
      </c>
      <c r="X106" s="120">
        <v>253561</v>
      </c>
      <c r="Y106" s="120">
        <v>268240</v>
      </c>
      <c r="Z106" s="120">
        <v>268926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33993</v>
      </c>
      <c r="W108" s="112">
        <v>43278</v>
      </c>
      <c r="X108" s="112">
        <v>39949</v>
      </c>
      <c r="Y108" s="112">
        <v>43574</v>
      </c>
      <c r="Z108" s="112">
        <v>42162</v>
      </c>
      <c r="AB108" s="109" t="str">
        <f>TEXT(Z108,"###,###")</f>
        <v>42,162</v>
      </c>
      <c r="AD108" s="130">
        <f>Z108/($Z$4)*100</f>
        <v>14.703707836955612</v>
      </c>
      <c r="AF108" s="109"/>
    </row>
    <row r="109" spans="1:32" x14ac:dyDescent="0.25">
      <c r="S109" s="115" t="s">
        <v>20</v>
      </c>
      <c r="T109" s="115"/>
      <c r="U109" s="112"/>
      <c r="V109" s="112">
        <v>32938</v>
      </c>
      <c r="W109" s="112">
        <v>33570</v>
      </c>
      <c r="X109" s="112">
        <v>32550</v>
      </c>
      <c r="Y109" s="112">
        <v>34034</v>
      </c>
      <c r="Z109" s="112">
        <v>37959</v>
      </c>
      <c r="AB109" s="109" t="str">
        <f>TEXT(Z109,"###,###")</f>
        <v>37,959</v>
      </c>
      <c r="AD109" s="130">
        <f>Z109/($Z$4)*100</f>
        <v>13.237940462572887</v>
      </c>
      <c r="AF109" s="109"/>
    </row>
    <row r="110" spans="1:32" x14ac:dyDescent="0.25">
      <c r="S110" s="115" t="s">
        <v>21</v>
      </c>
      <c r="T110" s="115"/>
      <c r="U110" s="112"/>
      <c r="V110" s="112">
        <v>57123</v>
      </c>
      <c r="W110" s="112">
        <v>56613</v>
      </c>
      <c r="X110" s="112">
        <v>65880</v>
      </c>
      <c r="Y110" s="112">
        <v>62884</v>
      </c>
      <c r="Z110" s="112">
        <v>66258</v>
      </c>
      <c r="AB110" s="109" t="str">
        <f>TEXT(Z110,"###,###")</f>
        <v>66,258</v>
      </c>
      <c r="AD110" s="130">
        <f>Z110/($Z$4)*100</f>
        <v>23.107022291660854</v>
      </c>
      <c r="AF110" s="109"/>
    </row>
    <row r="111" spans="1:32" x14ac:dyDescent="0.25">
      <c r="S111" s="115" t="s">
        <v>22</v>
      </c>
      <c r="T111" s="115"/>
      <c r="U111" s="112"/>
      <c r="V111" s="112">
        <v>97699</v>
      </c>
      <c r="W111" s="112">
        <v>102738</v>
      </c>
      <c r="X111" s="112">
        <v>113408</v>
      </c>
      <c r="Y111" s="112">
        <v>116337</v>
      </c>
      <c r="Z111" s="112">
        <v>122171</v>
      </c>
      <c r="AB111" s="109" t="str">
        <f>TEXT(Z111,"###,###")</f>
        <v>122,171</v>
      </c>
      <c r="AD111" s="130">
        <f>Z111/($Z$4)*100</f>
        <v>42.606296905950956</v>
      </c>
      <c r="AF111" s="109"/>
    </row>
    <row r="112" spans="1:32" x14ac:dyDescent="0.25">
      <c r="S112" s="118" t="s">
        <v>53</v>
      </c>
      <c r="T112" s="118"/>
      <c r="U112" s="112"/>
      <c r="V112" s="112">
        <v>240314</v>
      </c>
      <c r="W112" s="112">
        <v>255216</v>
      </c>
      <c r="X112" s="112">
        <v>270524</v>
      </c>
      <c r="Y112" s="112">
        <v>276206</v>
      </c>
      <c r="Z112" s="112">
        <v>286744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39.299999999999997</v>
      </c>
      <c r="W118" s="131">
        <v>39.229999999999997</v>
      </c>
      <c r="X118" s="131">
        <v>39.15</v>
      </c>
      <c r="Y118" s="131">
        <v>39.24</v>
      </c>
      <c r="Z118" s="131">
        <v>39.35</v>
      </c>
      <c r="AB118" s="109" t="str">
        <f>TEXT(Z118,"##.0")</f>
        <v>39.4</v>
      </c>
    </row>
    <row r="120" spans="19:32" x14ac:dyDescent="0.25">
      <c r="S120" s="101" t="s">
        <v>100</v>
      </c>
      <c r="T120" s="112"/>
      <c r="U120" s="112"/>
      <c r="V120" s="112">
        <v>148018</v>
      </c>
      <c r="W120" s="112">
        <v>155431</v>
      </c>
      <c r="X120" s="112">
        <v>162441</v>
      </c>
      <c r="Y120" s="112">
        <v>168518</v>
      </c>
      <c r="Z120" s="112">
        <v>171430</v>
      </c>
      <c r="AB120" s="109" t="str">
        <f>TEXT(Z120,"###,###")</f>
        <v>171,430</v>
      </c>
    </row>
    <row r="121" spans="19:32" x14ac:dyDescent="0.25">
      <c r="S121" s="101" t="s">
        <v>101</v>
      </c>
      <c r="T121" s="112"/>
      <c r="U121" s="112"/>
      <c r="V121" s="112">
        <v>12674</v>
      </c>
      <c r="W121" s="112">
        <v>13438</v>
      </c>
      <c r="X121" s="112">
        <v>14138</v>
      </c>
      <c r="Y121" s="112">
        <v>14705</v>
      </c>
      <c r="Z121" s="112">
        <v>14924</v>
      </c>
      <c r="AB121" s="109" t="str">
        <f>TEXT(Z121,"###,###")</f>
        <v>14,924</v>
      </c>
    </row>
    <row r="122" spans="19:32" x14ac:dyDescent="0.25">
      <c r="S122" s="101" t="s">
        <v>102</v>
      </c>
      <c r="T122" s="112"/>
      <c r="U122" s="112"/>
      <c r="V122" s="112">
        <v>11768</v>
      </c>
      <c r="W122" s="112">
        <v>12753</v>
      </c>
      <c r="X122" s="112">
        <v>13938</v>
      </c>
      <c r="Y122" s="112">
        <v>14627</v>
      </c>
      <c r="Z122" s="112">
        <v>15770</v>
      </c>
      <c r="AB122" s="109" t="str">
        <f>TEXT(Z122,"###,###")</f>
        <v>15,770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159786</v>
      </c>
      <c r="W124" s="112">
        <v>168184</v>
      </c>
      <c r="X124" s="112">
        <v>176379</v>
      </c>
      <c r="Y124" s="112">
        <v>183145</v>
      </c>
      <c r="Z124" s="112">
        <v>187200</v>
      </c>
      <c r="AB124" s="109" t="str">
        <f>TEXT(Z124,"###,###")</f>
        <v>187,200</v>
      </c>
      <c r="AD124" s="127">
        <f>Z124/$Z$7*100</f>
        <v>92.616413686647803</v>
      </c>
    </row>
    <row r="125" spans="19:32" x14ac:dyDescent="0.25">
      <c r="S125" s="101" t="s">
        <v>104</v>
      </c>
      <c r="T125" s="112"/>
      <c r="U125" s="112"/>
      <c r="V125" s="112">
        <v>24442</v>
      </c>
      <c r="W125" s="112">
        <v>26191</v>
      </c>
      <c r="X125" s="112">
        <v>28076</v>
      </c>
      <c r="Y125" s="112">
        <v>29332</v>
      </c>
      <c r="Z125" s="112">
        <v>30694</v>
      </c>
      <c r="AB125" s="109" t="str">
        <f>TEXT(Z125,"###,###")</f>
        <v>30,694</v>
      </c>
      <c r="AD125" s="127">
        <f>Z125/$Z$7*100</f>
        <v>15.185727573172903</v>
      </c>
    </row>
    <row r="127" spans="19:32" x14ac:dyDescent="0.25">
      <c r="S127" s="101" t="s">
        <v>105</v>
      </c>
      <c r="T127" s="112"/>
      <c r="U127" s="112"/>
      <c r="V127" s="112">
        <v>93215</v>
      </c>
      <c r="W127" s="112">
        <v>98253</v>
      </c>
      <c r="X127" s="112">
        <v>102708</v>
      </c>
      <c r="Y127" s="112">
        <v>106357</v>
      </c>
      <c r="Z127" s="112">
        <v>107943</v>
      </c>
      <c r="AB127" s="109" t="str">
        <f>TEXT(Z127,"###,###")</f>
        <v>107,943</v>
      </c>
      <c r="AD127" s="127">
        <f>Z127/$Z$7*100</f>
        <v>53.404345847103762</v>
      </c>
    </row>
    <row r="128" spans="19:32" x14ac:dyDescent="0.25">
      <c r="S128" s="101" t="s">
        <v>106</v>
      </c>
      <c r="T128" s="112"/>
      <c r="U128" s="112"/>
      <c r="V128" s="112">
        <v>79248</v>
      </c>
      <c r="W128" s="112">
        <v>83362</v>
      </c>
      <c r="X128" s="112">
        <v>87801</v>
      </c>
      <c r="Y128" s="112">
        <v>91491</v>
      </c>
      <c r="Z128" s="112">
        <v>94038</v>
      </c>
      <c r="AB128" s="109" t="str">
        <f>TEXT(Z128,"###,###")</f>
        <v>94,038</v>
      </c>
      <c r="AD128" s="127">
        <f>Z128/$Z$7*100</f>
        <v>46.524905503552276</v>
      </c>
    </row>
    <row r="130" spans="19:20" x14ac:dyDescent="0.25">
      <c r="S130" s="101" t="s">
        <v>282</v>
      </c>
      <c r="T130" s="127">
        <v>84.814272426827102</v>
      </c>
    </row>
    <row r="131" spans="19:20" x14ac:dyDescent="0.25">
      <c r="S131" s="101" t="s">
        <v>283</v>
      </c>
      <c r="T131" s="127">
        <v>7.3835863133522004</v>
      </c>
    </row>
    <row r="132" spans="19:20" x14ac:dyDescent="0.25">
      <c r="S132" s="101" t="s">
        <v>284</v>
      </c>
      <c r="T132" s="127">
        <v>7.8021412598207034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2BA558E7-D796-4E03-B99A-0A924F93E17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53975B2C-700A-4432-AB35-8E5B3F1224F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69387129-AC1F-4851-8DFB-1E213F6C0CA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E6DB920E-D8DB-4498-ACC5-E6E8287D5DA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956F07-C3B1-42E6-AED3-AF1FAF3C215D}">
  <sheetPr codeName="Sheet79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122</v>
      </c>
      <c r="T1" s="99"/>
      <c r="U1" s="99"/>
      <c r="V1" s="99"/>
      <c r="W1" s="99"/>
      <c r="X1" s="99"/>
      <c r="Y1" s="100" t="s">
        <v>218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204</v>
      </c>
      <c r="Y2" s="103" t="s">
        <v>281</v>
      </c>
      <c r="Z2" s="103" t="s">
        <v>287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60" t="s">
        <v>292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122</v>
      </c>
      <c r="Y3" s="105" t="s">
        <v>218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8.15 Central Goldfields, Victoria,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7431</v>
      </c>
      <c r="W4" s="108">
        <v>7966</v>
      </c>
      <c r="X4" s="108">
        <v>7830</v>
      </c>
      <c r="Y4" s="108">
        <v>7770</v>
      </c>
      <c r="Z4" s="108">
        <v>8024</v>
      </c>
      <c r="AB4" s="109" t="str">
        <f>TEXT(Z4,"###,###")</f>
        <v>8,024</v>
      </c>
      <c r="AD4" s="110">
        <f>Z4/Y4-1</f>
        <v>3.268983268983261E-2</v>
      </c>
      <c r="AF4" s="110">
        <f>Z4/V4-1</f>
        <v>7.9800834342618865E-2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3800</v>
      </c>
      <c r="W5" s="108">
        <v>4124</v>
      </c>
      <c r="X5" s="108">
        <v>3981</v>
      </c>
      <c r="Y5" s="108">
        <v>4037</v>
      </c>
      <c r="Z5" s="108">
        <v>4046</v>
      </c>
      <c r="AB5" s="109" t="str">
        <f>TEXT(Z5,"###,###")</f>
        <v>4,046</v>
      </c>
      <c r="AD5" s="110">
        <f t="shared" ref="AD5:AD9" si="0">Z5/Y5-1</f>
        <v>2.2293782511766391E-3</v>
      </c>
      <c r="AF5" s="110">
        <f t="shared" ref="AF5:AF9" si="1">Z5/V5-1</f>
        <v>6.4736842105263204E-2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3633</v>
      </c>
      <c r="W6" s="108">
        <v>3839</v>
      </c>
      <c r="X6" s="108">
        <v>3853</v>
      </c>
      <c r="Y6" s="108">
        <v>3734</v>
      </c>
      <c r="Z6" s="108">
        <v>3967</v>
      </c>
      <c r="AB6" s="109" t="str">
        <f>TEXT(Z6,"###,###")</f>
        <v>3,967</v>
      </c>
      <c r="AD6" s="110">
        <f t="shared" si="0"/>
        <v>6.2399571505088458E-2</v>
      </c>
      <c r="AF6" s="110">
        <f t="shared" si="1"/>
        <v>9.1935039911918537E-2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5453</v>
      </c>
      <c r="W7" s="108">
        <v>5720</v>
      </c>
      <c r="X7" s="108">
        <v>5707</v>
      </c>
      <c r="Y7" s="108">
        <v>5747</v>
      </c>
      <c r="Z7" s="108">
        <v>5863</v>
      </c>
      <c r="AB7" s="109" t="str">
        <f>TEXT(Z7,"###,###")</f>
        <v>5,863</v>
      </c>
      <c r="AD7" s="110">
        <f t="shared" si="0"/>
        <v>2.0184444057769202E-2</v>
      </c>
      <c r="AF7" s="110">
        <f t="shared" si="1"/>
        <v>7.5187969924812137E-2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8,024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5,863</v>
      </c>
      <c r="P8" s="67"/>
      <c r="S8" s="107" t="s">
        <v>84</v>
      </c>
      <c r="T8" s="108"/>
      <c r="U8" s="108"/>
      <c r="V8" s="108">
        <v>33009.5</v>
      </c>
      <c r="W8" s="108">
        <v>34420.25</v>
      </c>
      <c r="X8" s="108">
        <v>35630</v>
      </c>
      <c r="Y8" s="108">
        <v>37501.54</v>
      </c>
      <c r="Z8" s="108">
        <v>39668</v>
      </c>
      <c r="AB8" s="109" t="str">
        <f>TEXT(Z8,"$###,###")</f>
        <v>$39,668</v>
      </c>
      <c r="AD8" s="110">
        <f t="shared" si="0"/>
        <v>5.7769894249676046E-2</v>
      </c>
      <c r="AF8" s="110">
        <f t="shared" si="1"/>
        <v>0.20171465790151322</v>
      </c>
    </row>
    <row r="9" spans="1:32" x14ac:dyDescent="0.25">
      <c r="A9" s="30" t="s">
        <v>14</v>
      </c>
      <c r="B9" s="71"/>
      <c r="C9" s="72"/>
      <c r="D9" s="73">
        <f>AD104</f>
        <v>67.82153539381855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51.338904997441581</v>
      </c>
      <c r="P9" s="74" t="s">
        <v>85</v>
      </c>
      <c r="S9" s="107" t="s">
        <v>7</v>
      </c>
      <c r="T9" s="108"/>
      <c r="U9" s="108"/>
      <c r="V9" s="108">
        <v>217055521</v>
      </c>
      <c r="W9" s="108">
        <v>240188891</v>
      </c>
      <c r="X9" s="108">
        <v>249500275</v>
      </c>
      <c r="Y9" s="108">
        <v>259425991</v>
      </c>
      <c r="Z9" s="108">
        <v>274628475</v>
      </c>
      <c r="AB9" s="109" t="str">
        <f>TEXT(Z9/1000000,"$#,###.0")&amp;" mil"</f>
        <v>$274.6 mil</v>
      </c>
      <c r="AD9" s="110">
        <f t="shared" si="0"/>
        <v>5.8600466134482332E-2</v>
      </c>
      <c r="AF9" s="110">
        <f t="shared" si="1"/>
        <v>0.26524528717240048</v>
      </c>
    </row>
    <row r="10" spans="1:32" x14ac:dyDescent="0.25">
      <c r="A10" s="30" t="s">
        <v>17</v>
      </c>
      <c r="B10" s="71"/>
      <c r="C10" s="72"/>
      <c r="D10" s="73">
        <f>AD105</f>
        <v>19.167497507477567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48.456421627153333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82.022855193586892</v>
      </c>
      <c r="P11" s="74" t="s">
        <v>85</v>
      </c>
      <c r="S11" s="107" t="s">
        <v>29</v>
      </c>
      <c r="T11" s="112"/>
      <c r="U11" s="112"/>
      <c r="V11" s="112">
        <v>6467</v>
      </c>
      <c r="W11" s="112">
        <v>6884</v>
      </c>
      <c r="X11" s="112">
        <v>6828</v>
      </c>
      <c r="Y11" s="112">
        <v>6725</v>
      </c>
      <c r="Z11" s="112">
        <v>6971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10.59184717721303</v>
      </c>
      <c r="P12" s="74" t="s">
        <v>85</v>
      </c>
      <c r="S12" s="107" t="s">
        <v>30</v>
      </c>
      <c r="T12" s="112"/>
      <c r="U12" s="112"/>
      <c r="V12" s="112">
        <v>969</v>
      </c>
      <c r="W12" s="112">
        <v>1080</v>
      </c>
      <c r="X12" s="112">
        <v>1004</v>
      </c>
      <c r="Y12" s="112">
        <v>1053</v>
      </c>
      <c r="Z12" s="112">
        <v>1053</v>
      </c>
    </row>
    <row r="13" spans="1:32" ht="15" customHeight="1" x14ac:dyDescent="0.25">
      <c r="A13" s="30" t="s">
        <v>19</v>
      </c>
      <c r="B13" s="72"/>
      <c r="C13" s="72"/>
      <c r="D13" s="73">
        <f>AD108</f>
        <v>16.974077766699899</v>
      </c>
      <c r="E13" s="74" t="s">
        <v>85</v>
      </c>
      <c r="F13" s="24"/>
      <c r="G13" s="142" t="s">
        <v>285</v>
      </c>
      <c r="H13" s="143"/>
      <c r="I13" s="143"/>
      <c r="J13" s="143"/>
      <c r="K13" s="143"/>
      <c r="L13" s="143"/>
      <c r="M13" s="81"/>
      <c r="N13" s="72"/>
      <c r="O13" s="73">
        <f>T132</f>
        <v>7.3000170561146174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14.730807577268196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44.1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28.277666999002992</v>
      </c>
      <c r="E15" s="74" t="s">
        <v>85</v>
      </c>
      <c r="F15" s="24"/>
      <c r="G15" s="33" t="s">
        <v>279</v>
      </c>
      <c r="H15" s="72"/>
      <c r="I15" s="72"/>
      <c r="J15" s="72"/>
      <c r="K15" s="82"/>
      <c r="L15" s="72"/>
      <c r="M15" s="72"/>
      <c r="N15" s="72"/>
      <c r="O15" s="73">
        <f>AB38</f>
        <v>14.144343968606041</v>
      </c>
      <c r="P15" s="74" t="s">
        <v>85</v>
      </c>
      <c r="S15" s="115" t="s">
        <v>61</v>
      </c>
      <c r="T15" s="115"/>
      <c r="U15" s="116"/>
      <c r="V15" s="116">
        <v>473</v>
      </c>
      <c r="W15" s="116">
        <v>540</v>
      </c>
      <c r="X15" s="116">
        <v>556</v>
      </c>
      <c r="Y15" s="112">
        <v>481</v>
      </c>
      <c r="Z15" s="112">
        <v>532</v>
      </c>
      <c r="AB15" s="117">
        <f t="shared" ref="AB15:AB34" si="2">IF(Z15="np",0,Z15/$Z$34)</f>
        <v>6.6301096709870389E-2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29.872881355932201</v>
      </c>
      <c r="E16" s="85" t="s">
        <v>85</v>
      </c>
      <c r="F16" s="24"/>
      <c r="G16" s="86" t="s">
        <v>280</v>
      </c>
      <c r="H16" s="35"/>
      <c r="I16" s="35"/>
      <c r="J16" s="35"/>
      <c r="K16" s="36"/>
      <c r="L16" s="35"/>
      <c r="M16" s="35"/>
      <c r="N16" s="35"/>
      <c r="O16" s="84">
        <f>AB37</f>
        <v>85.855656031393963</v>
      </c>
      <c r="P16" s="37" t="s">
        <v>85</v>
      </c>
      <c r="S16" s="115" t="s">
        <v>62</v>
      </c>
      <c r="T16" s="115"/>
      <c r="U16" s="116"/>
      <c r="V16" s="116">
        <v>37</v>
      </c>
      <c r="W16" s="116">
        <v>43</v>
      </c>
      <c r="X16" s="116">
        <v>41</v>
      </c>
      <c r="Y16" s="112">
        <v>60</v>
      </c>
      <c r="Z16" s="112">
        <v>56</v>
      </c>
      <c r="AB16" s="117">
        <f t="shared" si="2"/>
        <v>6.979062811565304E-3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922</v>
      </c>
      <c r="W17" s="116">
        <v>960</v>
      </c>
      <c r="X17" s="116">
        <v>963</v>
      </c>
      <c r="Y17" s="112">
        <v>927</v>
      </c>
      <c r="Z17" s="112">
        <v>980</v>
      </c>
      <c r="AB17" s="117">
        <f t="shared" si="2"/>
        <v>0.12213359920239282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289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42</v>
      </c>
      <c r="W18" s="116">
        <v>55</v>
      </c>
      <c r="X18" s="116">
        <v>55</v>
      </c>
      <c r="Y18" s="112">
        <v>59</v>
      </c>
      <c r="Z18" s="112">
        <v>67</v>
      </c>
      <c r="AB18" s="117">
        <f t="shared" si="2"/>
        <v>8.3499501495513453E-3</v>
      </c>
    </row>
    <row r="19" spans="1:28" x14ac:dyDescent="0.25">
      <c r="A19" s="63" t="str">
        <f>$S$1&amp;" ("&amp;$V$2&amp;" to "&amp;$Z$2&amp;")"</f>
        <v>Central Goldfields (2016-17 to 2020-21)</v>
      </c>
      <c r="B19" s="63"/>
      <c r="C19" s="63"/>
      <c r="D19" s="63"/>
      <c r="E19" s="63"/>
      <c r="F19" s="63"/>
      <c r="G19" s="63" t="str">
        <f>$S$1&amp;" ("&amp;$V$2&amp;" to "&amp;$Z$2&amp;")"</f>
        <v>Central Goldfields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353</v>
      </c>
      <c r="W19" s="116">
        <v>460</v>
      </c>
      <c r="X19" s="116">
        <v>417</v>
      </c>
      <c r="Y19" s="112">
        <v>421</v>
      </c>
      <c r="Z19" s="112">
        <v>441</v>
      </c>
      <c r="AB19" s="117">
        <f t="shared" si="2"/>
        <v>5.496011964107677E-2</v>
      </c>
    </row>
    <row r="20" spans="1:28" x14ac:dyDescent="0.25">
      <c r="S20" s="115" t="s">
        <v>66</v>
      </c>
      <c r="T20" s="115"/>
      <c r="U20" s="116"/>
      <c r="V20" s="116">
        <v>146</v>
      </c>
      <c r="W20" s="116">
        <v>162</v>
      </c>
      <c r="X20" s="116">
        <v>170</v>
      </c>
      <c r="Y20" s="112">
        <v>199</v>
      </c>
      <c r="Z20" s="112">
        <v>232</v>
      </c>
      <c r="AB20" s="117">
        <f t="shared" si="2"/>
        <v>2.8913260219341975E-2</v>
      </c>
    </row>
    <row r="21" spans="1:28" x14ac:dyDescent="0.25">
      <c r="S21" s="115" t="s">
        <v>67</v>
      </c>
      <c r="T21" s="115"/>
      <c r="U21" s="116"/>
      <c r="V21" s="116">
        <v>752</v>
      </c>
      <c r="W21" s="116">
        <v>820</v>
      </c>
      <c r="X21" s="116">
        <v>731</v>
      </c>
      <c r="Y21" s="112">
        <v>813</v>
      </c>
      <c r="Z21" s="112">
        <v>874</v>
      </c>
      <c r="AB21" s="117">
        <f t="shared" si="2"/>
        <v>0.10892323030907278</v>
      </c>
    </row>
    <row r="22" spans="1:28" x14ac:dyDescent="0.25">
      <c r="S22" s="115" t="s">
        <v>68</v>
      </c>
      <c r="T22" s="115"/>
      <c r="U22" s="116"/>
      <c r="V22" s="116">
        <v>512</v>
      </c>
      <c r="W22" s="116">
        <v>562</v>
      </c>
      <c r="X22" s="116">
        <v>510</v>
      </c>
      <c r="Y22" s="112">
        <v>486</v>
      </c>
      <c r="Z22" s="112">
        <v>531</v>
      </c>
      <c r="AB22" s="117">
        <f t="shared" si="2"/>
        <v>6.6176470588235295E-2</v>
      </c>
    </row>
    <row r="23" spans="1:28" x14ac:dyDescent="0.25">
      <c r="S23" s="115" t="s">
        <v>69</v>
      </c>
      <c r="T23" s="115"/>
      <c r="U23" s="116"/>
      <c r="V23" s="116">
        <v>272</v>
      </c>
      <c r="W23" s="116">
        <v>318</v>
      </c>
      <c r="X23" s="116">
        <v>322</v>
      </c>
      <c r="Y23" s="112">
        <v>317</v>
      </c>
      <c r="Z23" s="112">
        <v>311</v>
      </c>
      <c r="AB23" s="117">
        <f t="shared" si="2"/>
        <v>3.8758723828514453E-2</v>
      </c>
    </row>
    <row r="24" spans="1:28" x14ac:dyDescent="0.25">
      <c r="S24" s="115" t="s">
        <v>70</v>
      </c>
      <c r="T24" s="115"/>
      <c r="U24" s="116"/>
      <c r="V24" s="116">
        <v>63</v>
      </c>
      <c r="W24" s="116">
        <v>74</v>
      </c>
      <c r="X24" s="116">
        <v>72</v>
      </c>
      <c r="Y24" s="112">
        <v>74</v>
      </c>
      <c r="Z24" s="112">
        <v>65</v>
      </c>
      <c r="AB24" s="117">
        <f t="shared" si="2"/>
        <v>8.1006979062811565E-3</v>
      </c>
    </row>
    <row r="25" spans="1:28" x14ac:dyDescent="0.25">
      <c r="S25" s="115" t="s">
        <v>71</v>
      </c>
      <c r="T25" s="115"/>
      <c r="U25" s="116"/>
      <c r="V25" s="116">
        <v>203</v>
      </c>
      <c r="W25" s="116">
        <v>208</v>
      </c>
      <c r="X25" s="116">
        <v>179</v>
      </c>
      <c r="Y25" s="112">
        <v>207</v>
      </c>
      <c r="Z25" s="112">
        <v>213</v>
      </c>
      <c r="AB25" s="117">
        <f t="shared" si="2"/>
        <v>2.6545363908275176E-2</v>
      </c>
    </row>
    <row r="26" spans="1:28" x14ac:dyDescent="0.25">
      <c r="S26" s="115" t="s">
        <v>72</v>
      </c>
      <c r="T26" s="115"/>
      <c r="U26" s="116"/>
      <c r="V26" s="116">
        <v>68</v>
      </c>
      <c r="W26" s="116">
        <v>80</v>
      </c>
      <c r="X26" s="116">
        <v>81</v>
      </c>
      <c r="Y26" s="112">
        <v>79</v>
      </c>
      <c r="Z26" s="112">
        <v>89</v>
      </c>
      <c r="AB26" s="117">
        <f t="shared" si="2"/>
        <v>1.109172482552343E-2</v>
      </c>
    </row>
    <row r="27" spans="1:28" x14ac:dyDescent="0.25">
      <c r="S27" s="115" t="s">
        <v>73</v>
      </c>
      <c r="T27" s="115"/>
      <c r="U27" s="116"/>
      <c r="V27" s="116">
        <v>213</v>
      </c>
      <c r="W27" s="116">
        <v>231</v>
      </c>
      <c r="X27" s="116">
        <v>224</v>
      </c>
      <c r="Y27" s="112">
        <v>211</v>
      </c>
      <c r="Z27" s="112">
        <v>221</v>
      </c>
      <c r="AB27" s="117">
        <f t="shared" si="2"/>
        <v>2.7542372881355932E-2</v>
      </c>
    </row>
    <row r="28" spans="1:28" x14ac:dyDescent="0.25">
      <c r="S28" s="115" t="s">
        <v>74</v>
      </c>
      <c r="T28" s="115"/>
      <c r="U28" s="116"/>
      <c r="V28" s="116">
        <v>413</v>
      </c>
      <c r="W28" s="116">
        <v>476</v>
      </c>
      <c r="X28" s="116">
        <v>459</v>
      </c>
      <c r="Y28" s="112">
        <v>462</v>
      </c>
      <c r="Z28" s="112">
        <v>425</v>
      </c>
      <c r="AB28" s="117">
        <f t="shared" si="2"/>
        <v>5.2966101694915252E-2</v>
      </c>
    </row>
    <row r="29" spans="1:28" x14ac:dyDescent="0.25">
      <c r="S29" s="115" t="s">
        <v>75</v>
      </c>
      <c r="T29" s="115"/>
      <c r="U29" s="116"/>
      <c r="V29" s="116">
        <v>484</v>
      </c>
      <c r="W29" s="116">
        <v>418</v>
      </c>
      <c r="X29" s="116">
        <v>714</v>
      </c>
      <c r="Y29" s="112">
        <v>473</v>
      </c>
      <c r="Z29" s="112">
        <v>468</v>
      </c>
      <c r="AB29" s="117">
        <f t="shared" si="2"/>
        <v>5.8325024925224324E-2</v>
      </c>
    </row>
    <row r="30" spans="1:28" x14ac:dyDescent="0.25">
      <c r="S30" s="115" t="s">
        <v>76</v>
      </c>
      <c r="T30" s="115"/>
      <c r="U30" s="116"/>
      <c r="V30" s="116">
        <v>563</v>
      </c>
      <c r="W30" s="116">
        <v>619</v>
      </c>
      <c r="X30" s="116">
        <v>476</v>
      </c>
      <c r="Y30" s="112">
        <v>621</v>
      </c>
      <c r="Z30" s="112">
        <v>613</v>
      </c>
      <c r="AB30" s="117">
        <f t="shared" si="2"/>
        <v>7.6395812562313065E-2</v>
      </c>
    </row>
    <row r="31" spans="1:28" x14ac:dyDescent="0.25">
      <c r="S31" s="115" t="s">
        <v>77</v>
      </c>
      <c r="T31" s="115"/>
      <c r="U31" s="116"/>
      <c r="V31" s="116">
        <v>787</v>
      </c>
      <c r="W31" s="116">
        <v>858</v>
      </c>
      <c r="X31" s="116">
        <v>895</v>
      </c>
      <c r="Y31" s="112">
        <v>946</v>
      </c>
      <c r="Z31" s="112">
        <v>1011</v>
      </c>
      <c r="AB31" s="117">
        <f t="shared" si="2"/>
        <v>0.12599700897308075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165</v>
      </c>
      <c r="W32" s="116">
        <v>213</v>
      </c>
      <c r="X32" s="116">
        <v>222</v>
      </c>
      <c r="Y32" s="112">
        <v>159</v>
      </c>
      <c r="Z32" s="112">
        <v>176</v>
      </c>
      <c r="AB32" s="117">
        <f t="shared" si="2"/>
        <v>2.1934197407776669E-2</v>
      </c>
    </row>
    <row r="33" spans="19:32" x14ac:dyDescent="0.25">
      <c r="S33" s="115" t="s">
        <v>79</v>
      </c>
      <c r="T33" s="115"/>
      <c r="U33" s="116"/>
      <c r="V33" s="116">
        <v>166</v>
      </c>
      <c r="W33" s="116">
        <v>202</v>
      </c>
      <c r="X33" s="116">
        <v>205</v>
      </c>
      <c r="Y33" s="112">
        <v>207</v>
      </c>
      <c r="Z33" s="112">
        <v>243</v>
      </c>
      <c r="AB33" s="117">
        <f t="shared" si="2"/>
        <v>3.0284147557328014E-2</v>
      </c>
    </row>
    <row r="34" spans="19:32" x14ac:dyDescent="0.25">
      <c r="S34" s="118" t="s">
        <v>53</v>
      </c>
      <c r="T34" s="118"/>
      <c r="U34" s="119"/>
      <c r="V34" s="119">
        <v>7432</v>
      </c>
      <c r="W34" s="119">
        <v>7970</v>
      </c>
      <c r="X34" s="119">
        <v>7835</v>
      </c>
      <c r="Y34" s="120">
        <v>7772</v>
      </c>
      <c r="Z34" s="120">
        <v>8024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4623</v>
      </c>
      <c r="W37" s="112">
        <v>4879</v>
      </c>
      <c r="X37" s="112">
        <v>4840</v>
      </c>
      <c r="Y37" s="112">
        <v>4925</v>
      </c>
      <c r="Z37" s="112">
        <v>5032</v>
      </c>
      <c r="AB37" s="132">
        <f>Z37/Z40*100</f>
        <v>85.855656031393963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823</v>
      </c>
      <c r="W38" s="112">
        <v>840</v>
      </c>
      <c r="X38" s="112">
        <v>865</v>
      </c>
      <c r="Y38" s="112">
        <v>828</v>
      </c>
      <c r="Z38" s="112">
        <v>829</v>
      </c>
      <c r="AB38" s="132">
        <f>Z38/Z40*100</f>
        <v>14.144343968606041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5446</v>
      </c>
      <c r="W40" s="112">
        <v>5719</v>
      </c>
      <c r="X40" s="112">
        <v>5705</v>
      </c>
      <c r="Y40" s="112">
        <v>5753</v>
      </c>
      <c r="Z40" s="112">
        <v>5861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4</v>
      </c>
      <c r="Z44" s="112">
        <v>3</v>
      </c>
    </row>
    <row r="45" spans="19:32" x14ac:dyDescent="0.25">
      <c r="S45" s="115" t="s">
        <v>37</v>
      </c>
      <c r="T45" s="115"/>
      <c r="U45" s="112"/>
      <c r="V45" s="112">
        <v>107</v>
      </c>
      <c r="W45" s="112">
        <v>115</v>
      </c>
      <c r="X45" s="112">
        <v>121</v>
      </c>
      <c r="Y45" s="112">
        <v>84</v>
      </c>
      <c r="Z45" s="112">
        <v>104</v>
      </c>
    </row>
    <row r="46" spans="19:32" x14ac:dyDescent="0.25">
      <c r="S46" s="115" t="s">
        <v>38</v>
      </c>
      <c r="T46" s="115"/>
      <c r="U46" s="112"/>
      <c r="V46" s="112">
        <v>253</v>
      </c>
      <c r="W46" s="112">
        <v>291</v>
      </c>
      <c r="X46" s="112">
        <v>241</v>
      </c>
      <c r="Y46" s="112">
        <v>222</v>
      </c>
      <c r="Z46" s="112">
        <v>243</v>
      </c>
    </row>
    <row r="47" spans="19:32" x14ac:dyDescent="0.25">
      <c r="S47" s="115" t="s">
        <v>39</v>
      </c>
      <c r="T47" s="115"/>
      <c r="U47" s="112"/>
      <c r="V47" s="112">
        <v>344</v>
      </c>
      <c r="W47" s="112">
        <v>346</v>
      </c>
      <c r="X47" s="112">
        <v>368</v>
      </c>
      <c r="Y47" s="112">
        <v>380</v>
      </c>
      <c r="Z47" s="112">
        <v>375</v>
      </c>
    </row>
    <row r="48" spans="19:32" x14ac:dyDescent="0.25">
      <c r="S48" s="115" t="s">
        <v>40</v>
      </c>
      <c r="T48" s="115"/>
      <c r="U48" s="112"/>
      <c r="V48" s="112">
        <v>390</v>
      </c>
      <c r="W48" s="112">
        <v>456</v>
      </c>
      <c r="X48" s="112">
        <v>398</v>
      </c>
      <c r="Y48" s="112">
        <v>410</v>
      </c>
      <c r="Z48" s="112">
        <v>422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309</v>
      </c>
      <c r="W49" s="112">
        <v>342</v>
      </c>
      <c r="X49" s="112">
        <v>375</v>
      </c>
      <c r="Y49" s="112">
        <v>370</v>
      </c>
      <c r="Z49" s="112">
        <v>381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Central Goldfields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301</v>
      </c>
      <c r="W50" s="112">
        <v>292</v>
      </c>
      <c r="X50" s="112">
        <v>274</v>
      </c>
      <c r="Y50" s="112">
        <v>309</v>
      </c>
      <c r="Z50" s="112">
        <v>284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321</v>
      </c>
      <c r="W51" s="112">
        <v>325</v>
      </c>
      <c r="X51" s="112">
        <v>293</v>
      </c>
      <c r="Y51" s="112">
        <v>307</v>
      </c>
      <c r="Z51" s="112">
        <v>297</v>
      </c>
    </row>
    <row r="52" spans="1:26" ht="15" customHeight="1" x14ac:dyDescent="0.25">
      <c r="S52" s="115" t="s">
        <v>44</v>
      </c>
      <c r="T52" s="115"/>
      <c r="U52" s="112"/>
      <c r="V52" s="112">
        <v>380</v>
      </c>
      <c r="W52" s="112">
        <v>401</v>
      </c>
      <c r="X52" s="112">
        <v>374</v>
      </c>
      <c r="Y52" s="112">
        <v>352</v>
      </c>
      <c r="Z52" s="112">
        <v>377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382</v>
      </c>
      <c r="W53" s="112">
        <v>407</v>
      </c>
      <c r="X53" s="112">
        <v>398</v>
      </c>
      <c r="Y53" s="112">
        <v>415</v>
      </c>
      <c r="Z53" s="112">
        <v>400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412</v>
      </c>
      <c r="W54" s="112">
        <v>443</v>
      </c>
      <c r="X54" s="112">
        <v>427</v>
      </c>
      <c r="Y54" s="112">
        <v>458</v>
      </c>
      <c r="Z54" s="112">
        <v>408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350</v>
      </c>
      <c r="W55" s="112">
        <v>408</v>
      </c>
      <c r="X55" s="112">
        <v>385</v>
      </c>
      <c r="Y55" s="112">
        <v>383</v>
      </c>
      <c r="Z55" s="112">
        <v>379</v>
      </c>
    </row>
    <row r="56" spans="1:26" ht="15" customHeight="1" x14ac:dyDescent="0.25">
      <c r="S56" s="115" t="s">
        <v>48</v>
      </c>
      <c r="T56" s="115"/>
      <c r="U56" s="112"/>
      <c r="V56" s="112">
        <v>154</v>
      </c>
      <c r="W56" s="112">
        <v>177</v>
      </c>
      <c r="X56" s="112">
        <v>184</v>
      </c>
      <c r="Y56" s="112">
        <v>202</v>
      </c>
      <c r="Z56" s="112">
        <v>233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63</v>
      </c>
      <c r="W57" s="112">
        <v>72</v>
      </c>
      <c r="X57" s="112">
        <v>85</v>
      </c>
      <c r="Y57" s="112">
        <v>85</v>
      </c>
      <c r="Z57" s="112">
        <v>69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23</v>
      </c>
      <c r="W58" s="112">
        <v>28</v>
      </c>
      <c r="X58" s="112">
        <v>29</v>
      </c>
      <c r="Y58" s="112">
        <v>36</v>
      </c>
      <c r="Z58" s="112">
        <v>39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15</v>
      </c>
      <c r="W59" s="112">
        <v>16</v>
      </c>
      <c r="X59" s="112">
        <v>17</v>
      </c>
      <c r="Y59" s="112">
        <v>15</v>
      </c>
      <c r="Z59" s="112">
        <v>21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4</v>
      </c>
      <c r="W60" s="112">
        <v>8</v>
      </c>
      <c r="X60" s="112">
        <v>4</v>
      </c>
      <c r="Y60" s="112">
        <v>7</v>
      </c>
      <c r="Z60" s="112">
        <v>11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3800</v>
      </c>
      <c r="W61" s="112">
        <v>4124</v>
      </c>
      <c r="X61" s="112">
        <v>3980</v>
      </c>
      <c r="Y61" s="112">
        <v>4037</v>
      </c>
      <c r="Z61" s="112">
        <v>4046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3</v>
      </c>
      <c r="X63" s="112">
        <v>0</v>
      </c>
      <c r="Y63" s="112">
        <v>0</v>
      </c>
      <c r="Z63" s="112">
        <v>5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106</v>
      </c>
      <c r="W64" s="112">
        <v>133</v>
      </c>
      <c r="X64" s="112">
        <v>126</v>
      </c>
      <c r="Y64" s="112">
        <v>112</v>
      </c>
      <c r="Z64" s="112">
        <v>113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Central Goldfields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264</v>
      </c>
      <c r="W65" s="112">
        <v>288</v>
      </c>
      <c r="X65" s="112">
        <v>242</v>
      </c>
      <c r="Y65" s="112">
        <v>208</v>
      </c>
      <c r="Z65" s="112">
        <v>294</v>
      </c>
    </row>
    <row r="66" spans="1:26" x14ac:dyDescent="0.25">
      <c r="S66" s="115" t="s">
        <v>39</v>
      </c>
      <c r="T66" s="115"/>
      <c r="U66" s="112"/>
      <c r="V66" s="112">
        <v>345</v>
      </c>
      <c r="W66" s="112">
        <v>358</v>
      </c>
      <c r="X66" s="112">
        <v>344</v>
      </c>
      <c r="Y66" s="112">
        <v>358</v>
      </c>
      <c r="Z66" s="112">
        <v>339</v>
      </c>
    </row>
    <row r="67" spans="1:26" x14ac:dyDescent="0.25">
      <c r="S67" s="115" t="s">
        <v>40</v>
      </c>
      <c r="T67" s="115"/>
      <c r="U67" s="112"/>
      <c r="V67" s="112">
        <v>289</v>
      </c>
      <c r="W67" s="112">
        <v>336</v>
      </c>
      <c r="X67" s="112">
        <v>336</v>
      </c>
      <c r="Y67" s="112">
        <v>325</v>
      </c>
      <c r="Z67" s="112">
        <v>346</v>
      </c>
    </row>
    <row r="68" spans="1:26" x14ac:dyDescent="0.25">
      <c r="S68" s="115" t="s">
        <v>41</v>
      </c>
      <c r="T68" s="115"/>
      <c r="U68" s="112"/>
      <c r="V68" s="112">
        <v>270</v>
      </c>
      <c r="W68" s="112">
        <v>274</v>
      </c>
      <c r="X68" s="112">
        <v>305</v>
      </c>
      <c r="Y68" s="112">
        <v>316</v>
      </c>
      <c r="Z68" s="112">
        <v>309</v>
      </c>
    </row>
    <row r="69" spans="1:26" x14ac:dyDescent="0.25">
      <c r="S69" s="115" t="s">
        <v>42</v>
      </c>
      <c r="T69" s="115"/>
      <c r="U69" s="112"/>
      <c r="V69" s="112">
        <v>263</v>
      </c>
      <c r="W69" s="112">
        <v>257</v>
      </c>
      <c r="X69" s="112">
        <v>283</v>
      </c>
      <c r="Y69" s="112">
        <v>280</v>
      </c>
      <c r="Z69" s="112">
        <v>282</v>
      </c>
    </row>
    <row r="70" spans="1:26" x14ac:dyDescent="0.25">
      <c r="S70" s="115" t="s">
        <v>43</v>
      </c>
      <c r="T70" s="115"/>
      <c r="U70" s="112"/>
      <c r="V70" s="112">
        <v>315</v>
      </c>
      <c r="W70" s="112">
        <v>365</v>
      </c>
      <c r="X70" s="112">
        <v>311</v>
      </c>
      <c r="Y70" s="112">
        <v>259</v>
      </c>
      <c r="Z70" s="112">
        <v>305</v>
      </c>
    </row>
    <row r="71" spans="1:26" x14ac:dyDescent="0.25">
      <c r="S71" s="115" t="s">
        <v>44</v>
      </c>
      <c r="T71" s="115"/>
      <c r="U71" s="112"/>
      <c r="V71" s="112">
        <v>400</v>
      </c>
      <c r="W71" s="112">
        <v>393</v>
      </c>
      <c r="X71" s="112">
        <v>408</v>
      </c>
      <c r="Y71" s="112">
        <v>429</v>
      </c>
      <c r="Z71" s="112">
        <v>410</v>
      </c>
    </row>
    <row r="72" spans="1:26" x14ac:dyDescent="0.25">
      <c r="S72" s="115" t="s">
        <v>45</v>
      </c>
      <c r="T72" s="115"/>
      <c r="U72" s="112"/>
      <c r="V72" s="112">
        <v>432</v>
      </c>
      <c r="W72" s="112">
        <v>445</v>
      </c>
      <c r="X72" s="112">
        <v>416</v>
      </c>
      <c r="Y72" s="112">
        <v>383</v>
      </c>
      <c r="Z72" s="112">
        <v>445</v>
      </c>
    </row>
    <row r="73" spans="1:26" x14ac:dyDescent="0.25">
      <c r="S73" s="115" t="s">
        <v>46</v>
      </c>
      <c r="T73" s="115"/>
      <c r="U73" s="112"/>
      <c r="V73" s="112">
        <v>426</v>
      </c>
      <c r="W73" s="112">
        <v>427</v>
      </c>
      <c r="X73" s="112">
        <v>468</v>
      </c>
      <c r="Y73" s="112">
        <v>445</v>
      </c>
      <c r="Z73" s="112">
        <v>443</v>
      </c>
    </row>
    <row r="74" spans="1:26" x14ac:dyDescent="0.25">
      <c r="S74" s="115" t="s">
        <v>47</v>
      </c>
      <c r="T74" s="115"/>
      <c r="U74" s="112"/>
      <c r="V74" s="112">
        <v>274</v>
      </c>
      <c r="W74" s="112">
        <v>307</v>
      </c>
      <c r="X74" s="112">
        <v>327</v>
      </c>
      <c r="Y74" s="112">
        <v>331</v>
      </c>
      <c r="Z74" s="112">
        <v>346</v>
      </c>
    </row>
    <row r="75" spans="1:26" x14ac:dyDescent="0.25">
      <c r="S75" s="115" t="s">
        <v>48</v>
      </c>
      <c r="T75" s="115"/>
      <c r="U75" s="112"/>
      <c r="V75" s="112">
        <v>125</v>
      </c>
      <c r="W75" s="112">
        <v>152</v>
      </c>
      <c r="X75" s="112">
        <v>165</v>
      </c>
      <c r="Y75" s="112">
        <v>167</v>
      </c>
      <c r="Z75" s="112">
        <v>195</v>
      </c>
    </row>
    <row r="76" spans="1:26" x14ac:dyDescent="0.25">
      <c r="S76" s="115" t="s">
        <v>49</v>
      </c>
      <c r="T76" s="115"/>
      <c r="U76" s="112"/>
      <c r="V76" s="112">
        <v>54</v>
      </c>
      <c r="W76" s="112">
        <v>51</v>
      </c>
      <c r="X76" s="112">
        <v>70</v>
      </c>
      <c r="Y76" s="112">
        <v>64</v>
      </c>
      <c r="Z76" s="112">
        <v>77</v>
      </c>
    </row>
    <row r="77" spans="1:26" x14ac:dyDescent="0.25">
      <c r="S77" s="115" t="s">
        <v>50</v>
      </c>
      <c r="T77" s="115"/>
      <c r="U77" s="112"/>
      <c r="V77" s="112">
        <v>37</v>
      </c>
      <c r="W77" s="112">
        <v>34</v>
      </c>
      <c r="X77" s="112">
        <v>28</v>
      </c>
      <c r="Y77" s="112">
        <v>27</v>
      </c>
      <c r="Z77" s="112">
        <v>27</v>
      </c>
    </row>
    <row r="78" spans="1:26" x14ac:dyDescent="0.25">
      <c r="S78" s="115" t="s">
        <v>51</v>
      </c>
      <c r="T78" s="115"/>
      <c r="U78" s="112"/>
      <c r="V78" s="112">
        <v>19</v>
      </c>
      <c r="W78" s="112">
        <v>12</v>
      </c>
      <c r="X78" s="112">
        <v>17</v>
      </c>
      <c r="Y78" s="112">
        <v>17</v>
      </c>
      <c r="Z78" s="112">
        <v>17</v>
      </c>
    </row>
    <row r="79" spans="1:26" x14ac:dyDescent="0.25">
      <c r="S79" s="115" t="s">
        <v>52</v>
      </c>
      <c r="T79" s="115"/>
      <c r="U79" s="112"/>
      <c r="V79" s="112">
        <v>9</v>
      </c>
      <c r="W79" s="112">
        <v>7</v>
      </c>
      <c r="X79" s="112">
        <v>11</v>
      </c>
      <c r="Y79" s="112">
        <v>15</v>
      </c>
      <c r="Z79" s="112">
        <v>14</v>
      </c>
    </row>
    <row r="80" spans="1:26" x14ac:dyDescent="0.25">
      <c r="S80" s="118" t="s">
        <v>53</v>
      </c>
      <c r="T80" s="118"/>
      <c r="U80" s="112"/>
      <c r="V80" s="112">
        <v>3629</v>
      </c>
      <c r="W80" s="112">
        <v>3839</v>
      </c>
      <c r="X80" s="112">
        <v>3850</v>
      </c>
      <c r="Y80" s="112">
        <v>3735</v>
      </c>
      <c r="Z80" s="112">
        <v>3967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Central Goldfields</v>
      </c>
      <c r="D83" s="144"/>
      <c r="E83" s="144"/>
      <c r="F83" s="144"/>
      <c r="G83" s="144"/>
      <c r="H83" s="47"/>
      <c r="I83" s="47"/>
      <c r="J83" s="145" t="str">
        <f>'State data for spotlight'!A1</f>
        <v>Victoria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220</v>
      </c>
      <c r="W83" s="112">
        <v>217</v>
      </c>
      <c r="X83" s="112">
        <v>211</v>
      </c>
      <c r="Y83" s="112">
        <v>232</v>
      </c>
      <c r="Z83" s="112">
        <v>237</v>
      </c>
      <c r="AD83" s="117"/>
    </row>
    <row r="84" spans="1:30" ht="15" customHeight="1" x14ac:dyDescent="0.25">
      <c r="A84" s="46"/>
      <c r="B84" s="46"/>
      <c r="C84" s="48"/>
      <c r="D84" s="139" t="s">
        <v>0</v>
      </c>
      <c r="E84" s="139"/>
      <c r="F84" s="139" t="s">
        <v>201</v>
      </c>
      <c r="G84" s="139"/>
      <c r="H84" s="48"/>
      <c r="I84" s="48"/>
      <c r="J84" s="48"/>
      <c r="K84" s="48"/>
      <c r="L84" s="139" t="s">
        <v>0</v>
      </c>
      <c r="M84" s="139"/>
      <c r="N84" s="139" t="s">
        <v>201</v>
      </c>
      <c r="O84" s="139"/>
      <c r="S84" s="115" t="s">
        <v>57</v>
      </c>
      <c r="T84" s="115"/>
      <c r="U84" s="112"/>
      <c r="V84" s="112">
        <v>191</v>
      </c>
      <c r="W84" s="112">
        <v>194</v>
      </c>
      <c r="X84" s="112">
        <v>194</v>
      </c>
      <c r="Y84" s="112">
        <v>198</v>
      </c>
      <c r="Z84" s="112">
        <v>185</v>
      </c>
    </row>
    <row r="85" spans="1:30" ht="15" customHeight="1" x14ac:dyDescent="0.25">
      <c r="A85" s="46"/>
      <c r="B85" s="46"/>
      <c r="C85" s="58" t="s">
        <v>1</v>
      </c>
      <c r="D85" s="139" t="s">
        <v>2</v>
      </c>
      <c r="E85" s="139"/>
      <c r="F85" s="139" t="str">
        <f>"since "&amp;$V$2</f>
        <v>since 2016-17</v>
      </c>
      <c r="G85" s="139"/>
      <c r="H85" s="48"/>
      <c r="I85" s="48"/>
      <c r="J85" s="48"/>
      <c r="K85" s="58" t="s">
        <v>1</v>
      </c>
      <c r="L85" s="139" t="s">
        <v>2</v>
      </c>
      <c r="M85" s="139"/>
      <c r="N85" s="139" t="str">
        <f>"since "&amp;$V$2</f>
        <v>since 2016-17</v>
      </c>
      <c r="O85" s="139"/>
      <c r="S85" s="115" t="s">
        <v>195</v>
      </c>
      <c r="T85" s="115"/>
      <c r="U85" s="112"/>
      <c r="V85" s="112">
        <v>520</v>
      </c>
      <c r="W85" s="112">
        <v>558</v>
      </c>
      <c r="X85" s="112">
        <v>554</v>
      </c>
      <c r="Y85" s="112">
        <v>538</v>
      </c>
      <c r="Z85" s="112">
        <v>555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8,024</v>
      </c>
      <c r="D86" s="96">
        <f t="shared" ref="D86:D91" si="4">AD4</f>
        <v>3.268983268983261E-2</v>
      </c>
      <c r="E86" s="97">
        <f t="shared" ref="E86:E91" si="5">AD4</f>
        <v>3.268983268983261E-2</v>
      </c>
      <c r="F86" s="96">
        <f t="shared" ref="F86:F91" si="6">AF4</f>
        <v>7.9800834342618865E-2</v>
      </c>
      <c r="G86" s="97">
        <f t="shared" ref="G86:G91" si="7">AF4</f>
        <v>7.9800834342618865E-2</v>
      </c>
      <c r="H86" s="57"/>
      <c r="I86" s="57"/>
      <c r="J86" s="140" t="str">
        <f>'State data for spotlight'!J4</f>
        <v>5,274,707</v>
      </c>
      <c r="K86" s="140"/>
      <c r="L86" s="96">
        <f>'State data for spotlight'!L4</f>
        <v>1.4421743640712803E-2</v>
      </c>
      <c r="M86" s="97">
        <f>'State data for spotlight'!L4</f>
        <v>1.4421743640712803E-2</v>
      </c>
      <c r="N86" s="96">
        <f>'State data for spotlight'!N4</f>
        <v>8.438148994686534E-2</v>
      </c>
      <c r="O86" s="97">
        <f>'State data for spotlight'!N4</f>
        <v>8.438148994686534E-2</v>
      </c>
      <c r="S86" s="115" t="s">
        <v>196</v>
      </c>
      <c r="T86" s="115"/>
      <c r="U86" s="112"/>
      <c r="V86" s="112">
        <v>154</v>
      </c>
      <c r="W86" s="112">
        <v>172</v>
      </c>
      <c r="X86" s="112">
        <v>172</v>
      </c>
      <c r="Y86" s="112">
        <v>189</v>
      </c>
      <c r="Z86" s="112">
        <v>200</v>
      </c>
    </row>
    <row r="87" spans="1:30" ht="15" customHeight="1" x14ac:dyDescent="0.25">
      <c r="A87" s="98" t="s">
        <v>4</v>
      </c>
      <c r="B87" s="49"/>
      <c r="C87" s="57" t="str">
        <f t="shared" si="3"/>
        <v>4,046</v>
      </c>
      <c r="D87" s="96">
        <f t="shared" si="4"/>
        <v>2.2293782511766391E-3</v>
      </c>
      <c r="E87" s="97">
        <f t="shared" si="5"/>
        <v>2.2293782511766391E-3</v>
      </c>
      <c r="F87" s="96">
        <f t="shared" si="6"/>
        <v>6.4736842105263204E-2</v>
      </c>
      <c r="G87" s="97">
        <f t="shared" si="7"/>
        <v>6.4736842105263204E-2</v>
      </c>
      <c r="H87" s="57"/>
      <c r="I87" s="57"/>
      <c r="J87" s="140" t="str">
        <f>'State data for spotlight'!J5</f>
        <v>2,678,317</v>
      </c>
      <c r="K87" s="140"/>
      <c r="L87" s="96">
        <f>'State data for spotlight'!L5</f>
        <v>7.6054295905234603E-3</v>
      </c>
      <c r="M87" s="97">
        <f>'State data for spotlight'!L5</f>
        <v>7.6054295905234603E-3</v>
      </c>
      <c r="N87" s="96">
        <f>'State data for spotlight'!N5</f>
        <v>7.1082164833552008E-2</v>
      </c>
      <c r="O87" s="97">
        <f>'State data for spotlight'!N5</f>
        <v>7.1082164833552008E-2</v>
      </c>
      <c r="S87" s="115" t="s">
        <v>197</v>
      </c>
      <c r="T87" s="115"/>
      <c r="U87" s="112"/>
      <c r="V87" s="112">
        <v>88</v>
      </c>
      <c r="W87" s="112">
        <v>88</v>
      </c>
      <c r="X87" s="112">
        <v>84</v>
      </c>
      <c r="Y87" s="112">
        <v>93</v>
      </c>
      <c r="Z87" s="112">
        <v>83</v>
      </c>
    </row>
    <row r="88" spans="1:30" ht="15" customHeight="1" x14ac:dyDescent="0.25">
      <c r="A88" s="98" t="s">
        <v>5</v>
      </c>
      <c r="B88" s="49"/>
      <c r="C88" s="57" t="str">
        <f t="shared" si="3"/>
        <v>3,967</v>
      </c>
      <c r="D88" s="96">
        <f t="shared" si="4"/>
        <v>6.2399571505088458E-2</v>
      </c>
      <c r="E88" s="97">
        <f t="shared" si="5"/>
        <v>6.2399571505088458E-2</v>
      </c>
      <c r="F88" s="96">
        <f t="shared" si="6"/>
        <v>9.1935039911918537E-2</v>
      </c>
      <c r="G88" s="97">
        <f t="shared" si="7"/>
        <v>9.1935039911918537E-2</v>
      </c>
      <c r="H88" s="57"/>
      <c r="I88" s="57"/>
      <c r="J88" s="140" t="str">
        <f>'State data for spotlight'!J6</f>
        <v>2,593,620</v>
      </c>
      <c r="K88" s="140"/>
      <c r="L88" s="96">
        <f>'State data for spotlight'!L6</f>
        <v>2.0458990541862843E-2</v>
      </c>
      <c r="M88" s="97">
        <f>'State data for spotlight'!L6</f>
        <v>2.0458990541862843E-2</v>
      </c>
      <c r="N88" s="96">
        <f>'State data for spotlight'!N6</f>
        <v>9.7278654845571522E-2</v>
      </c>
      <c r="O88" s="97">
        <f>'State data for spotlight'!N6</f>
        <v>9.7278654845571522E-2</v>
      </c>
      <c r="S88" s="115" t="s">
        <v>198</v>
      </c>
      <c r="T88" s="115"/>
      <c r="U88" s="112"/>
      <c r="V88" s="112">
        <v>135</v>
      </c>
      <c r="W88" s="112">
        <v>145</v>
      </c>
      <c r="X88" s="112">
        <v>149</v>
      </c>
      <c r="Y88" s="112">
        <v>157</v>
      </c>
      <c r="Z88" s="112">
        <v>157</v>
      </c>
    </row>
    <row r="89" spans="1:30" ht="15" customHeight="1" x14ac:dyDescent="0.25">
      <c r="A89" s="49" t="s">
        <v>6</v>
      </c>
      <c r="B89" s="49"/>
      <c r="C89" s="57" t="str">
        <f t="shared" si="3"/>
        <v>5,863</v>
      </c>
      <c r="D89" s="96">
        <f t="shared" si="4"/>
        <v>2.0184444057769202E-2</v>
      </c>
      <c r="E89" s="97">
        <f t="shared" si="5"/>
        <v>2.0184444057769202E-2</v>
      </c>
      <c r="F89" s="96">
        <f t="shared" si="6"/>
        <v>7.5187969924812137E-2</v>
      </c>
      <c r="G89" s="97">
        <f t="shared" si="7"/>
        <v>7.5187969924812137E-2</v>
      </c>
      <c r="H89" s="57"/>
      <c r="I89" s="57"/>
      <c r="J89" s="140" t="str">
        <f>'State data for spotlight'!J7</f>
        <v>3,674,745</v>
      </c>
      <c r="K89" s="140"/>
      <c r="L89" s="96">
        <f>'State data for spotlight'!L7</f>
        <v>-4.8048916624486848E-3</v>
      </c>
      <c r="M89" s="97">
        <f>'State data for spotlight'!L7</f>
        <v>-4.8048916624486848E-3</v>
      </c>
      <c r="N89" s="96">
        <f>'State data for spotlight'!N7</f>
        <v>6.9960159780158238E-2</v>
      </c>
      <c r="O89" s="97">
        <f>'State data for spotlight'!N7</f>
        <v>6.9960159780158238E-2</v>
      </c>
      <c r="S89" s="115" t="s">
        <v>199</v>
      </c>
      <c r="T89" s="115"/>
      <c r="U89" s="112"/>
      <c r="V89" s="112">
        <v>294</v>
      </c>
      <c r="W89" s="112">
        <v>329</v>
      </c>
      <c r="X89" s="112">
        <v>319</v>
      </c>
      <c r="Y89" s="112">
        <v>330</v>
      </c>
      <c r="Z89" s="112">
        <v>334</v>
      </c>
    </row>
    <row r="90" spans="1:30" ht="15" customHeight="1" x14ac:dyDescent="0.25">
      <c r="A90" s="49" t="s">
        <v>98</v>
      </c>
      <c r="B90" s="49"/>
      <c r="C90" s="57" t="str">
        <f t="shared" si="3"/>
        <v>$39,668</v>
      </c>
      <c r="D90" s="96">
        <f t="shared" si="4"/>
        <v>5.7769894249676046E-2</v>
      </c>
      <c r="E90" s="97">
        <f t="shared" si="5"/>
        <v>5.7769894249676046E-2</v>
      </c>
      <c r="F90" s="96">
        <f t="shared" si="6"/>
        <v>0.20171465790151322</v>
      </c>
      <c r="G90" s="97">
        <f t="shared" si="7"/>
        <v>0.20171465790151322</v>
      </c>
      <c r="H90" s="57"/>
      <c r="I90" s="57"/>
      <c r="J90" s="57"/>
      <c r="K90" s="57" t="str">
        <f>'State data for spotlight'!J8</f>
        <v>$47,209</v>
      </c>
      <c r="L90" s="96">
        <f>'State data for spotlight'!L8</f>
        <v>5.506898121546655E-2</v>
      </c>
      <c r="M90" s="97">
        <f>'State data for spotlight'!L8</f>
        <v>5.506898121546655E-2</v>
      </c>
      <c r="N90" s="96">
        <f>'State data for spotlight'!N8</f>
        <v>0.1204561491199776</v>
      </c>
      <c r="O90" s="97">
        <f>'State data for spotlight'!N8</f>
        <v>0.1204561491199776</v>
      </c>
      <c r="S90" s="115" t="s">
        <v>58</v>
      </c>
      <c r="T90" s="115"/>
      <c r="U90" s="112"/>
      <c r="V90" s="112">
        <v>478</v>
      </c>
      <c r="W90" s="112">
        <v>522</v>
      </c>
      <c r="X90" s="112">
        <v>522</v>
      </c>
      <c r="Y90" s="112">
        <v>529</v>
      </c>
      <c r="Z90" s="112">
        <v>552</v>
      </c>
    </row>
    <row r="91" spans="1:30" ht="15" customHeight="1" x14ac:dyDescent="0.25">
      <c r="A91" s="49" t="s">
        <v>7</v>
      </c>
      <c r="B91" s="49"/>
      <c r="C91" s="57" t="str">
        <f t="shared" si="3"/>
        <v>$274.6 mil</v>
      </c>
      <c r="D91" s="96">
        <f t="shared" si="4"/>
        <v>5.8600466134482332E-2</v>
      </c>
      <c r="E91" s="97">
        <f t="shared" si="5"/>
        <v>5.8600466134482332E-2</v>
      </c>
      <c r="F91" s="96">
        <f t="shared" si="6"/>
        <v>0.26524528717240048</v>
      </c>
      <c r="G91" s="97">
        <f t="shared" si="7"/>
        <v>0.26524528717240048</v>
      </c>
      <c r="H91" s="57"/>
      <c r="I91" s="57"/>
      <c r="J91" s="57"/>
      <c r="K91" s="57" t="str">
        <f>'State data for spotlight'!J9</f>
        <v>$245.4 bil</v>
      </c>
      <c r="L91" s="96">
        <f>'State data for spotlight'!L9</f>
        <v>4.7371657837374626E-2</v>
      </c>
      <c r="M91" s="97">
        <f>'State data for spotlight'!L9</f>
        <v>4.7371657837374626E-2</v>
      </c>
      <c r="N91" s="96">
        <f>'State data for spotlight'!N9</f>
        <v>0.24227335855331145</v>
      </c>
      <c r="O91" s="97">
        <f>'State data for spotlight'!N9</f>
        <v>0.24227335855331145</v>
      </c>
      <c r="S91" s="118" t="s">
        <v>53</v>
      </c>
      <c r="T91" s="118"/>
      <c r="U91" s="112"/>
      <c r="V91" s="112">
        <v>2816</v>
      </c>
      <c r="W91" s="112">
        <v>2983</v>
      </c>
      <c r="X91" s="112">
        <v>2962</v>
      </c>
      <c r="Y91" s="112">
        <v>2992</v>
      </c>
      <c r="Z91" s="112">
        <v>3009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5" t="s">
        <v>202</v>
      </c>
      <c r="S93" s="115" t="s">
        <v>56</v>
      </c>
      <c r="T93" s="115"/>
      <c r="U93" s="112"/>
      <c r="V93" s="112">
        <v>130</v>
      </c>
      <c r="W93" s="112">
        <v>147</v>
      </c>
      <c r="X93" s="112">
        <v>148</v>
      </c>
      <c r="Y93" s="112">
        <v>151</v>
      </c>
      <c r="Z93" s="112">
        <v>166</v>
      </c>
    </row>
    <row r="94" spans="1:30" ht="15" customHeight="1" x14ac:dyDescent="0.25">
      <c r="A94" s="136" t="s">
        <v>203</v>
      </c>
      <c r="S94" s="115" t="s">
        <v>57</v>
      </c>
      <c r="T94" s="115"/>
      <c r="U94" s="112"/>
      <c r="V94" s="112">
        <v>435</v>
      </c>
      <c r="W94" s="112">
        <v>440</v>
      </c>
      <c r="X94" s="112">
        <v>448</v>
      </c>
      <c r="Y94" s="112">
        <v>449</v>
      </c>
      <c r="Z94" s="112">
        <v>467</v>
      </c>
    </row>
    <row r="95" spans="1:30" ht="15" customHeight="1" x14ac:dyDescent="0.25">
      <c r="A95" s="134" t="s">
        <v>286</v>
      </c>
      <c r="S95" s="115" t="s">
        <v>195</v>
      </c>
      <c r="T95" s="115"/>
      <c r="U95" s="112"/>
      <c r="V95" s="112">
        <v>102</v>
      </c>
      <c r="W95" s="112">
        <v>112</v>
      </c>
      <c r="X95" s="112">
        <v>119</v>
      </c>
      <c r="Y95" s="112">
        <v>121</v>
      </c>
      <c r="Z95" s="112">
        <v>114</v>
      </c>
    </row>
    <row r="96" spans="1:30" ht="15" customHeight="1" x14ac:dyDescent="0.25">
      <c r="A96" s="135" t="s">
        <v>278</v>
      </c>
      <c r="S96" s="115" t="s">
        <v>196</v>
      </c>
      <c r="T96" s="115"/>
      <c r="U96" s="112"/>
      <c r="V96" s="112">
        <v>404</v>
      </c>
      <c r="W96" s="112">
        <v>471</v>
      </c>
      <c r="X96" s="112">
        <v>470</v>
      </c>
      <c r="Y96" s="112">
        <v>517</v>
      </c>
      <c r="Z96" s="112">
        <v>527</v>
      </c>
    </row>
    <row r="97" spans="1:32" ht="15" customHeight="1" x14ac:dyDescent="0.25">
      <c r="A97" s="134" t="s">
        <v>290</v>
      </c>
      <c r="S97" s="115" t="s">
        <v>197</v>
      </c>
      <c r="T97" s="115"/>
      <c r="U97" s="112"/>
      <c r="V97" s="112">
        <v>345</v>
      </c>
      <c r="W97" s="112">
        <v>350</v>
      </c>
      <c r="X97" s="112">
        <v>355</v>
      </c>
      <c r="Y97" s="112">
        <v>345</v>
      </c>
      <c r="Z97" s="112">
        <v>353</v>
      </c>
    </row>
    <row r="98" spans="1:32" ht="15" customHeight="1" x14ac:dyDescent="0.25">
      <c r="A98" s="134" t="s">
        <v>291</v>
      </c>
      <c r="S98" s="115" t="s">
        <v>198</v>
      </c>
      <c r="T98" s="115"/>
      <c r="U98" s="112"/>
      <c r="V98" s="112">
        <v>299</v>
      </c>
      <c r="W98" s="112">
        <v>293</v>
      </c>
      <c r="X98" s="112">
        <v>296</v>
      </c>
      <c r="Y98" s="112">
        <v>307</v>
      </c>
      <c r="Z98" s="112">
        <v>331</v>
      </c>
    </row>
    <row r="99" spans="1:32" ht="15" customHeight="1" x14ac:dyDescent="0.25">
      <c r="S99" s="115" t="s">
        <v>199</v>
      </c>
      <c r="T99" s="115"/>
      <c r="U99" s="112"/>
      <c r="V99" s="112">
        <v>23</v>
      </c>
      <c r="W99" s="112">
        <v>27</v>
      </c>
      <c r="X99" s="112">
        <v>31</v>
      </c>
      <c r="Y99" s="112">
        <v>33</v>
      </c>
      <c r="Z99" s="112">
        <v>31</v>
      </c>
    </row>
    <row r="100" spans="1:32" ht="15" customHeight="1" x14ac:dyDescent="0.25">
      <c r="S100" s="115" t="s">
        <v>58</v>
      </c>
      <c r="T100" s="115"/>
      <c r="U100" s="112"/>
      <c r="V100" s="112">
        <v>310</v>
      </c>
      <c r="W100" s="112">
        <v>344</v>
      </c>
      <c r="X100" s="112">
        <v>348</v>
      </c>
      <c r="Y100" s="112">
        <v>346</v>
      </c>
      <c r="Z100" s="112">
        <v>359</v>
      </c>
    </row>
    <row r="101" spans="1:32" x14ac:dyDescent="0.25">
      <c r="A101" s="18"/>
      <c r="S101" s="118" t="s">
        <v>53</v>
      </c>
      <c r="T101" s="118"/>
      <c r="U101" s="112"/>
      <c r="V101" s="112">
        <v>2629</v>
      </c>
      <c r="W101" s="112">
        <v>2740</v>
      </c>
      <c r="X101" s="112">
        <v>2746</v>
      </c>
      <c r="Y101" s="112">
        <v>2756</v>
      </c>
      <c r="Z101" s="112">
        <v>2836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204</v>
      </c>
      <c r="Y103" s="106" t="s">
        <v>281</v>
      </c>
      <c r="Z103" s="106" t="s">
        <v>287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5129</v>
      </c>
      <c r="W104" s="112">
        <v>5385</v>
      </c>
      <c r="X104" s="112">
        <v>5292</v>
      </c>
      <c r="Y104" s="112">
        <v>5442</v>
      </c>
      <c r="Z104" s="112">
        <v>5442</v>
      </c>
      <c r="AB104" s="109" t="str">
        <f>TEXT(Z104,"###,###")</f>
        <v>5,442</v>
      </c>
      <c r="AD104" s="130">
        <f>Z104/($Z$4)*100</f>
        <v>67.82153539381855</v>
      </c>
      <c r="AF104" s="109"/>
    </row>
    <row r="105" spans="1:32" x14ac:dyDescent="0.25">
      <c r="S105" s="115" t="s">
        <v>17</v>
      </c>
      <c r="T105" s="115"/>
      <c r="U105" s="112"/>
      <c r="V105" s="112">
        <v>1465</v>
      </c>
      <c r="W105" s="112">
        <v>1447</v>
      </c>
      <c r="X105" s="112">
        <v>1605</v>
      </c>
      <c r="Y105" s="112">
        <v>1528</v>
      </c>
      <c r="Z105" s="112">
        <v>1538</v>
      </c>
      <c r="AB105" s="109" t="str">
        <f>TEXT(Z105,"###,###")</f>
        <v>1,538</v>
      </c>
      <c r="AD105" s="130">
        <f>Z105/($Z$4)*100</f>
        <v>19.167497507477567</v>
      </c>
      <c r="AF105" s="109"/>
    </row>
    <row r="106" spans="1:32" x14ac:dyDescent="0.25">
      <c r="S106" s="118" t="s">
        <v>53</v>
      </c>
      <c r="T106" s="118"/>
      <c r="U106" s="120"/>
      <c r="V106" s="120">
        <v>6594</v>
      </c>
      <c r="W106" s="120">
        <v>6832</v>
      </c>
      <c r="X106" s="120">
        <v>6897</v>
      </c>
      <c r="Y106" s="120">
        <v>6970</v>
      </c>
      <c r="Z106" s="120">
        <v>6980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1211</v>
      </c>
      <c r="W108" s="112">
        <v>1386</v>
      </c>
      <c r="X108" s="112">
        <v>1304</v>
      </c>
      <c r="Y108" s="112">
        <v>1223</v>
      </c>
      <c r="Z108" s="112">
        <v>1362</v>
      </c>
      <c r="AB108" s="109" t="str">
        <f>TEXT(Z108,"###,###")</f>
        <v>1,362</v>
      </c>
      <c r="AD108" s="130">
        <f>Z108/($Z$4)*100</f>
        <v>16.974077766699899</v>
      </c>
      <c r="AF108" s="109"/>
    </row>
    <row r="109" spans="1:32" x14ac:dyDescent="0.25">
      <c r="S109" s="115" t="s">
        <v>20</v>
      </c>
      <c r="T109" s="115"/>
      <c r="U109" s="112"/>
      <c r="V109" s="112">
        <v>1034</v>
      </c>
      <c r="W109" s="112">
        <v>1118</v>
      </c>
      <c r="X109" s="112">
        <v>1013</v>
      </c>
      <c r="Y109" s="112">
        <v>1100</v>
      </c>
      <c r="Z109" s="112">
        <v>1182</v>
      </c>
      <c r="AB109" s="109" t="str">
        <f>TEXT(Z109,"###,###")</f>
        <v>1,182</v>
      </c>
      <c r="AD109" s="130">
        <f>Z109/($Z$4)*100</f>
        <v>14.730807577268196</v>
      </c>
      <c r="AF109" s="109"/>
    </row>
    <row r="110" spans="1:32" x14ac:dyDescent="0.25">
      <c r="S110" s="115" t="s">
        <v>21</v>
      </c>
      <c r="T110" s="115"/>
      <c r="U110" s="112"/>
      <c r="V110" s="112">
        <v>2193</v>
      </c>
      <c r="W110" s="112">
        <v>2218</v>
      </c>
      <c r="X110" s="112">
        <v>2252</v>
      </c>
      <c r="Y110" s="112">
        <v>2035</v>
      </c>
      <c r="Z110" s="112">
        <v>2269</v>
      </c>
      <c r="AB110" s="109" t="str">
        <f>TEXT(Z110,"###,###")</f>
        <v>2,269</v>
      </c>
      <c r="AD110" s="130">
        <f>Z110/($Z$4)*100</f>
        <v>28.277666999002992</v>
      </c>
      <c r="AF110" s="109"/>
    </row>
    <row r="111" spans="1:32" x14ac:dyDescent="0.25">
      <c r="S111" s="115" t="s">
        <v>22</v>
      </c>
      <c r="T111" s="115"/>
      <c r="U111" s="112"/>
      <c r="V111" s="112">
        <v>2199</v>
      </c>
      <c r="W111" s="112">
        <v>2241</v>
      </c>
      <c r="X111" s="112">
        <v>2399</v>
      </c>
      <c r="Y111" s="112">
        <v>2485</v>
      </c>
      <c r="Z111" s="112">
        <v>2397</v>
      </c>
      <c r="AB111" s="109" t="str">
        <f>TEXT(Z111,"###,###")</f>
        <v>2,397</v>
      </c>
      <c r="AD111" s="130">
        <f>Z111/($Z$4)*100</f>
        <v>29.872881355932201</v>
      </c>
      <c r="AF111" s="109"/>
    </row>
    <row r="112" spans="1:32" x14ac:dyDescent="0.25">
      <c r="S112" s="118" t="s">
        <v>53</v>
      </c>
      <c r="T112" s="118"/>
      <c r="U112" s="112"/>
      <c r="V112" s="112">
        <v>7434</v>
      </c>
      <c r="W112" s="112">
        <v>7965</v>
      </c>
      <c r="X112" s="112">
        <v>7830</v>
      </c>
      <c r="Y112" s="112">
        <v>7776</v>
      </c>
      <c r="Z112" s="112">
        <v>8024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43.45</v>
      </c>
      <c r="W118" s="131">
        <v>43.59</v>
      </c>
      <c r="X118" s="131">
        <v>43.79</v>
      </c>
      <c r="Y118" s="131">
        <v>44.23</v>
      </c>
      <c r="Z118" s="131">
        <v>44.14</v>
      </c>
      <c r="AB118" s="109" t="str">
        <f>TEXT(Z118,"##.0")</f>
        <v>44.1</v>
      </c>
    </row>
    <row r="120" spans="19:32" x14ac:dyDescent="0.25">
      <c r="S120" s="101" t="s">
        <v>100</v>
      </c>
      <c r="T120" s="112"/>
      <c r="U120" s="112"/>
      <c r="V120" s="112">
        <v>4482</v>
      </c>
      <c r="W120" s="112">
        <v>4641</v>
      </c>
      <c r="X120" s="112">
        <v>4704</v>
      </c>
      <c r="Y120" s="112">
        <v>4700</v>
      </c>
      <c r="Z120" s="112">
        <v>4809</v>
      </c>
      <c r="AB120" s="109" t="str">
        <f>TEXT(Z120,"###,###")</f>
        <v>4,809</v>
      </c>
    </row>
    <row r="121" spans="19:32" x14ac:dyDescent="0.25">
      <c r="S121" s="101" t="s">
        <v>101</v>
      </c>
      <c r="T121" s="112"/>
      <c r="U121" s="112"/>
      <c r="V121" s="112">
        <v>585</v>
      </c>
      <c r="W121" s="112">
        <v>653</v>
      </c>
      <c r="X121" s="112">
        <v>611</v>
      </c>
      <c r="Y121" s="112">
        <v>638</v>
      </c>
      <c r="Z121" s="112">
        <v>621</v>
      </c>
      <c r="AB121" s="109" t="str">
        <f>TEXT(Z121,"###,###")</f>
        <v>621</v>
      </c>
    </row>
    <row r="122" spans="19:32" x14ac:dyDescent="0.25">
      <c r="S122" s="101" t="s">
        <v>102</v>
      </c>
      <c r="T122" s="112"/>
      <c r="U122" s="112"/>
      <c r="V122" s="112">
        <v>382</v>
      </c>
      <c r="W122" s="112">
        <v>429</v>
      </c>
      <c r="X122" s="112">
        <v>390</v>
      </c>
      <c r="Y122" s="112">
        <v>412</v>
      </c>
      <c r="Z122" s="112">
        <v>428</v>
      </c>
      <c r="AB122" s="109" t="str">
        <f>TEXT(Z122,"###,###")</f>
        <v>428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4864</v>
      </c>
      <c r="W124" s="112">
        <v>5070</v>
      </c>
      <c r="X124" s="112">
        <v>5094</v>
      </c>
      <c r="Y124" s="112">
        <v>5112</v>
      </c>
      <c r="Z124" s="112">
        <v>5237</v>
      </c>
      <c r="AB124" s="109" t="str">
        <f>TEXT(Z124,"###,###")</f>
        <v>5,237</v>
      </c>
      <c r="AD124" s="127">
        <f>Z124/$Z$7*100</f>
        <v>89.322872249701518</v>
      </c>
    </row>
    <row r="125" spans="19:32" x14ac:dyDescent="0.25">
      <c r="S125" s="101" t="s">
        <v>104</v>
      </c>
      <c r="T125" s="112"/>
      <c r="U125" s="112"/>
      <c r="V125" s="112">
        <v>967</v>
      </c>
      <c r="W125" s="112">
        <v>1082</v>
      </c>
      <c r="X125" s="112">
        <v>1001</v>
      </c>
      <c r="Y125" s="112">
        <v>1050</v>
      </c>
      <c r="Z125" s="112">
        <v>1049</v>
      </c>
      <c r="AB125" s="109" t="str">
        <f>TEXT(Z125,"###,###")</f>
        <v>1,049</v>
      </c>
      <c r="AD125" s="127">
        <f>Z125/$Z$7*100</f>
        <v>17.891864233327649</v>
      </c>
    </row>
    <row r="127" spans="19:32" x14ac:dyDescent="0.25">
      <c r="S127" s="101" t="s">
        <v>105</v>
      </c>
      <c r="T127" s="112"/>
      <c r="U127" s="112"/>
      <c r="V127" s="112">
        <v>2820</v>
      </c>
      <c r="W127" s="112">
        <v>2977</v>
      </c>
      <c r="X127" s="112">
        <v>2960</v>
      </c>
      <c r="Y127" s="112">
        <v>2994</v>
      </c>
      <c r="Z127" s="112">
        <v>3010</v>
      </c>
      <c r="AB127" s="109" t="str">
        <f>TEXT(Z127,"###,###")</f>
        <v>3,010</v>
      </c>
      <c r="AD127" s="127">
        <f>Z127/$Z$7*100</f>
        <v>51.338904997441581</v>
      </c>
    </row>
    <row r="128" spans="19:32" x14ac:dyDescent="0.25">
      <c r="S128" s="101" t="s">
        <v>106</v>
      </c>
      <c r="T128" s="112"/>
      <c r="U128" s="112"/>
      <c r="V128" s="112">
        <v>2630</v>
      </c>
      <c r="W128" s="112">
        <v>2741</v>
      </c>
      <c r="X128" s="112">
        <v>2747</v>
      </c>
      <c r="Y128" s="112">
        <v>2757</v>
      </c>
      <c r="Z128" s="112">
        <v>2841</v>
      </c>
      <c r="AB128" s="109" t="str">
        <f>TEXT(Z128,"###,###")</f>
        <v>2,841</v>
      </c>
      <c r="AD128" s="127">
        <f>Z128/$Z$7*100</f>
        <v>48.456421627153333</v>
      </c>
    </row>
    <row r="130" spans="19:20" x14ac:dyDescent="0.25">
      <c r="S130" s="101" t="s">
        <v>282</v>
      </c>
      <c r="T130" s="127">
        <v>82.022855193586892</v>
      </c>
    </row>
    <row r="131" spans="19:20" x14ac:dyDescent="0.25">
      <c r="S131" s="101" t="s">
        <v>283</v>
      </c>
      <c r="T131" s="127">
        <v>10.59184717721303</v>
      </c>
    </row>
    <row r="132" spans="19:20" x14ac:dyDescent="0.25">
      <c r="S132" s="101" t="s">
        <v>284</v>
      </c>
      <c r="T132" s="127">
        <v>7.3000170561146174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1FBCE05B-39D3-4A6F-8A1A-125F9DAC09B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2065F30F-A48A-4228-8158-29528A0FC48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0AA7BF10-C64D-4494-A5FB-71BEDD37CA0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5BD2FB9F-10DB-4AD2-8E42-23A2330CD97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A600B9-20CB-445F-9EB2-E953A8B3EEE4}">
  <sheetPr codeName="Sheet80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123</v>
      </c>
      <c r="T1" s="99"/>
      <c r="U1" s="99"/>
      <c r="V1" s="99"/>
      <c r="W1" s="99"/>
      <c r="X1" s="99"/>
      <c r="Y1" s="100" t="s">
        <v>219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204</v>
      </c>
      <c r="Y2" s="103" t="s">
        <v>281</v>
      </c>
      <c r="Z2" s="103" t="s">
        <v>287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60" t="s">
        <v>292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123</v>
      </c>
      <c r="Y3" s="105" t="s">
        <v>219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8.16 Colac-Otway, Victoria,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17213</v>
      </c>
      <c r="W4" s="108">
        <v>17674</v>
      </c>
      <c r="X4" s="108">
        <v>18652</v>
      </c>
      <c r="Y4" s="108">
        <v>18298</v>
      </c>
      <c r="Z4" s="108">
        <v>18167</v>
      </c>
      <c r="AB4" s="109" t="str">
        <f>TEXT(Z4,"###,###")</f>
        <v>18,167</v>
      </c>
      <c r="AD4" s="110">
        <f>Z4/Y4-1</f>
        <v>-7.1592523773089667E-3</v>
      </c>
      <c r="AF4" s="110">
        <f>Z4/V4-1</f>
        <v>5.5423226631034606E-2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8815</v>
      </c>
      <c r="W5" s="108">
        <v>9056</v>
      </c>
      <c r="X5" s="108">
        <v>9546</v>
      </c>
      <c r="Y5" s="108">
        <v>9316</v>
      </c>
      <c r="Z5" s="108">
        <v>9208</v>
      </c>
      <c r="AB5" s="109" t="str">
        <f>TEXT(Z5,"###,###")</f>
        <v>9,208</v>
      </c>
      <c r="AD5" s="110">
        <f t="shared" ref="AD5:AD9" si="0">Z5/Y5-1</f>
        <v>-1.1592958351223648E-2</v>
      </c>
      <c r="AF5" s="110">
        <f t="shared" ref="AF5:AF9" si="1">Z5/V5-1</f>
        <v>4.4583096993760618E-2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8394</v>
      </c>
      <c r="W6" s="108">
        <v>8613</v>
      </c>
      <c r="X6" s="108">
        <v>9107</v>
      </c>
      <c r="Y6" s="108">
        <v>8979</v>
      </c>
      <c r="Z6" s="108">
        <v>8932</v>
      </c>
      <c r="AB6" s="109" t="str">
        <f>TEXT(Z6,"###,###")</f>
        <v>8,932</v>
      </c>
      <c r="AD6" s="110">
        <f t="shared" si="0"/>
        <v>-5.2344359060029211E-3</v>
      </c>
      <c r="AF6" s="110">
        <f t="shared" si="1"/>
        <v>6.4093400047653182E-2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12158</v>
      </c>
      <c r="W7" s="108">
        <v>12671</v>
      </c>
      <c r="X7" s="108">
        <v>12947</v>
      </c>
      <c r="Y7" s="108">
        <v>13027</v>
      </c>
      <c r="Z7" s="108">
        <v>12773</v>
      </c>
      <c r="AB7" s="109" t="str">
        <f>TEXT(Z7,"###,###")</f>
        <v>12,773</v>
      </c>
      <c r="AD7" s="110">
        <f t="shared" si="0"/>
        <v>-1.9497965763414449E-2</v>
      </c>
      <c r="AF7" s="110">
        <f t="shared" si="1"/>
        <v>5.0583977627899346E-2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18,167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12,773</v>
      </c>
      <c r="P8" s="67"/>
      <c r="S8" s="107" t="s">
        <v>84</v>
      </c>
      <c r="T8" s="108"/>
      <c r="U8" s="108"/>
      <c r="V8" s="108">
        <v>35609</v>
      </c>
      <c r="W8" s="108">
        <v>34375</v>
      </c>
      <c r="X8" s="108">
        <v>37168</v>
      </c>
      <c r="Y8" s="108">
        <v>38945.339999999997</v>
      </c>
      <c r="Z8" s="108">
        <v>41524.57</v>
      </c>
      <c r="AB8" s="109" t="str">
        <f>TEXT(Z8,"$###,###")</f>
        <v>$41,525</v>
      </c>
      <c r="AD8" s="110">
        <f t="shared" si="0"/>
        <v>6.6226922142675004E-2</v>
      </c>
      <c r="AF8" s="110">
        <f t="shared" si="1"/>
        <v>0.16612569855935289</v>
      </c>
    </row>
    <row r="9" spans="1:32" x14ac:dyDescent="0.25">
      <c r="A9" s="30" t="s">
        <v>14</v>
      </c>
      <c r="B9" s="71"/>
      <c r="C9" s="72"/>
      <c r="D9" s="73">
        <f>AD104</f>
        <v>73.661033742500138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52.172551475769204</v>
      </c>
      <c r="P9" s="74" t="s">
        <v>85</v>
      </c>
      <c r="S9" s="107" t="s">
        <v>7</v>
      </c>
      <c r="T9" s="108"/>
      <c r="U9" s="108"/>
      <c r="V9" s="108">
        <v>521193432</v>
      </c>
      <c r="W9" s="108">
        <v>564741365</v>
      </c>
      <c r="X9" s="108">
        <v>594555300</v>
      </c>
      <c r="Y9" s="108">
        <v>623494448</v>
      </c>
      <c r="Z9" s="108">
        <v>661736674</v>
      </c>
      <c r="AB9" s="109" t="str">
        <f>TEXT(Z9/1000000,"$#,###.0")&amp;" mil"</f>
        <v>$661.7 mil</v>
      </c>
      <c r="AD9" s="110">
        <f t="shared" si="0"/>
        <v>6.1335311200718223E-2</v>
      </c>
      <c r="AF9" s="110">
        <f t="shared" si="1"/>
        <v>0.26965658692337469</v>
      </c>
    </row>
    <row r="10" spans="1:32" x14ac:dyDescent="0.25">
      <c r="A10" s="30" t="s">
        <v>17</v>
      </c>
      <c r="B10" s="71"/>
      <c r="C10" s="72"/>
      <c r="D10" s="73">
        <f>AD105</f>
        <v>14.32267297847746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47.655210209034685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77.115791121897743</v>
      </c>
      <c r="P11" s="74" t="s">
        <v>85</v>
      </c>
      <c r="S11" s="107" t="s">
        <v>29</v>
      </c>
      <c r="T11" s="112"/>
      <c r="U11" s="112"/>
      <c r="V11" s="112">
        <v>14500</v>
      </c>
      <c r="W11" s="112">
        <v>14853</v>
      </c>
      <c r="X11" s="112">
        <v>15887</v>
      </c>
      <c r="Y11" s="112">
        <v>15399</v>
      </c>
      <c r="Z11" s="112">
        <v>15245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12.957018711344242</v>
      </c>
      <c r="P12" s="74" t="s">
        <v>85</v>
      </c>
      <c r="S12" s="107" t="s">
        <v>30</v>
      </c>
      <c r="T12" s="112"/>
      <c r="U12" s="112"/>
      <c r="V12" s="112">
        <v>2707</v>
      </c>
      <c r="W12" s="112">
        <v>2823</v>
      </c>
      <c r="X12" s="112">
        <v>2763</v>
      </c>
      <c r="Y12" s="112">
        <v>2900</v>
      </c>
      <c r="Z12" s="112">
        <v>2922</v>
      </c>
    </row>
    <row r="13" spans="1:32" ht="15" customHeight="1" x14ac:dyDescent="0.25">
      <c r="A13" s="30" t="s">
        <v>19</v>
      </c>
      <c r="B13" s="72"/>
      <c r="C13" s="72"/>
      <c r="D13" s="73">
        <f>AD108</f>
        <v>15.885947046843176</v>
      </c>
      <c r="E13" s="74" t="s">
        <v>85</v>
      </c>
      <c r="F13" s="24"/>
      <c r="G13" s="142" t="s">
        <v>285</v>
      </c>
      <c r="H13" s="143"/>
      <c r="I13" s="143"/>
      <c r="J13" s="143"/>
      <c r="K13" s="143"/>
      <c r="L13" s="143"/>
      <c r="M13" s="81"/>
      <c r="N13" s="72"/>
      <c r="O13" s="73">
        <f>T132</f>
        <v>9.903703123776717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18.280398524797711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43.1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21.230803104530192</v>
      </c>
      <c r="E15" s="74" t="s">
        <v>85</v>
      </c>
      <c r="F15" s="24"/>
      <c r="G15" s="33" t="s">
        <v>279</v>
      </c>
      <c r="H15" s="72"/>
      <c r="I15" s="72"/>
      <c r="J15" s="72"/>
      <c r="K15" s="82"/>
      <c r="L15" s="72"/>
      <c r="M15" s="72"/>
      <c r="N15" s="72"/>
      <c r="O15" s="73">
        <f>AB38</f>
        <v>16.289628180039138</v>
      </c>
      <c r="P15" s="74" t="s">
        <v>85</v>
      </c>
      <c r="S15" s="115" t="s">
        <v>61</v>
      </c>
      <c r="T15" s="115"/>
      <c r="U15" s="116"/>
      <c r="V15" s="116">
        <v>980</v>
      </c>
      <c r="W15" s="116">
        <v>1016</v>
      </c>
      <c r="X15" s="116">
        <v>1171</v>
      </c>
      <c r="Y15" s="112">
        <v>1188</v>
      </c>
      <c r="Z15" s="112">
        <v>1216</v>
      </c>
      <c r="AB15" s="117">
        <f t="shared" ref="AB15:AB34" si="2">IF(Z15="np",0,Z15/$Z$34)</f>
        <v>6.6934551659602576E-2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33.170033577365551</v>
      </c>
      <c r="E16" s="85" t="s">
        <v>85</v>
      </c>
      <c r="F16" s="24"/>
      <c r="G16" s="86" t="s">
        <v>280</v>
      </c>
      <c r="H16" s="35"/>
      <c r="I16" s="35"/>
      <c r="J16" s="35"/>
      <c r="K16" s="36"/>
      <c r="L16" s="35"/>
      <c r="M16" s="35"/>
      <c r="N16" s="35"/>
      <c r="O16" s="84">
        <f>AB37</f>
        <v>83.710371819960855</v>
      </c>
      <c r="P16" s="37" t="s">
        <v>85</v>
      </c>
      <c r="S16" s="115" t="s">
        <v>62</v>
      </c>
      <c r="T16" s="115"/>
      <c r="U16" s="116"/>
      <c r="V16" s="116">
        <v>49</v>
      </c>
      <c r="W16" s="116">
        <v>51</v>
      </c>
      <c r="X16" s="116">
        <v>53</v>
      </c>
      <c r="Y16" s="112">
        <v>62</v>
      </c>
      <c r="Z16" s="112">
        <v>73</v>
      </c>
      <c r="AB16" s="117">
        <f t="shared" si="2"/>
        <v>4.0182748940386414E-3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1565</v>
      </c>
      <c r="W17" s="116">
        <v>1695</v>
      </c>
      <c r="X17" s="116">
        <v>2701</v>
      </c>
      <c r="Y17" s="112">
        <v>2442</v>
      </c>
      <c r="Z17" s="112">
        <v>2372</v>
      </c>
      <c r="AB17" s="117">
        <f t="shared" si="2"/>
        <v>0.13056641162547475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289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100</v>
      </c>
      <c r="W18" s="116">
        <v>98</v>
      </c>
      <c r="X18" s="116">
        <v>110</v>
      </c>
      <c r="Y18" s="112">
        <v>121</v>
      </c>
      <c r="Z18" s="112">
        <v>121</v>
      </c>
      <c r="AB18" s="117">
        <f t="shared" si="2"/>
        <v>6.6604282490229537E-3</v>
      </c>
    </row>
    <row r="19" spans="1:28" x14ac:dyDescent="0.25">
      <c r="A19" s="63" t="str">
        <f>$S$1&amp;" ("&amp;$V$2&amp;" to "&amp;$Z$2&amp;")"</f>
        <v>Colac-Otway (2016-17 to 2020-21)</v>
      </c>
      <c r="B19" s="63"/>
      <c r="C19" s="63"/>
      <c r="D19" s="63"/>
      <c r="E19" s="63"/>
      <c r="F19" s="63"/>
      <c r="G19" s="63" t="str">
        <f>$S$1&amp;" ("&amp;$V$2&amp;" to "&amp;$Z$2&amp;")"</f>
        <v>Colac-Otway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938</v>
      </c>
      <c r="W19" s="116">
        <v>1141</v>
      </c>
      <c r="X19" s="116">
        <v>1154</v>
      </c>
      <c r="Y19" s="112">
        <v>1153</v>
      </c>
      <c r="Z19" s="112">
        <v>1174</v>
      </c>
      <c r="AB19" s="117">
        <f t="shared" si="2"/>
        <v>6.4622667473991299E-2</v>
      </c>
    </row>
    <row r="20" spans="1:28" x14ac:dyDescent="0.25">
      <c r="S20" s="115" t="s">
        <v>66</v>
      </c>
      <c r="T20" s="115"/>
      <c r="U20" s="116"/>
      <c r="V20" s="116">
        <v>421</v>
      </c>
      <c r="W20" s="116">
        <v>438</v>
      </c>
      <c r="X20" s="116">
        <v>398</v>
      </c>
      <c r="Y20" s="112">
        <v>413</v>
      </c>
      <c r="Z20" s="112">
        <v>436</v>
      </c>
      <c r="AB20" s="117">
        <f t="shared" si="2"/>
        <v>2.3999559641107504E-2</v>
      </c>
    </row>
    <row r="21" spans="1:28" x14ac:dyDescent="0.25">
      <c r="S21" s="115" t="s">
        <v>67</v>
      </c>
      <c r="T21" s="115"/>
      <c r="U21" s="116"/>
      <c r="V21" s="116">
        <v>1417</v>
      </c>
      <c r="W21" s="116">
        <v>1594</v>
      </c>
      <c r="X21" s="116">
        <v>1580</v>
      </c>
      <c r="Y21" s="112">
        <v>1420</v>
      </c>
      <c r="Z21" s="112">
        <v>1505</v>
      </c>
      <c r="AB21" s="117">
        <f t="shared" si="2"/>
        <v>8.2842516651070619E-2</v>
      </c>
    </row>
    <row r="22" spans="1:28" x14ac:dyDescent="0.25">
      <c r="S22" s="115" t="s">
        <v>68</v>
      </c>
      <c r="T22" s="115"/>
      <c r="U22" s="116"/>
      <c r="V22" s="116">
        <v>1431</v>
      </c>
      <c r="W22" s="116">
        <v>1525</v>
      </c>
      <c r="X22" s="116">
        <v>1804</v>
      </c>
      <c r="Y22" s="112">
        <v>1804</v>
      </c>
      <c r="Z22" s="112">
        <v>1758</v>
      </c>
      <c r="AB22" s="117">
        <f t="shared" si="2"/>
        <v>9.6768866626300437E-2</v>
      </c>
    </row>
    <row r="23" spans="1:28" x14ac:dyDescent="0.25">
      <c r="S23" s="115" t="s">
        <v>69</v>
      </c>
      <c r="T23" s="115"/>
      <c r="U23" s="116"/>
      <c r="V23" s="116">
        <v>588</v>
      </c>
      <c r="W23" s="116">
        <v>645</v>
      </c>
      <c r="X23" s="116">
        <v>617</v>
      </c>
      <c r="Y23" s="112">
        <v>681</v>
      </c>
      <c r="Z23" s="112">
        <v>616</v>
      </c>
      <c r="AB23" s="117">
        <f t="shared" si="2"/>
        <v>3.3907634722298671E-2</v>
      </c>
    </row>
    <row r="24" spans="1:28" x14ac:dyDescent="0.25">
      <c r="S24" s="115" t="s">
        <v>70</v>
      </c>
      <c r="T24" s="115"/>
      <c r="U24" s="116"/>
      <c r="V24" s="116">
        <v>146</v>
      </c>
      <c r="W24" s="116">
        <v>104</v>
      </c>
      <c r="X24" s="116">
        <v>115</v>
      </c>
      <c r="Y24" s="112">
        <v>105</v>
      </c>
      <c r="Z24" s="112">
        <v>119</v>
      </c>
      <c r="AB24" s="117">
        <f t="shared" si="2"/>
        <v>6.5503385258986069E-3</v>
      </c>
    </row>
    <row r="25" spans="1:28" x14ac:dyDescent="0.25">
      <c r="S25" s="115" t="s">
        <v>71</v>
      </c>
      <c r="T25" s="115"/>
      <c r="U25" s="116"/>
      <c r="V25" s="116">
        <v>408</v>
      </c>
      <c r="W25" s="116">
        <v>437</v>
      </c>
      <c r="X25" s="116">
        <v>408</v>
      </c>
      <c r="Y25" s="112">
        <v>453</v>
      </c>
      <c r="Z25" s="112">
        <v>440</v>
      </c>
      <c r="AB25" s="117">
        <f t="shared" si="2"/>
        <v>2.4219739087356196E-2</v>
      </c>
    </row>
    <row r="26" spans="1:28" x14ac:dyDescent="0.25">
      <c r="S26" s="115" t="s">
        <v>72</v>
      </c>
      <c r="T26" s="115"/>
      <c r="U26" s="116"/>
      <c r="V26" s="116">
        <v>217</v>
      </c>
      <c r="W26" s="116">
        <v>227</v>
      </c>
      <c r="X26" s="116">
        <v>233</v>
      </c>
      <c r="Y26" s="112">
        <v>250</v>
      </c>
      <c r="Z26" s="112">
        <v>219</v>
      </c>
      <c r="AB26" s="117">
        <f t="shared" si="2"/>
        <v>1.2054824682115925E-2</v>
      </c>
    </row>
    <row r="27" spans="1:28" x14ac:dyDescent="0.25">
      <c r="S27" s="115" t="s">
        <v>73</v>
      </c>
      <c r="T27" s="115"/>
      <c r="U27" s="116"/>
      <c r="V27" s="116">
        <v>535</v>
      </c>
      <c r="W27" s="116">
        <v>606</v>
      </c>
      <c r="X27" s="116">
        <v>592</v>
      </c>
      <c r="Y27" s="112">
        <v>653</v>
      </c>
      <c r="Z27" s="112">
        <v>695</v>
      </c>
      <c r="AB27" s="117">
        <f t="shared" si="2"/>
        <v>3.8256178785710353E-2</v>
      </c>
    </row>
    <row r="28" spans="1:28" x14ac:dyDescent="0.25">
      <c r="S28" s="115" t="s">
        <v>74</v>
      </c>
      <c r="T28" s="115"/>
      <c r="U28" s="116"/>
      <c r="V28" s="116">
        <v>1786</v>
      </c>
      <c r="W28" s="116">
        <v>1285</v>
      </c>
      <c r="X28" s="116">
        <v>1287</v>
      </c>
      <c r="Y28" s="112">
        <v>1317</v>
      </c>
      <c r="Z28" s="112">
        <v>1332</v>
      </c>
      <c r="AB28" s="117">
        <f t="shared" si="2"/>
        <v>7.3319755600814662E-2</v>
      </c>
    </row>
    <row r="29" spans="1:28" x14ac:dyDescent="0.25">
      <c r="S29" s="115" t="s">
        <v>75</v>
      </c>
      <c r="T29" s="115"/>
      <c r="U29" s="116"/>
      <c r="V29" s="116">
        <v>1116</v>
      </c>
      <c r="W29" s="116">
        <v>942</v>
      </c>
      <c r="X29" s="116">
        <v>1530</v>
      </c>
      <c r="Y29" s="112">
        <v>888</v>
      </c>
      <c r="Z29" s="112">
        <v>715</v>
      </c>
      <c r="AB29" s="117">
        <f t="shared" si="2"/>
        <v>3.9357076016953818E-2</v>
      </c>
    </row>
    <row r="30" spans="1:28" x14ac:dyDescent="0.25">
      <c r="S30" s="115" t="s">
        <v>76</v>
      </c>
      <c r="T30" s="115"/>
      <c r="U30" s="116"/>
      <c r="V30" s="116">
        <v>1016</v>
      </c>
      <c r="W30" s="116">
        <v>1116</v>
      </c>
      <c r="X30" s="116">
        <v>747</v>
      </c>
      <c r="Y30" s="112">
        <v>1036</v>
      </c>
      <c r="Z30" s="112">
        <v>948</v>
      </c>
      <c r="AB30" s="117">
        <f t="shared" si="2"/>
        <v>5.2182528760940164E-2</v>
      </c>
    </row>
    <row r="31" spans="1:28" x14ac:dyDescent="0.25">
      <c r="S31" s="115" t="s">
        <v>77</v>
      </c>
      <c r="T31" s="115"/>
      <c r="U31" s="116"/>
      <c r="V31" s="116">
        <v>1693</v>
      </c>
      <c r="W31" s="116">
        <v>1765</v>
      </c>
      <c r="X31" s="116">
        <v>1838</v>
      </c>
      <c r="Y31" s="112">
        <v>2091</v>
      </c>
      <c r="Z31" s="112">
        <v>2269</v>
      </c>
      <c r="AB31" s="117">
        <f t="shared" si="2"/>
        <v>0.12489679088457092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197</v>
      </c>
      <c r="W32" s="116">
        <v>282</v>
      </c>
      <c r="X32" s="116">
        <v>279</v>
      </c>
      <c r="Y32" s="112">
        <v>280</v>
      </c>
      <c r="Z32" s="112">
        <v>311</v>
      </c>
      <c r="AB32" s="117">
        <f t="shared" si="2"/>
        <v>1.7118951945835858E-2</v>
      </c>
    </row>
    <row r="33" spans="19:32" x14ac:dyDescent="0.25">
      <c r="S33" s="115" t="s">
        <v>79</v>
      </c>
      <c r="T33" s="115"/>
      <c r="U33" s="116"/>
      <c r="V33" s="116">
        <v>411</v>
      </c>
      <c r="W33" s="116">
        <v>465</v>
      </c>
      <c r="X33" s="116">
        <v>464</v>
      </c>
      <c r="Y33" s="112">
        <v>529</v>
      </c>
      <c r="Z33" s="112">
        <v>545</v>
      </c>
      <c r="AB33" s="117">
        <f t="shared" si="2"/>
        <v>2.9999449551384377E-2</v>
      </c>
    </row>
    <row r="34" spans="19:32" x14ac:dyDescent="0.25">
      <c r="S34" s="118" t="s">
        <v>53</v>
      </c>
      <c r="T34" s="118"/>
      <c r="U34" s="119"/>
      <c r="V34" s="119">
        <v>17210</v>
      </c>
      <c r="W34" s="119">
        <v>17674</v>
      </c>
      <c r="X34" s="119">
        <v>18653</v>
      </c>
      <c r="Y34" s="120">
        <v>18297</v>
      </c>
      <c r="Z34" s="120">
        <v>18167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10201</v>
      </c>
      <c r="W37" s="112">
        <v>10769</v>
      </c>
      <c r="X37" s="112">
        <v>10660</v>
      </c>
      <c r="Y37" s="112">
        <v>10821</v>
      </c>
      <c r="Z37" s="112">
        <v>10694</v>
      </c>
      <c r="AB37" s="132">
        <f>Z37/Z40*100</f>
        <v>83.710371819960855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1955</v>
      </c>
      <c r="W38" s="112">
        <v>1897</v>
      </c>
      <c r="X38" s="112">
        <v>2286</v>
      </c>
      <c r="Y38" s="112">
        <v>2211</v>
      </c>
      <c r="Z38" s="112">
        <v>2081</v>
      </c>
      <c r="AB38" s="132">
        <f>Z38/Z40*100</f>
        <v>16.289628180039138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12156</v>
      </c>
      <c r="W40" s="112">
        <v>12666</v>
      </c>
      <c r="X40" s="112">
        <v>12946</v>
      </c>
      <c r="Y40" s="112">
        <v>13032</v>
      </c>
      <c r="Z40" s="112">
        <v>12775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6</v>
      </c>
      <c r="W44" s="112">
        <v>0</v>
      </c>
      <c r="X44" s="112">
        <v>4</v>
      </c>
      <c r="Y44" s="112">
        <v>8</v>
      </c>
      <c r="Z44" s="112">
        <v>15</v>
      </c>
    </row>
    <row r="45" spans="19:32" x14ac:dyDescent="0.25">
      <c r="S45" s="115" t="s">
        <v>37</v>
      </c>
      <c r="T45" s="115"/>
      <c r="U45" s="112"/>
      <c r="V45" s="112">
        <v>242</v>
      </c>
      <c r="W45" s="112">
        <v>265</v>
      </c>
      <c r="X45" s="112">
        <v>271</v>
      </c>
      <c r="Y45" s="112">
        <v>276</v>
      </c>
      <c r="Z45" s="112">
        <v>300</v>
      </c>
    </row>
    <row r="46" spans="19:32" x14ac:dyDescent="0.25">
      <c r="S46" s="115" t="s">
        <v>38</v>
      </c>
      <c r="T46" s="115"/>
      <c r="U46" s="112"/>
      <c r="V46" s="112">
        <v>559</v>
      </c>
      <c r="W46" s="112">
        <v>565</v>
      </c>
      <c r="X46" s="112">
        <v>646</v>
      </c>
      <c r="Y46" s="112">
        <v>531</v>
      </c>
      <c r="Z46" s="112">
        <v>571</v>
      </c>
    </row>
    <row r="47" spans="19:32" x14ac:dyDescent="0.25">
      <c r="S47" s="115" t="s">
        <v>39</v>
      </c>
      <c r="T47" s="115"/>
      <c r="U47" s="112"/>
      <c r="V47" s="112">
        <v>844</v>
      </c>
      <c r="W47" s="112">
        <v>843</v>
      </c>
      <c r="X47" s="112">
        <v>895</v>
      </c>
      <c r="Y47" s="112">
        <v>801</v>
      </c>
      <c r="Z47" s="112">
        <v>770</v>
      </c>
    </row>
    <row r="48" spans="19:32" x14ac:dyDescent="0.25">
      <c r="S48" s="115" t="s">
        <v>40</v>
      </c>
      <c r="T48" s="115"/>
      <c r="U48" s="112"/>
      <c r="V48" s="112">
        <v>993</v>
      </c>
      <c r="W48" s="112">
        <v>1089</v>
      </c>
      <c r="X48" s="112">
        <v>1327</v>
      </c>
      <c r="Y48" s="112">
        <v>1221</v>
      </c>
      <c r="Z48" s="112">
        <v>1103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853</v>
      </c>
      <c r="W49" s="112">
        <v>874</v>
      </c>
      <c r="X49" s="112">
        <v>957</v>
      </c>
      <c r="Y49" s="112">
        <v>1017</v>
      </c>
      <c r="Z49" s="112">
        <v>985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Colac-Otway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684</v>
      </c>
      <c r="W50" s="112">
        <v>737</v>
      </c>
      <c r="X50" s="112">
        <v>781</v>
      </c>
      <c r="Y50" s="112">
        <v>747</v>
      </c>
      <c r="Z50" s="112">
        <v>808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753</v>
      </c>
      <c r="W51" s="112">
        <v>727</v>
      </c>
      <c r="X51" s="112">
        <v>687</v>
      </c>
      <c r="Y51" s="112">
        <v>693</v>
      </c>
      <c r="Z51" s="112">
        <v>693</v>
      </c>
    </row>
    <row r="52" spans="1:26" ht="15" customHeight="1" x14ac:dyDescent="0.25">
      <c r="S52" s="115" t="s">
        <v>44</v>
      </c>
      <c r="T52" s="115"/>
      <c r="U52" s="112"/>
      <c r="V52" s="112">
        <v>737</v>
      </c>
      <c r="W52" s="112">
        <v>774</v>
      </c>
      <c r="X52" s="112">
        <v>764</v>
      </c>
      <c r="Y52" s="112">
        <v>785</v>
      </c>
      <c r="Z52" s="112">
        <v>782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745</v>
      </c>
      <c r="W53" s="112">
        <v>778</v>
      </c>
      <c r="X53" s="112">
        <v>779</v>
      </c>
      <c r="Y53" s="112">
        <v>737</v>
      </c>
      <c r="Z53" s="112">
        <v>770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825</v>
      </c>
      <c r="W54" s="112">
        <v>793</v>
      </c>
      <c r="X54" s="112">
        <v>803</v>
      </c>
      <c r="Y54" s="112">
        <v>806</v>
      </c>
      <c r="Z54" s="112">
        <v>764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745</v>
      </c>
      <c r="W55" s="112">
        <v>770</v>
      </c>
      <c r="X55" s="112">
        <v>753</v>
      </c>
      <c r="Y55" s="112">
        <v>771</v>
      </c>
      <c r="Z55" s="112">
        <v>734</v>
      </c>
    </row>
    <row r="56" spans="1:26" ht="15" customHeight="1" x14ac:dyDescent="0.25">
      <c r="S56" s="115" t="s">
        <v>48</v>
      </c>
      <c r="T56" s="115"/>
      <c r="U56" s="112"/>
      <c r="V56" s="112">
        <v>452</v>
      </c>
      <c r="W56" s="112">
        <v>452</v>
      </c>
      <c r="X56" s="112">
        <v>455</v>
      </c>
      <c r="Y56" s="112">
        <v>496</v>
      </c>
      <c r="Z56" s="112">
        <v>486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182</v>
      </c>
      <c r="W57" s="112">
        <v>198</v>
      </c>
      <c r="X57" s="112">
        <v>246</v>
      </c>
      <c r="Y57" s="112">
        <v>245</v>
      </c>
      <c r="Z57" s="112">
        <v>255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95</v>
      </c>
      <c r="W58" s="112">
        <v>104</v>
      </c>
      <c r="X58" s="112">
        <v>99</v>
      </c>
      <c r="Y58" s="112">
        <v>93</v>
      </c>
      <c r="Z58" s="112">
        <v>99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53</v>
      </c>
      <c r="W59" s="112">
        <v>48</v>
      </c>
      <c r="X59" s="112">
        <v>53</v>
      </c>
      <c r="Y59" s="112">
        <v>50</v>
      </c>
      <c r="Z59" s="112">
        <v>47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31</v>
      </c>
      <c r="W60" s="112">
        <v>34</v>
      </c>
      <c r="X60" s="112">
        <v>20</v>
      </c>
      <c r="Y60" s="112">
        <v>27</v>
      </c>
      <c r="Z60" s="112">
        <v>26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8817</v>
      </c>
      <c r="W61" s="112">
        <v>9056</v>
      </c>
      <c r="X61" s="112">
        <v>9547</v>
      </c>
      <c r="Y61" s="112">
        <v>9315</v>
      </c>
      <c r="Z61" s="112">
        <v>9208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4</v>
      </c>
      <c r="W63" s="112">
        <v>13</v>
      </c>
      <c r="X63" s="112">
        <v>6</v>
      </c>
      <c r="Y63" s="112">
        <v>7</v>
      </c>
      <c r="Z63" s="112">
        <v>9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241</v>
      </c>
      <c r="W64" s="112">
        <v>290</v>
      </c>
      <c r="X64" s="112">
        <v>260</v>
      </c>
      <c r="Y64" s="112">
        <v>278</v>
      </c>
      <c r="Z64" s="112">
        <v>315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Colac-Otway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606</v>
      </c>
      <c r="W65" s="112">
        <v>538</v>
      </c>
      <c r="X65" s="112">
        <v>598</v>
      </c>
      <c r="Y65" s="112">
        <v>558</v>
      </c>
      <c r="Z65" s="112">
        <v>587</v>
      </c>
    </row>
    <row r="66" spans="1:26" x14ac:dyDescent="0.25">
      <c r="S66" s="115" t="s">
        <v>39</v>
      </c>
      <c r="T66" s="115"/>
      <c r="U66" s="112"/>
      <c r="V66" s="112">
        <v>845</v>
      </c>
      <c r="W66" s="112">
        <v>880</v>
      </c>
      <c r="X66" s="112">
        <v>921</v>
      </c>
      <c r="Y66" s="112">
        <v>762</v>
      </c>
      <c r="Z66" s="112">
        <v>744</v>
      </c>
    </row>
    <row r="67" spans="1:26" x14ac:dyDescent="0.25">
      <c r="S67" s="115" t="s">
        <v>40</v>
      </c>
      <c r="T67" s="115"/>
      <c r="U67" s="112"/>
      <c r="V67" s="112">
        <v>894</v>
      </c>
      <c r="W67" s="112">
        <v>888</v>
      </c>
      <c r="X67" s="112">
        <v>1138</v>
      </c>
      <c r="Y67" s="112">
        <v>1081</v>
      </c>
      <c r="Z67" s="112">
        <v>1000</v>
      </c>
    </row>
    <row r="68" spans="1:26" x14ac:dyDescent="0.25">
      <c r="S68" s="115" t="s">
        <v>41</v>
      </c>
      <c r="T68" s="115"/>
      <c r="U68" s="112"/>
      <c r="V68" s="112">
        <v>654</v>
      </c>
      <c r="W68" s="112">
        <v>785</v>
      </c>
      <c r="X68" s="112">
        <v>795</v>
      </c>
      <c r="Y68" s="112">
        <v>849</v>
      </c>
      <c r="Z68" s="112">
        <v>859</v>
      </c>
    </row>
    <row r="69" spans="1:26" x14ac:dyDescent="0.25">
      <c r="S69" s="115" t="s">
        <v>42</v>
      </c>
      <c r="T69" s="115"/>
      <c r="U69" s="112"/>
      <c r="V69" s="112">
        <v>660</v>
      </c>
      <c r="W69" s="112">
        <v>704</v>
      </c>
      <c r="X69" s="112">
        <v>747</v>
      </c>
      <c r="Y69" s="112">
        <v>784</v>
      </c>
      <c r="Z69" s="112">
        <v>799</v>
      </c>
    </row>
    <row r="70" spans="1:26" x14ac:dyDescent="0.25">
      <c r="S70" s="115" t="s">
        <v>43</v>
      </c>
      <c r="T70" s="115"/>
      <c r="U70" s="112"/>
      <c r="V70" s="112">
        <v>686</v>
      </c>
      <c r="W70" s="112">
        <v>703</v>
      </c>
      <c r="X70" s="112">
        <v>695</v>
      </c>
      <c r="Y70" s="112">
        <v>687</v>
      </c>
      <c r="Z70" s="112">
        <v>730</v>
      </c>
    </row>
    <row r="71" spans="1:26" x14ac:dyDescent="0.25">
      <c r="S71" s="115" t="s">
        <v>44</v>
      </c>
      <c r="T71" s="115"/>
      <c r="U71" s="112"/>
      <c r="V71" s="112">
        <v>880</v>
      </c>
      <c r="W71" s="112">
        <v>856</v>
      </c>
      <c r="X71" s="112">
        <v>877</v>
      </c>
      <c r="Y71" s="112">
        <v>833</v>
      </c>
      <c r="Z71" s="112">
        <v>780</v>
      </c>
    </row>
    <row r="72" spans="1:26" x14ac:dyDescent="0.25">
      <c r="S72" s="115" t="s">
        <v>45</v>
      </c>
      <c r="T72" s="115"/>
      <c r="U72" s="112"/>
      <c r="V72" s="112">
        <v>784</v>
      </c>
      <c r="W72" s="112">
        <v>805</v>
      </c>
      <c r="X72" s="112">
        <v>818</v>
      </c>
      <c r="Y72" s="112">
        <v>904</v>
      </c>
      <c r="Z72" s="112">
        <v>909</v>
      </c>
    </row>
    <row r="73" spans="1:26" x14ac:dyDescent="0.25">
      <c r="S73" s="115" t="s">
        <v>46</v>
      </c>
      <c r="T73" s="115"/>
      <c r="U73" s="112"/>
      <c r="V73" s="112">
        <v>814</v>
      </c>
      <c r="W73" s="112">
        <v>805</v>
      </c>
      <c r="X73" s="112">
        <v>847</v>
      </c>
      <c r="Y73" s="112">
        <v>833</v>
      </c>
      <c r="Z73" s="112">
        <v>819</v>
      </c>
    </row>
    <row r="74" spans="1:26" x14ac:dyDescent="0.25">
      <c r="S74" s="115" t="s">
        <v>47</v>
      </c>
      <c r="T74" s="115"/>
      <c r="U74" s="112"/>
      <c r="V74" s="112">
        <v>690</v>
      </c>
      <c r="W74" s="112">
        <v>693</v>
      </c>
      <c r="X74" s="112">
        <v>721</v>
      </c>
      <c r="Y74" s="112">
        <v>696</v>
      </c>
      <c r="Z74" s="112">
        <v>680</v>
      </c>
    </row>
    <row r="75" spans="1:26" x14ac:dyDescent="0.25">
      <c r="S75" s="115" t="s">
        <v>48</v>
      </c>
      <c r="T75" s="115"/>
      <c r="U75" s="112"/>
      <c r="V75" s="112">
        <v>346</v>
      </c>
      <c r="W75" s="112">
        <v>363</v>
      </c>
      <c r="X75" s="112">
        <v>406</v>
      </c>
      <c r="Y75" s="112">
        <v>383</v>
      </c>
      <c r="Z75" s="112">
        <v>395</v>
      </c>
    </row>
    <row r="76" spans="1:26" x14ac:dyDescent="0.25">
      <c r="S76" s="115" t="s">
        <v>49</v>
      </c>
      <c r="T76" s="115"/>
      <c r="U76" s="112"/>
      <c r="V76" s="112">
        <v>136</v>
      </c>
      <c r="W76" s="112">
        <v>153</v>
      </c>
      <c r="X76" s="112">
        <v>144</v>
      </c>
      <c r="Y76" s="112">
        <v>198</v>
      </c>
      <c r="Z76" s="112">
        <v>200</v>
      </c>
    </row>
    <row r="77" spans="1:26" x14ac:dyDescent="0.25">
      <c r="S77" s="115" t="s">
        <v>50</v>
      </c>
      <c r="T77" s="115"/>
      <c r="U77" s="112"/>
      <c r="V77" s="112">
        <v>76</v>
      </c>
      <c r="W77" s="112">
        <v>63</v>
      </c>
      <c r="X77" s="112">
        <v>63</v>
      </c>
      <c r="Y77" s="112">
        <v>60</v>
      </c>
      <c r="Z77" s="112">
        <v>52</v>
      </c>
    </row>
    <row r="78" spans="1:26" x14ac:dyDescent="0.25">
      <c r="S78" s="115" t="s">
        <v>51</v>
      </c>
      <c r="T78" s="115"/>
      <c r="U78" s="112"/>
      <c r="V78" s="112">
        <v>36</v>
      </c>
      <c r="W78" s="112">
        <v>38</v>
      </c>
      <c r="X78" s="112">
        <v>35</v>
      </c>
      <c r="Y78" s="112">
        <v>31</v>
      </c>
      <c r="Z78" s="112">
        <v>27</v>
      </c>
    </row>
    <row r="79" spans="1:26" x14ac:dyDescent="0.25">
      <c r="S79" s="115" t="s">
        <v>52</v>
      </c>
      <c r="T79" s="115"/>
      <c r="U79" s="112"/>
      <c r="V79" s="112">
        <v>33</v>
      </c>
      <c r="W79" s="112">
        <v>40</v>
      </c>
      <c r="X79" s="112">
        <v>30</v>
      </c>
      <c r="Y79" s="112">
        <v>32</v>
      </c>
      <c r="Z79" s="112">
        <v>27</v>
      </c>
    </row>
    <row r="80" spans="1:26" x14ac:dyDescent="0.25">
      <c r="S80" s="118" t="s">
        <v>53</v>
      </c>
      <c r="T80" s="118"/>
      <c r="U80" s="112"/>
      <c r="V80" s="112">
        <v>8397</v>
      </c>
      <c r="W80" s="112">
        <v>8612</v>
      </c>
      <c r="X80" s="112">
        <v>9107</v>
      </c>
      <c r="Y80" s="112">
        <v>8983</v>
      </c>
      <c r="Z80" s="112">
        <v>8932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Colac-Otway</v>
      </c>
      <c r="D83" s="144"/>
      <c r="E83" s="144"/>
      <c r="F83" s="144"/>
      <c r="G83" s="144"/>
      <c r="H83" s="47"/>
      <c r="I83" s="47"/>
      <c r="J83" s="145" t="str">
        <f>'State data for spotlight'!A1</f>
        <v>Victoria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520</v>
      </c>
      <c r="W83" s="112">
        <v>546</v>
      </c>
      <c r="X83" s="112">
        <v>566</v>
      </c>
      <c r="Y83" s="112">
        <v>599</v>
      </c>
      <c r="Z83" s="112">
        <v>598</v>
      </c>
      <c r="AD83" s="117"/>
    </row>
    <row r="84" spans="1:30" ht="15" customHeight="1" x14ac:dyDescent="0.25">
      <c r="A84" s="46"/>
      <c r="B84" s="46"/>
      <c r="C84" s="48"/>
      <c r="D84" s="139" t="s">
        <v>0</v>
      </c>
      <c r="E84" s="139"/>
      <c r="F84" s="139" t="s">
        <v>201</v>
      </c>
      <c r="G84" s="139"/>
      <c r="H84" s="48"/>
      <c r="I84" s="48"/>
      <c r="J84" s="48"/>
      <c r="K84" s="48"/>
      <c r="L84" s="139" t="s">
        <v>0</v>
      </c>
      <c r="M84" s="139"/>
      <c r="N84" s="139" t="s">
        <v>201</v>
      </c>
      <c r="O84" s="139"/>
      <c r="S84" s="115" t="s">
        <v>57</v>
      </c>
      <c r="T84" s="115"/>
      <c r="U84" s="112"/>
      <c r="V84" s="112">
        <v>451</v>
      </c>
      <c r="W84" s="112">
        <v>439</v>
      </c>
      <c r="X84" s="112">
        <v>442</v>
      </c>
      <c r="Y84" s="112">
        <v>453</v>
      </c>
      <c r="Z84" s="112">
        <v>457</v>
      </c>
    </row>
    <row r="85" spans="1:30" ht="15" customHeight="1" x14ac:dyDescent="0.25">
      <c r="A85" s="46"/>
      <c r="B85" s="46"/>
      <c r="C85" s="58" t="s">
        <v>1</v>
      </c>
      <c r="D85" s="139" t="s">
        <v>2</v>
      </c>
      <c r="E85" s="139"/>
      <c r="F85" s="139" t="str">
        <f>"since "&amp;$V$2</f>
        <v>since 2016-17</v>
      </c>
      <c r="G85" s="139"/>
      <c r="H85" s="48"/>
      <c r="I85" s="48"/>
      <c r="J85" s="48"/>
      <c r="K85" s="58" t="s">
        <v>1</v>
      </c>
      <c r="L85" s="139" t="s">
        <v>2</v>
      </c>
      <c r="M85" s="139"/>
      <c r="N85" s="139" t="str">
        <f>"since "&amp;$V$2</f>
        <v>since 2016-17</v>
      </c>
      <c r="O85" s="139"/>
      <c r="S85" s="115" t="s">
        <v>195</v>
      </c>
      <c r="T85" s="115"/>
      <c r="U85" s="112"/>
      <c r="V85" s="112">
        <v>1017</v>
      </c>
      <c r="W85" s="112">
        <v>1084</v>
      </c>
      <c r="X85" s="112">
        <v>1088</v>
      </c>
      <c r="Y85" s="112">
        <v>1114</v>
      </c>
      <c r="Z85" s="112">
        <v>1115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18,167</v>
      </c>
      <c r="D86" s="96">
        <f t="shared" ref="D86:D91" si="4">AD4</f>
        <v>-7.1592523773089667E-3</v>
      </c>
      <c r="E86" s="97">
        <f t="shared" ref="E86:E91" si="5">AD4</f>
        <v>-7.1592523773089667E-3</v>
      </c>
      <c r="F86" s="96">
        <f t="shared" ref="F86:F91" si="6">AF4</f>
        <v>5.5423226631034606E-2</v>
      </c>
      <c r="G86" s="97">
        <f t="shared" ref="G86:G91" si="7">AF4</f>
        <v>5.5423226631034606E-2</v>
      </c>
      <c r="H86" s="57"/>
      <c r="I86" s="57"/>
      <c r="J86" s="140" t="str">
        <f>'State data for spotlight'!J4</f>
        <v>5,274,707</v>
      </c>
      <c r="K86" s="140"/>
      <c r="L86" s="96">
        <f>'State data for spotlight'!L4</f>
        <v>1.4421743640712803E-2</v>
      </c>
      <c r="M86" s="97">
        <f>'State data for spotlight'!L4</f>
        <v>1.4421743640712803E-2</v>
      </c>
      <c r="N86" s="96">
        <f>'State data for spotlight'!N4</f>
        <v>8.438148994686534E-2</v>
      </c>
      <c r="O86" s="97">
        <f>'State data for spotlight'!N4</f>
        <v>8.438148994686534E-2</v>
      </c>
      <c r="S86" s="115" t="s">
        <v>196</v>
      </c>
      <c r="T86" s="115"/>
      <c r="U86" s="112"/>
      <c r="V86" s="112">
        <v>296</v>
      </c>
      <c r="W86" s="112">
        <v>312</v>
      </c>
      <c r="X86" s="112">
        <v>332</v>
      </c>
      <c r="Y86" s="112">
        <v>299</v>
      </c>
      <c r="Z86" s="112">
        <v>309</v>
      </c>
    </row>
    <row r="87" spans="1:30" ht="15" customHeight="1" x14ac:dyDescent="0.25">
      <c r="A87" s="98" t="s">
        <v>4</v>
      </c>
      <c r="B87" s="49"/>
      <c r="C87" s="57" t="str">
        <f t="shared" si="3"/>
        <v>9,208</v>
      </c>
      <c r="D87" s="96">
        <f t="shared" si="4"/>
        <v>-1.1592958351223648E-2</v>
      </c>
      <c r="E87" s="97">
        <f t="shared" si="5"/>
        <v>-1.1592958351223648E-2</v>
      </c>
      <c r="F87" s="96">
        <f t="shared" si="6"/>
        <v>4.4583096993760618E-2</v>
      </c>
      <c r="G87" s="97">
        <f t="shared" si="7"/>
        <v>4.4583096993760618E-2</v>
      </c>
      <c r="H87" s="57"/>
      <c r="I87" s="57"/>
      <c r="J87" s="140" t="str">
        <f>'State data for spotlight'!J5</f>
        <v>2,678,317</v>
      </c>
      <c r="K87" s="140"/>
      <c r="L87" s="96">
        <f>'State data for spotlight'!L5</f>
        <v>7.6054295905234603E-3</v>
      </c>
      <c r="M87" s="97">
        <f>'State data for spotlight'!L5</f>
        <v>7.6054295905234603E-3</v>
      </c>
      <c r="N87" s="96">
        <f>'State data for spotlight'!N5</f>
        <v>7.1082164833552008E-2</v>
      </c>
      <c r="O87" s="97">
        <f>'State data for spotlight'!N5</f>
        <v>7.1082164833552008E-2</v>
      </c>
      <c r="S87" s="115" t="s">
        <v>197</v>
      </c>
      <c r="T87" s="115"/>
      <c r="U87" s="112"/>
      <c r="V87" s="112">
        <v>166</v>
      </c>
      <c r="W87" s="112">
        <v>169</v>
      </c>
      <c r="X87" s="112">
        <v>162</v>
      </c>
      <c r="Y87" s="112">
        <v>156</v>
      </c>
      <c r="Z87" s="112">
        <v>159</v>
      </c>
    </row>
    <row r="88" spans="1:30" ht="15" customHeight="1" x14ac:dyDescent="0.25">
      <c r="A88" s="98" t="s">
        <v>5</v>
      </c>
      <c r="B88" s="49"/>
      <c r="C88" s="57" t="str">
        <f t="shared" si="3"/>
        <v>8,932</v>
      </c>
      <c r="D88" s="96">
        <f t="shared" si="4"/>
        <v>-5.2344359060029211E-3</v>
      </c>
      <c r="E88" s="97">
        <f t="shared" si="5"/>
        <v>-5.2344359060029211E-3</v>
      </c>
      <c r="F88" s="96">
        <f t="shared" si="6"/>
        <v>6.4093400047653182E-2</v>
      </c>
      <c r="G88" s="97">
        <f t="shared" si="7"/>
        <v>6.4093400047653182E-2</v>
      </c>
      <c r="H88" s="57"/>
      <c r="I88" s="57"/>
      <c r="J88" s="140" t="str">
        <f>'State data for spotlight'!J6</f>
        <v>2,593,620</v>
      </c>
      <c r="K88" s="140"/>
      <c r="L88" s="96">
        <f>'State data for spotlight'!L6</f>
        <v>2.0458990541862843E-2</v>
      </c>
      <c r="M88" s="97">
        <f>'State data for spotlight'!L6</f>
        <v>2.0458990541862843E-2</v>
      </c>
      <c r="N88" s="96">
        <f>'State data for spotlight'!N6</f>
        <v>9.7278654845571522E-2</v>
      </c>
      <c r="O88" s="97">
        <f>'State data for spotlight'!N6</f>
        <v>9.7278654845571522E-2</v>
      </c>
      <c r="S88" s="115" t="s">
        <v>198</v>
      </c>
      <c r="T88" s="115"/>
      <c r="U88" s="112"/>
      <c r="V88" s="112">
        <v>250</v>
      </c>
      <c r="W88" s="112">
        <v>268</v>
      </c>
      <c r="X88" s="112">
        <v>262</v>
      </c>
      <c r="Y88" s="112">
        <v>259</v>
      </c>
      <c r="Z88" s="112">
        <v>269</v>
      </c>
    </row>
    <row r="89" spans="1:30" ht="15" customHeight="1" x14ac:dyDescent="0.25">
      <c r="A89" s="49" t="s">
        <v>6</v>
      </c>
      <c r="B89" s="49"/>
      <c r="C89" s="57" t="str">
        <f t="shared" si="3"/>
        <v>12,773</v>
      </c>
      <c r="D89" s="96">
        <f t="shared" si="4"/>
        <v>-1.9497965763414449E-2</v>
      </c>
      <c r="E89" s="97">
        <f t="shared" si="5"/>
        <v>-1.9497965763414449E-2</v>
      </c>
      <c r="F89" s="96">
        <f t="shared" si="6"/>
        <v>5.0583977627899346E-2</v>
      </c>
      <c r="G89" s="97">
        <f t="shared" si="7"/>
        <v>5.0583977627899346E-2</v>
      </c>
      <c r="H89" s="57"/>
      <c r="I89" s="57"/>
      <c r="J89" s="140" t="str">
        <f>'State data for spotlight'!J7</f>
        <v>3,674,745</v>
      </c>
      <c r="K89" s="140"/>
      <c r="L89" s="96">
        <f>'State data for spotlight'!L7</f>
        <v>-4.8048916624486848E-3</v>
      </c>
      <c r="M89" s="97">
        <f>'State data for spotlight'!L7</f>
        <v>-4.8048916624486848E-3</v>
      </c>
      <c r="N89" s="96">
        <f>'State data for spotlight'!N7</f>
        <v>6.9960159780158238E-2</v>
      </c>
      <c r="O89" s="97">
        <f>'State data for spotlight'!N7</f>
        <v>6.9960159780158238E-2</v>
      </c>
      <c r="S89" s="115" t="s">
        <v>199</v>
      </c>
      <c r="T89" s="115"/>
      <c r="U89" s="112"/>
      <c r="V89" s="112">
        <v>651</v>
      </c>
      <c r="W89" s="112">
        <v>690</v>
      </c>
      <c r="X89" s="112">
        <v>687</v>
      </c>
      <c r="Y89" s="112">
        <v>699</v>
      </c>
      <c r="Z89" s="112">
        <v>686</v>
      </c>
    </row>
    <row r="90" spans="1:30" ht="15" customHeight="1" x14ac:dyDescent="0.25">
      <c r="A90" s="49" t="s">
        <v>98</v>
      </c>
      <c r="B90" s="49"/>
      <c r="C90" s="57" t="str">
        <f t="shared" si="3"/>
        <v>$41,525</v>
      </c>
      <c r="D90" s="96">
        <f t="shared" si="4"/>
        <v>6.6226922142675004E-2</v>
      </c>
      <c r="E90" s="97">
        <f t="shared" si="5"/>
        <v>6.6226922142675004E-2</v>
      </c>
      <c r="F90" s="96">
        <f t="shared" si="6"/>
        <v>0.16612569855935289</v>
      </c>
      <c r="G90" s="97">
        <f t="shared" si="7"/>
        <v>0.16612569855935289</v>
      </c>
      <c r="H90" s="57"/>
      <c r="I90" s="57"/>
      <c r="J90" s="57"/>
      <c r="K90" s="57" t="str">
        <f>'State data for spotlight'!J8</f>
        <v>$47,209</v>
      </c>
      <c r="L90" s="96">
        <f>'State data for spotlight'!L8</f>
        <v>5.506898121546655E-2</v>
      </c>
      <c r="M90" s="97">
        <f>'State data for spotlight'!L8</f>
        <v>5.506898121546655E-2</v>
      </c>
      <c r="N90" s="96">
        <f>'State data for spotlight'!N8</f>
        <v>0.1204561491199776</v>
      </c>
      <c r="O90" s="97">
        <f>'State data for spotlight'!N8</f>
        <v>0.1204561491199776</v>
      </c>
      <c r="S90" s="115" t="s">
        <v>58</v>
      </c>
      <c r="T90" s="115"/>
      <c r="U90" s="112"/>
      <c r="V90" s="112">
        <v>1444</v>
      </c>
      <c r="W90" s="112">
        <v>1536</v>
      </c>
      <c r="X90" s="112">
        <v>1582</v>
      </c>
      <c r="Y90" s="112">
        <v>1532</v>
      </c>
      <c r="Z90" s="112">
        <v>1466</v>
      </c>
    </row>
    <row r="91" spans="1:30" ht="15" customHeight="1" x14ac:dyDescent="0.25">
      <c r="A91" s="49" t="s">
        <v>7</v>
      </c>
      <c r="B91" s="49"/>
      <c r="C91" s="57" t="str">
        <f t="shared" si="3"/>
        <v>$661.7 mil</v>
      </c>
      <c r="D91" s="96">
        <f t="shared" si="4"/>
        <v>6.1335311200718223E-2</v>
      </c>
      <c r="E91" s="97">
        <f t="shared" si="5"/>
        <v>6.1335311200718223E-2</v>
      </c>
      <c r="F91" s="96">
        <f t="shared" si="6"/>
        <v>0.26965658692337469</v>
      </c>
      <c r="G91" s="97">
        <f t="shared" si="7"/>
        <v>0.26965658692337469</v>
      </c>
      <c r="H91" s="57"/>
      <c r="I91" s="57"/>
      <c r="J91" s="57"/>
      <c r="K91" s="57" t="str">
        <f>'State data for spotlight'!J9</f>
        <v>$245.4 bil</v>
      </c>
      <c r="L91" s="96">
        <f>'State data for spotlight'!L9</f>
        <v>4.7371657837374626E-2</v>
      </c>
      <c r="M91" s="97">
        <f>'State data for spotlight'!L9</f>
        <v>4.7371657837374626E-2</v>
      </c>
      <c r="N91" s="96">
        <f>'State data for spotlight'!N9</f>
        <v>0.24227335855331145</v>
      </c>
      <c r="O91" s="97">
        <f>'State data for spotlight'!N9</f>
        <v>0.24227335855331145</v>
      </c>
      <c r="S91" s="118" t="s">
        <v>53</v>
      </c>
      <c r="T91" s="118"/>
      <c r="U91" s="112"/>
      <c r="V91" s="112">
        <v>6433</v>
      </c>
      <c r="W91" s="112">
        <v>6698</v>
      </c>
      <c r="X91" s="112">
        <v>6813</v>
      </c>
      <c r="Y91" s="112">
        <v>6847</v>
      </c>
      <c r="Z91" s="112">
        <v>6667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5" t="s">
        <v>202</v>
      </c>
      <c r="S93" s="115" t="s">
        <v>56</v>
      </c>
      <c r="T93" s="115"/>
      <c r="U93" s="112"/>
      <c r="V93" s="112">
        <v>317</v>
      </c>
      <c r="W93" s="112">
        <v>364</v>
      </c>
      <c r="X93" s="112">
        <v>393</v>
      </c>
      <c r="Y93" s="112">
        <v>432</v>
      </c>
      <c r="Z93" s="112">
        <v>439</v>
      </c>
    </row>
    <row r="94" spans="1:30" ht="15" customHeight="1" x14ac:dyDescent="0.25">
      <c r="A94" s="136" t="s">
        <v>203</v>
      </c>
      <c r="S94" s="115" t="s">
        <v>57</v>
      </c>
      <c r="T94" s="115"/>
      <c r="U94" s="112"/>
      <c r="V94" s="112">
        <v>938</v>
      </c>
      <c r="W94" s="112">
        <v>953</v>
      </c>
      <c r="X94" s="112">
        <v>1000</v>
      </c>
      <c r="Y94" s="112">
        <v>1004</v>
      </c>
      <c r="Z94" s="112">
        <v>1005</v>
      </c>
    </row>
    <row r="95" spans="1:30" ht="15" customHeight="1" x14ac:dyDescent="0.25">
      <c r="A95" s="134" t="s">
        <v>286</v>
      </c>
      <c r="S95" s="115" t="s">
        <v>195</v>
      </c>
      <c r="T95" s="115"/>
      <c r="U95" s="112"/>
      <c r="V95" s="112">
        <v>193</v>
      </c>
      <c r="W95" s="112">
        <v>185</v>
      </c>
      <c r="X95" s="112">
        <v>216</v>
      </c>
      <c r="Y95" s="112">
        <v>222</v>
      </c>
      <c r="Z95" s="112">
        <v>219</v>
      </c>
    </row>
    <row r="96" spans="1:30" ht="15" customHeight="1" x14ac:dyDescent="0.25">
      <c r="A96" s="135" t="s">
        <v>278</v>
      </c>
      <c r="S96" s="115" t="s">
        <v>196</v>
      </c>
      <c r="T96" s="115"/>
      <c r="U96" s="112"/>
      <c r="V96" s="112">
        <v>950</v>
      </c>
      <c r="W96" s="112">
        <v>972</v>
      </c>
      <c r="X96" s="112">
        <v>1010</v>
      </c>
      <c r="Y96" s="112">
        <v>1025</v>
      </c>
      <c r="Z96" s="112">
        <v>1008</v>
      </c>
    </row>
    <row r="97" spans="1:32" ht="15" customHeight="1" x14ac:dyDescent="0.25">
      <c r="A97" s="134" t="s">
        <v>290</v>
      </c>
      <c r="S97" s="115" t="s">
        <v>197</v>
      </c>
      <c r="T97" s="115"/>
      <c r="U97" s="112"/>
      <c r="V97" s="112">
        <v>765</v>
      </c>
      <c r="W97" s="112">
        <v>760</v>
      </c>
      <c r="X97" s="112">
        <v>770</v>
      </c>
      <c r="Y97" s="112">
        <v>750</v>
      </c>
      <c r="Z97" s="112">
        <v>730</v>
      </c>
    </row>
    <row r="98" spans="1:32" ht="15" customHeight="1" x14ac:dyDescent="0.25">
      <c r="A98" s="134" t="s">
        <v>291</v>
      </c>
      <c r="S98" s="115" t="s">
        <v>198</v>
      </c>
      <c r="T98" s="115"/>
      <c r="U98" s="112"/>
      <c r="V98" s="112">
        <v>541</v>
      </c>
      <c r="W98" s="112">
        <v>573</v>
      </c>
      <c r="X98" s="112">
        <v>572</v>
      </c>
      <c r="Y98" s="112">
        <v>594</v>
      </c>
      <c r="Z98" s="112">
        <v>588</v>
      </c>
    </row>
    <row r="99" spans="1:32" ht="15" customHeight="1" x14ac:dyDescent="0.25">
      <c r="S99" s="115" t="s">
        <v>199</v>
      </c>
      <c r="T99" s="115"/>
      <c r="U99" s="112"/>
      <c r="V99" s="112">
        <v>29</v>
      </c>
      <c r="W99" s="112">
        <v>32</v>
      </c>
      <c r="X99" s="112">
        <v>37</v>
      </c>
      <c r="Y99" s="112">
        <v>41</v>
      </c>
      <c r="Z99" s="112">
        <v>44</v>
      </c>
    </row>
    <row r="100" spans="1:32" ht="15" customHeight="1" x14ac:dyDescent="0.25">
      <c r="S100" s="115" t="s">
        <v>58</v>
      </c>
      <c r="T100" s="115"/>
      <c r="U100" s="112"/>
      <c r="V100" s="112">
        <v>779</v>
      </c>
      <c r="W100" s="112">
        <v>886</v>
      </c>
      <c r="X100" s="112">
        <v>915</v>
      </c>
      <c r="Y100" s="112">
        <v>907</v>
      </c>
      <c r="Z100" s="112">
        <v>872</v>
      </c>
    </row>
    <row r="101" spans="1:32" x14ac:dyDescent="0.25">
      <c r="A101" s="18"/>
      <c r="S101" s="118" t="s">
        <v>53</v>
      </c>
      <c r="T101" s="118"/>
      <c r="U101" s="112"/>
      <c r="V101" s="112">
        <v>5723</v>
      </c>
      <c r="W101" s="112">
        <v>5972</v>
      </c>
      <c r="X101" s="112">
        <v>6133</v>
      </c>
      <c r="Y101" s="112">
        <v>6181</v>
      </c>
      <c r="Z101" s="112">
        <v>6089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204</v>
      </c>
      <c r="Y103" s="106" t="s">
        <v>281</v>
      </c>
      <c r="Z103" s="106" t="s">
        <v>287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12493</v>
      </c>
      <c r="W104" s="112">
        <v>12124</v>
      </c>
      <c r="X104" s="112">
        <v>13288</v>
      </c>
      <c r="Y104" s="112">
        <v>13382</v>
      </c>
      <c r="Z104" s="112">
        <v>13382</v>
      </c>
      <c r="AB104" s="109" t="str">
        <f>TEXT(Z104,"###,###")</f>
        <v>13,382</v>
      </c>
      <c r="AD104" s="130">
        <f>Z104/($Z$4)*100</f>
        <v>73.661033742500138</v>
      </c>
      <c r="AF104" s="109"/>
    </row>
    <row r="105" spans="1:32" x14ac:dyDescent="0.25">
      <c r="S105" s="115" t="s">
        <v>17</v>
      </c>
      <c r="T105" s="115"/>
      <c r="U105" s="112"/>
      <c r="V105" s="112">
        <v>2859</v>
      </c>
      <c r="W105" s="112">
        <v>2721</v>
      </c>
      <c r="X105" s="112">
        <v>3084</v>
      </c>
      <c r="Y105" s="112">
        <v>2822</v>
      </c>
      <c r="Z105" s="112">
        <v>2602</v>
      </c>
      <c r="AB105" s="109" t="str">
        <f>TEXT(Z105,"###,###")</f>
        <v>2,602</v>
      </c>
      <c r="AD105" s="130">
        <f>Z105/($Z$4)*100</f>
        <v>14.32267297847746</v>
      </c>
      <c r="AF105" s="109"/>
    </row>
    <row r="106" spans="1:32" x14ac:dyDescent="0.25">
      <c r="S106" s="118" t="s">
        <v>53</v>
      </c>
      <c r="T106" s="118"/>
      <c r="U106" s="120"/>
      <c r="V106" s="120">
        <v>15352</v>
      </c>
      <c r="W106" s="120">
        <v>14845</v>
      </c>
      <c r="X106" s="120">
        <v>16372</v>
      </c>
      <c r="Y106" s="120">
        <v>16204</v>
      </c>
      <c r="Z106" s="120">
        <v>15984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2734</v>
      </c>
      <c r="W108" s="112">
        <v>3310</v>
      </c>
      <c r="X108" s="112">
        <v>3001</v>
      </c>
      <c r="Y108" s="112">
        <v>3122</v>
      </c>
      <c r="Z108" s="112">
        <v>2886</v>
      </c>
      <c r="AB108" s="109" t="str">
        <f>TEXT(Z108,"###,###")</f>
        <v>2,886</v>
      </c>
      <c r="AD108" s="130">
        <f>Z108/($Z$4)*100</f>
        <v>15.885947046843176</v>
      </c>
      <c r="AF108" s="109"/>
    </row>
    <row r="109" spans="1:32" x14ac:dyDescent="0.25">
      <c r="S109" s="115" t="s">
        <v>20</v>
      </c>
      <c r="T109" s="115"/>
      <c r="U109" s="112"/>
      <c r="V109" s="112">
        <v>2739</v>
      </c>
      <c r="W109" s="112">
        <v>2838</v>
      </c>
      <c r="X109" s="112">
        <v>2831</v>
      </c>
      <c r="Y109" s="112">
        <v>2852</v>
      </c>
      <c r="Z109" s="112">
        <v>3321</v>
      </c>
      <c r="AB109" s="109" t="str">
        <f>TEXT(Z109,"###,###")</f>
        <v>3,321</v>
      </c>
      <c r="AD109" s="130">
        <f>Z109/($Z$4)*100</f>
        <v>18.280398524797711</v>
      </c>
      <c r="AF109" s="109"/>
    </row>
    <row r="110" spans="1:32" x14ac:dyDescent="0.25">
      <c r="S110" s="115" t="s">
        <v>21</v>
      </c>
      <c r="T110" s="115"/>
      <c r="U110" s="112"/>
      <c r="V110" s="112">
        <v>3687</v>
      </c>
      <c r="W110" s="112">
        <v>3385</v>
      </c>
      <c r="X110" s="112">
        <v>4127</v>
      </c>
      <c r="Y110" s="112">
        <v>4033</v>
      </c>
      <c r="Z110" s="112">
        <v>3857</v>
      </c>
      <c r="AB110" s="109" t="str">
        <f>TEXT(Z110,"###,###")</f>
        <v>3,857</v>
      </c>
      <c r="AD110" s="130">
        <f>Z110/($Z$4)*100</f>
        <v>21.230803104530192</v>
      </c>
      <c r="AF110" s="109"/>
    </row>
    <row r="111" spans="1:32" x14ac:dyDescent="0.25">
      <c r="S111" s="115" t="s">
        <v>22</v>
      </c>
      <c r="T111" s="115"/>
      <c r="U111" s="112"/>
      <c r="V111" s="112">
        <v>5924</v>
      </c>
      <c r="W111" s="112">
        <v>5331</v>
      </c>
      <c r="X111" s="112">
        <v>6485</v>
      </c>
      <c r="Y111" s="112">
        <v>6113</v>
      </c>
      <c r="Z111" s="112">
        <v>6026</v>
      </c>
      <c r="AB111" s="109" t="str">
        <f>TEXT(Z111,"###,###")</f>
        <v>6,026</v>
      </c>
      <c r="AD111" s="130">
        <f>Z111/($Z$4)*100</f>
        <v>33.170033577365551</v>
      </c>
      <c r="AF111" s="109"/>
    </row>
    <row r="112" spans="1:32" x14ac:dyDescent="0.25">
      <c r="S112" s="118" t="s">
        <v>53</v>
      </c>
      <c r="T112" s="118"/>
      <c r="U112" s="112"/>
      <c r="V112" s="112">
        <v>17208</v>
      </c>
      <c r="W112" s="112">
        <v>17677</v>
      </c>
      <c r="X112" s="112">
        <v>18655</v>
      </c>
      <c r="Y112" s="112">
        <v>18294</v>
      </c>
      <c r="Z112" s="112">
        <v>18167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43.01</v>
      </c>
      <c r="W118" s="131">
        <v>42.88</v>
      </c>
      <c r="X118" s="131">
        <v>42.41</v>
      </c>
      <c r="Y118" s="131">
        <v>42.91</v>
      </c>
      <c r="Z118" s="131">
        <v>43.11</v>
      </c>
      <c r="AB118" s="109" t="str">
        <f>TEXT(Z118,"##.0")</f>
        <v>43.1</v>
      </c>
    </row>
    <row r="120" spans="19:32" x14ac:dyDescent="0.25">
      <c r="S120" s="101" t="s">
        <v>100</v>
      </c>
      <c r="T120" s="112"/>
      <c r="U120" s="112"/>
      <c r="V120" s="112">
        <v>9446</v>
      </c>
      <c r="W120" s="112">
        <v>9845</v>
      </c>
      <c r="X120" s="112">
        <v>10185</v>
      </c>
      <c r="Y120" s="112">
        <v>10134</v>
      </c>
      <c r="Z120" s="112">
        <v>9850</v>
      </c>
      <c r="AB120" s="109" t="str">
        <f>TEXT(Z120,"###,###")</f>
        <v>9,850</v>
      </c>
    </row>
    <row r="121" spans="19:32" x14ac:dyDescent="0.25">
      <c r="S121" s="101" t="s">
        <v>101</v>
      </c>
      <c r="T121" s="112"/>
      <c r="U121" s="112"/>
      <c r="V121" s="112">
        <v>1575</v>
      </c>
      <c r="W121" s="112">
        <v>1664</v>
      </c>
      <c r="X121" s="112">
        <v>1587</v>
      </c>
      <c r="Y121" s="112">
        <v>1645</v>
      </c>
      <c r="Z121" s="112">
        <v>1655</v>
      </c>
      <c r="AB121" s="109" t="str">
        <f>TEXT(Z121,"###,###")</f>
        <v>1,655</v>
      </c>
    </row>
    <row r="122" spans="19:32" x14ac:dyDescent="0.25">
      <c r="S122" s="101" t="s">
        <v>102</v>
      </c>
      <c r="T122" s="112"/>
      <c r="U122" s="112"/>
      <c r="V122" s="112">
        <v>1134</v>
      </c>
      <c r="W122" s="112">
        <v>1162</v>
      </c>
      <c r="X122" s="112">
        <v>1175</v>
      </c>
      <c r="Y122" s="112">
        <v>1251</v>
      </c>
      <c r="Z122" s="112">
        <v>1265</v>
      </c>
      <c r="AB122" s="109" t="str">
        <f>TEXT(Z122,"###,###")</f>
        <v>1,265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10580</v>
      </c>
      <c r="W124" s="112">
        <v>11007</v>
      </c>
      <c r="X124" s="112">
        <v>11360</v>
      </c>
      <c r="Y124" s="112">
        <v>11385</v>
      </c>
      <c r="Z124" s="112">
        <v>11115</v>
      </c>
      <c r="AB124" s="109" t="str">
        <f>TEXT(Z124,"###,###")</f>
        <v>11,115</v>
      </c>
      <c r="AD124" s="127">
        <f>Z124/$Z$7*100</f>
        <v>87.019494245674466</v>
      </c>
    </row>
    <row r="125" spans="19:32" x14ac:dyDescent="0.25">
      <c r="S125" s="101" t="s">
        <v>104</v>
      </c>
      <c r="T125" s="112"/>
      <c r="U125" s="112"/>
      <c r="V125" s="112">
        <v>2709</v>
      </c>
      <c r="W125" s="112">
        <v>2826</v>
      </c>
      <c r="X125" s="112">
        <v>2762</v>
      </c>
      <c r="Y125" s="112">
        <v>2896</v>
      </c>
      <c r="Z125" s="112">
        <v>2920</v>
      </c>
      <c r="AB125" s="109" t="str">
        <f>TEXT(Z125,"###,###")</f>
        <v>2,920</v>
      </c>
      <c r="AD125" s="127">
        <f>Z125/$Z$7*100</f>
        <v>22.860721835120959</v>
      </c>
    </row>
    <row r="127" spans="19:32" x14ac:dyDescent="0.25">
      <c r="S127" s="101" t="s">
        <v>105</v>
      </c>
      <c r="T127" s="112"/>
      <c r="U127" s="112"/>
      <c r="V127" s="112">
        <v>6435</v>
      </c>
      <c r="W127" s="112">
        <v>6694</v>
      </c>
      <c r="X127" s="112">
        <v>6813</v>
      </c>
      <c r="Y127" s="112">
        <v>6844</v>
      </c>
      <c r="Z127" s="112">
        <v>6664</v>
      </c>
      <c r="AB127" s="109" t="str">
        <f>TEXT(Z127,"###,###")</f>
        <v>6,664</v>
      </c>
      <c r="AD127" s="127">
        <f>Z127/$Z$7*100</f>
        <v>52.172551475769204</v>
      </c>
    </row>
    <row r="128" spans="19:32" x14ac:dyDescent="0.25">
      <c r="S128" s="101" t="s">
        <v>106</v>
      </c>
      <c r="T128" s="112"/>
      <c r="U128" s="112"/>
      <c r="V128" s="112">
        <v>5723</v>
      </c>
      <c r="W128" s="112">
        <v>5969</v>
      </c>
      <c r="X128" s="112">
        <v>6130</v>
      </c>
      <c r="Y128" s="112">
        <v>6184</v>
      </c>
      <c r="Z128" s="112">
        <v>6087</v>
      </c>
      <c r="AB128" s="109" t="str">
        <f>TEXT(Z128,"###,###")</f>
        <v>6,087</v>
      </c>
      <c r="AD128" s="127">
        <f>Z128/$Z$7*100</f>
        <v>47.655210209034685</v>
      </c>
    </row>
    <row r="130" spans="19:20" x14ac:dyDescent="0.25">
      <c r="S130" s="101" t="s">
        <v>282</v>
      </c>
      <c r="T130" s="127">
        <v>77.115791121897743</v>
      </c>
    </row>
    <row r="131" spans="19:20" x14ac:dyDescent="0.25">
      <c r="S131" s="101" t="s">
        <v>283</v>
      </c>
      <c r="T131" s="127">
        <v>12.957018711344242</v>
      </c>
    </row>
    <row r="132" spans="19:20" x14ac:dyDescent="0.25">
      <c r="S132" s="101" t="s">
        <v>284</v>
      </c>
      <c r="T132" s="127">
        <v>9.903703123776717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3558B2FA-0DDF-4830-A287-FAAC2E76ECE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CB41270C-6DF7-4283-8706-495D086CC69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68306E52-AD5E-4F35-9F67-A91B963FA3A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2FF5904C-34A0-4CD0-AA06-11B6C5FC86E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D78665-49A4-47E9-A58D-5C3A5C87D126}">
  <sheetPr codeName="Sheet81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124</v>
      </c>
      <c r="T1" s="99"/>
      <c r="U1" s="99"/>
      <c r="V1" s="99"/>
      <c r="W1" s="99"/>
      <c r="X1" s="99"/>
      <c r="Y1" s="100" t="s">
        <v>220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204</v>
      </c>
      <c r="Y2" s="103" t="s">
        <v>281</v>
      </c>
      <c r="Z2" s="103" t="s">
        <v>287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60" t="s">
        <v>292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124</v>
      </c>
      <c r="Y3" s="105" t="s">
        <v>220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8.17 Corangamite, Victoria,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12183</v>
      </c>
      <c r="W4" s="108">
        <v>13520</v>
      </c>
      <c r="X4" s="108">
        <v>13207</v>
      </c>
      <c r="Y4" s="108">
        <v>13632</v>
      </c>
      <c r="Z4" s="108">
        <v>13850</v>
      </c>
      <c r="AB4" s="109" t="str">
        <f>TEXT(Z4,"###,###")</f>
        <v>13,850</v>
      </c>
      <c r="AD4" s="110">
        <f>Z4/Y4-1</f>
        <v>1.5991784037558743E-2</v>
      </c>
      <c r="AF4" s="110">
        <f>Z4/V4-1</f>
        <v>0.13683000902897491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6211</v>
      </c>
      <c r="W5" s="108">
        <v>6948</v>
      </c>
      <c r="X5" s="108">
        <v>6644</v>
      </c>
      <c r="Y5" s="108">
        <v>6845</v>
      </c>
      <c r="Z5" s="108">
        <v>6985</v>
      </c>
      <c r="AB5" s="109" t="str">
        <f>TEXT(Z5,"###,###")</f>
        <v>6,985</v>
      </c>
      <c r="AD5" s="110">
        <f t="shared" ref="AD5:AD9" si="0">Z5/Y5-1</f>
        <v>2.0452885317750136E-2</v>
      </c>
      <c r="AF5" s="110">
        <f t="shared" ref="AF5:AF9" si="1">Z5/V5-1</f>
        <v>0.1246176139108035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5974</v>
      </c>
      <c r="W6" s="108">
        <v>6569</v>
      </c>
      <c r="X6" s="108">
        <v>6567</v>
      </c>
      <c r="Y6" s="108">
        <v>6784</v>
      </c>
      <c r="Z6" s="108">
        <v>6858</v>
      </c>
      <c r="AB6" s="109" t="str">
        <f>TEXT(Z6,"###,###")</f>
        <v>6,858</v>
      </c>
      <c r="AD6" s="110">
        <f t="shared" si="0"/>
        <v>1.0908018867924474E-2</v>
      </c>
      <c r="AF6" s="110">
        <f t="shared" si="1"/>
        <v>0.14797455641111479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8371</v>
      </c>
      <c r="W7" s="108">
        <v>9252</v>
      </c>
      <c r="X7" s="108">
        <v>8818</v>
      </c>
      <c r="Y7" s="108">
        <v>9396</v>
      </c>
      <c r="Z7" s="108">
        <v>9389</v>
      </c>
      <c r="AB7" s="109" t="str">
        <f>TEXT(Z7,"###,###")</f>
        <v>9,389</v>
      </c>
      <c r="AD7" s="110">
        <f t="shared" si="0"/>
        <v>-7.4499787143467167E-4</v>
      </c>
      <c r="AF7" s="110">
        <f t="shared" si="1"/>
        <v>0.12161032134750926</v>
      </c>
    </row>
    <row r="8" spans="1:32" ht="17.25" customHeight="1" x14ac:dyDescent="0.25">
      <c r="A8" s="64" t="s">
        <v>12</v>
      </c>
      <c r="B8" s="65"/>
      <c r="C8" s="29"/>
      <c r="D8" s="66" t="str">
        <f>AB4</f>
        <v>13,850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9,389</v>
      </c>
      <c r="P8" s="67"/>
      <c r="S8" s="107" t="s">
        <v>84</v>
      </c>
      <c r="T8" s="108"/>
      <c r="U8" s="108"/>
      <c r="V8" s="108">
        <v>30468</v>
      </c>
      <c r="W8" s="108">
        <v>30851.67</v>
      </c>
      <c r="X8" s="108">
        <v>33912.720000000001</v>
      </c>
      <c r="Y8" s="108">
        <v>33856.239999999998</v>
      </c>
      <c r="Z8" s="108">
        <v>37273</v>
      </c>
      <c r="AB8" s="109" t="str">
        <f>TEXT(Z8,"$###,###")</f>
        <v>$37,273</v>
      </c>
      <c r="AD8" s="110">
        <f t="shared" si="0"/>
        <v>0.10091965321606899</v>
      </c>
      <c r="AF8" s="110">
        <f t="shared" si="1"/>
        <v>0.22334908756728367</v>
      </c>
    </row>
    <row r="9" spans="1:32" x14ac:dyDescent="0.25">
      <c r="A9" s="30" t="s">
        <v>14</v>
      </c>
      <c r="B9" s="71"/>
      <c r="C9" s="72"/>
      <c r="D9" s="73">
        <f>AD104</f>
        <v>66.173285198555959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52.465651294067527</v>
      </c>
      <c r="P9" s="74" t="s">
        <v>85</v>
      </c>
      <c r="S9" s="107" t="s">
        <v>7</v>
      </c>
      <c r="T9" s="108"/>
      <c r="U9" s="108"/>
      <c r="V9" s="108">
        <v>347414837</v>
      </c>
      <c r="W9" s="108">
        <v>389440461</v>
      </c>
      <c r="X9" s="108">
        <v>405675734</v>
      </c>
      <c r="Y9" s="108">
        <v>473832798</v>
      </c>
      <c r="Z9" s="108">
        <v>487486267</v>
      </c>
      <c r="AB9" s="109" t="str">
        <f>TEXT(Z9/1000000,"$#,###.0")&amp;" mil"</f>
        <v>$487.5 mil</v>
      </c>
      <c r="AD9" s="110">
        <f t="shared" si="0"/>
        <v>2.8814951302716718E-2</v>
      </c>
      <c r="AF9" s="110">
        <f t="shared" si="1"/>
        <v>0.40318206098952536</v>
      </c>
    </row>
    <row r="10" spans="1:32" x14ac:dyDescent="0.25">
      <c r="A10" s="30" t="s">
        <v>17</v>
      </c>
      <c r="B10" s="71"/>
      <c r="C10" s="72"/>
      <c r="D10" s="73">
        <f>AD105</f>
        <v>15.833935018050541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47.534348705932473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67.951858557886894</v>
      </c>
      <c r="P11" s="74" t="s">
        <v>85</v>
      </c>
      <c r="S11" s="107" t="s">
        <v>29</v>
      </c>
      <c r="T11" s="112"/>
      <c r="U11" s="112"/>
      <c r="V11" s="112">
        <v>9494</v>
      </c>
      <c r="W11" s="112">
        <v>10458</v>
      </c>
      <c r="X11" s="112">
        <v>10467</v>
      </c>
      <c r="Y11" s="112">
        <v>10606</v>
      </c>
      <c r="Z11" s="112">
        <v>10841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19.682607306422408</v>
      </c>
      <c r="P12" s="74" t="s">
        <v>85</v>
      </c>
      <c r="S12" s="107" t="s">
        <v>30</v>
      </c>
      <c r="T12" s="112"/>
      <c r="U12" s="112"/>
      <c r="V12" s="112">
        <v>2689</v>
      </c>
      <c r="W12" s="112">
        <v>3059</v>
      </c>
      <c r="X12" s="112">
        <v>2743</v>
      </c>
      <c r="Y12" s="112">
        <v>3029</v>
      </c>
      <c r="Z12" s="112">
        <v>3009</v>
      </c>
    </row>
    <row r="13" spans="1:32" ht="15" customHeight="1" x14ac:dyDescent="0.25">
      <c r="A13" s="30" t="s">
        <v>19</v>
      </c>
      <c r="B13" s="72"/>
      <c r="C13" s="72"/>
      <c r="D13" s="73">
        <f>AD108</f>
        <v>20.815884476534297</v>
      </c>
      <c r="E13" s="74" t="s">
        <v>85</v>
      </c>
      <c r="F13" s="24"/>
      <c r="G13" s="142" t="s">
        <v>285</v>
      </c>
      <c r="H13" s="143"/>
      <c r="I13" s="143"/>
      <c r="J13" s="143"/>
      <c r="K13" s="143"/>
      <c r="L13" s="143"/>
      <c r="M13" s="81"/>
      <c r="N13" s="72"/>
      <c r="O13" s="73">
        <f>T132</f>
        <v>12.365534135690702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17.588447653429604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44.7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21.379061371841154</v>
      </c>
      <c r="E15" s="74" t="s">
        <v>85</v>
      </c>
      <c r="F15" s="24"/>
      <c r="G15" s="33" t="s">
        <v>279</v>
      </c>
      <c r="H15" s="72"/>
      <c r="I15" s="72"/>
      <c r="J15" s="72"/>
      <c r="K15" s="82"/>
      <c r="L15" s="72"/>
      <c r="M15" s="72"/>
      <c r="N15" s="72"/>
      <c r="O15" s="73">
        <f>AB38</f>
        <v>18.08986371379898</v>
      </c>
      <c r="P15" s="74" t="s">
        <v>85</v>
      </c>
      <c r="S15" s="115" t="s">
        <v>61</v>
      </c>
      <c r="T15" s="115"/>
      <c r="U15" s="116"/>
      <c r="V15" s="116">
        <v>1951</v>
      </c>
      <c r="W15" s="116">
        <v>2173</v>
      </c>
      <c r="X15" s="116">
        <v>2221</v>
      </c>
      <c r="Y15" s="112">
        <v>2377</v>
      </c>
      <c r="Z15" s="112">
        <v>2475</v>
      </c>
      <c r="AB15" s="117">
        <f t="shared" ref="AB15:AB34" si="2">IF(Z15="np",0,Z15/$Z$34)</f>
        <v>0.17870036101083034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23.010830324909747</v>
      </c>
      <c r="E16" s="85" t="s">
        <v>85</v>
      </c>
      <c r="F16" s="24"/>
      <c r="G16" s="86" t="s">
        <v>280</v>
      </c>
      <c r="H16" s="35"/>
      <c r="I16" s="35"/>
      <c r="J16" s="35"/>
      <c r="K16" s="36"/>
      <c r="L16" s="35"/>
      <c r="M16" s="35"/>
      <c r="N16" s="35"/>
      <c r="O16" s="84">
        <f>AB37</f>
        <v>81.910136286201023</v>
      </c>
      <c r="P16" s="37" t="s">
        <v>85</v>
      </c>
      <c r="S16" s="115" t="s">
        <v>62</v>
      </c>
      <c r="T16" s="115"/>
      <c r="U16" s="116"/>
      <c r="V16" s="116">
        <v>73</v>
      </c>
      <c r="W16" s="116">
        <v>63</v>
      </c>
      <c r="X16" s="116">
        <v>92</v>
      </c>
      <c r="Y16" s="112">
        <v>101</v>
      </c>
      <c r="Z16" s="112">
        <v>106</v>
      </c>
      <c r="AB16" s="117">
        <f t="shared" si="2"/>
        <v>7.6534296028880865E-3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716</v>
      </c>
      <c r="W17" s="116">
        <v>752</v>
      </c>
      <c r="X17" s="116">
        <v>708</v>
      </c>
      <c r="Y17" s="112">
        <v>886</v>
      </c>
      <c r="Z17" s="112">
        <v>902</v>
      </c>
      <c r="AB17" s="117">
        <f t="shared" si="2"/>
        <v>6.5126353790613725E-2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289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79</v>
      </c>
      <c r="W18" s="116">
        <v>88</v>
      </c>
      <c r="X18" s="116">
        <v>71</v>
      </c>
      <c r="Y18" s="112">
        <v>80</v>
      </c>
      <c r="Z18" s="112">
        <v>91</v>
      </c>
      <c r="AB18" s="117">
        <f t="shared" si="2"/>
        <v>6.5703971119133574E-3</v>
      </c>
    </row>
    <row r="19" spans="1:28" x14ac:dyDescent="0.25">
      <c r="A19" s="63" t="str">
        <f>$S$1&amp;" ("&amp;$V$2&amp;" to "&amp;$Z$2&amp;")"</f>
        <v>Corangamite (2016-17 to 2020-21)</v>
      </c>
      <c r="B19" s="63"/>
      <c r="C19" s="63"/>
      <c r="D19" s="63"/>
      <c r="E19" s="63"/>
      <c r="F19" s="63"/>
      <c r="G19" s="63" t="str">
        <f>$S$1&amp;" ("&amp;$V$2&amp;" to "&amp;$Z$2&amp;")"</f>
        <v>Corangamite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502</v>
      </c>
      <c r="W19" s="116">
        <v>673</v>
      </c>
      <c r="X19" s="116">
        <v>628</v>
      </c>
      <c r="Y19" s="112">
        <v>731</v>
      </c>
      <c r="Z19" s="112">
        <v>740</v>
      </c>
      <c r="AB19" s="117">
        <f t="shared" si="2"/>
        <v>5.3429602888086646E-2</v>
      </c>
    </row>
    <row r="20" spans="1:28" x14ac:dyDescent="0.25">
      <c r="S20" s="115" t="s">
        <v>66</v>
      </c>
      <c r="T20" s="115"/>
      <c r="U20" s="116"/>
      <c r="V20" s="116">
        <v>358</v>
      </c>
      <c r="W20" s="116">
        <v>397</v>
      </c>
      <c r="X20" s="116">
        <v>411</v>
      </c>
      <c r="Y20" s="112">
        <v>340</v>
      </c>
      <c r="Z20" s="112">
        <v>337</v>
      </c>
      <c r="AB20" s="117">
        <f t="shared" si="2"/>
        <v>2.4332129963898916E-2</v>
      </c>
    </row>
    <row r="21" spans="1:28" x14ac:dyDescent="0.25">
      <c r="S21" s="115" t="s">
        <v>67</v>
      </c>
      <c r="T21" s="115"/>
      <c r="U21" s="116"/>
      <c r="V21" s="116">
        <v>975</v>
      </c>
      <c r="W21" s="116">
        <v>1092</v>
      </c>
      <c r="X21" s="116">
        <v>1016</v>
      </c>
      <c r="Y21" s="112">
        <v>1006</v>
      </c>
      <c r="Z21" s="112">
        <v>1089</v>
      </c>
      <c r="AB21" s="117">
        <f t="shared" si="2"/>
        <v>7.8628158844765345E-2</v>
      </c>
    </row>
    <row r="22" spans="1:28" x14ac:dyDescent="0.25">
      <c r="S22" s="115" t="s">
        <v>68</v>
      </c>
      <c r="T22" s="115"/>
      <c r="U22" s="116"/>
      <c r="V22" s="116">
        <v>634</v>
      </c>
      <c r="W22" s="116">
        <v>731</v>
      </c>
      <c r="X22" s="116">
        <v>772</v>
      </c>
      <c r="Y22" s="112">
        <v>841</v>
      </c>
      <c r="Z22" s="112">
        <v>824</v>
      </c>
      <c r="AB22" s="117">
        <f t="shared" si="2"/>
        <v>5.9494584837545127E-2</v>
      </c>
    </row>
    <row r="23" spans="1:28" x14ac:dyDescent="0.25">
      <c r="S23" s="115" t="s">
        <v>69</v>
      </c>
      <c r="T23" s="115"/>
      <c r="U23" s="116"/>
      <c r="V23" s="116">
        <v>395</v>
      </c>
      <c r="W23" s="116">
        <v>466</v>
      </c>
      <c r="X23" s="116">
        <v>428</v>
      </c>
      <c r="Y23" s="112">
        <v>460</v>
      </c>
      <c r="Z23" s="112">
        <v>443</v>
      </c>
      <c r="AB23" s="117">
        <f t="shared" si="2"/>
        <v>3.1985559566787003E-2</v>
      </c>
    </row>
    <row r="24" spans="1:28" x14ac:dyDescent="0.25">
      <c r="S24" s="115" t="s">
        <v>70</v>
      </c>
      <c r="T24" s="115"/>
      <c r="U24" s="116"/>
      <c r="V24" s="116">
        <v>46</v>
      </c>
      <c r="W24" s="116">
        <v>49</v>
      </c>
      <c r="X24" s="116">
        <v>42</v>
      </c>
      <c r="Y24" s="112">
        <v>46</v>
      </c>
      <c r="Z24" s="112">
        <v>35</v>
      </c>
      <c r="AB24" s="117">
        <f t="shared" si="2"/>
        <v>2.5270758122743681E-3</v>
      </c>
    </row>
    <row r="25" spans="1:28" x14ac:dyDescent="0.25">
      <c r="S25" s="115" t="s">
        <v>71</v>
      </c>
      <c r="T25" s="115"/>
      <c r="U25" s="116"/>
      <c r="V25" s="116">
        <v>223</v>
      </c>
      <c r="W25" s="116">
        <v>273</v>
      </c>
      <c r="X25" s="116">
        <v>280</v>
      </c>
      <c r="Y25" s="112">
        <v>275</v>
      </c>
      <c r="Z25" s="112">
        <v>276</v>
      </c>
      <c r="AB25" s="117">
        <f t="shared" si="2"/>
        <v>1.9927797833935019E-2</v>
      </c>
    </row>
    <row r="26" spans="1:28" x14ac:dyDescent="0.25">
      <c r="S26" s="115" t="s">
        <v>72</v>
      </c>
      <c r="T26" s="115"/>
      <c r="U26" s="116"/>
      <c r="V26" s="116">
        <v>163</v>
      </c>
      <c r="W26" s="116">
        <v>192</v>
      </c>
      <c r="X26" s="116">
        <v>160</v>
      </c>
      <c r="Y26" s="112">
        <v>194</v>
      </c>
      <c r="Z26" s="112">
        <v>187</v>
      </c>
      <c r="AB26" s="117">
        <f t="shared" si="2"/>
        <v>1.3501805054151625E-2</v>
      </c>
    </row>
    <row r="27" spans="1:28" x14ac:dyDescent="0.25">
      <c r="S27" s="115" t="s">
        <v>73</v>
      </c>
      <c r="T27" s="115"/>
      <c r="U27" s="116"/>
      <c r="V27" s="116">
        <v>384</v>
      </c>
      <c r="W27" s="116">
        <v>457</v>
      </c>
      <c r="X27" s="116">
        <v>409</v>
      </c>
      <c r="Y27" s="112">
        <v>431</v>
      </c>
      <c r="Z27" s="112">
        <v>466</v>
      </c>
      <c r="AB27" s="117">
        <f t="shared" si="2"/>
        <v>3.3646209386281586E-2</v>
      </c>
    </row>
    <row r="28" spans="1:28" x14ac:dyDescent="0.25">
      <c r="S28" s="115" t="s">
        <v>74</v>
      </c>
      <c r="T28" s="115"/>
      <c r="U28" s="116"/>
      <c r="V28" s="116">
        <v>528</v>
      </c>
      <c r="W28" s="116">
        <v>560</v>
      </c>
      <c r="X28" s="116">
        <v>590</v>
      </c>
      <c r="Y28" s="112">
        <v>645</v>
      </c>
      <c r="Z28" s="112">
        <v>730</v>
      </c>
      <c r="AB28" s="117">
        <f t="shared" si="2"/>
        <v>5.2707581227436823E-2</v>
      </c>
    </row>
    <row r="29" spans="1:28" x14ac:dyDescent="0.25">
      <c r="S29" s="115" t="s">
        <v>75</v>
      </c>
      <c r="T29" s="115"/>
      <c r="U29" s="116"/>
      <c r="V29" s="116">
        <v>524</v>
      </c>
      <c r="W29" s="116">
        <v>510</v>
      </c>
      <c r="X29" s="116">
        <v>845</v>
      </c>
      <c r="Y29" s="112">
        <v>512</v>
      </c>
      <c r="Z29" s="112">
        <v>540</v>
      </c>
      <c r="AB29" s="117">
        <f t="shared" si="2"/>
        <v>3.8989169675090252E-2</v>
      </c>
    </row>
    <row r="30" spans="1:28" x14ac:dyDescent="0.25">
      <c r="S30" s="115" t="s">
        <v>76</v>
      </c>
      <c r="T30" s="115"/>
      <c r="U30" s="116"/>
      <c r="V30" s="116">
        <v>805</v>
      </c>
      <c r="W30" s="116">
        <v>921</v>
      </c>
      <c r="X30" s="116">
        <v>688</v>
      </c>
      <c r="Y30" s="112">
        <v>938</v>
      </c>
      <c r="Z30" s="112">
        <v>809</v>
      </c>
      <c r="AB30" s="117">
        <f t="shared" si="2"/>
        <v>5.8411552346570396E-2</v>
      </c>
    </row>
    <row r="31" spans="1:28" x14ac:dyDescent="0.25">
      <c r="S31" s="115" t="s">
        <v>77</v>
      </c>
      <c r="T31" s="115"/>
      <c r="U31" s="116"/>
      <c r="V31" s="116">
        <v>1171</v>
      </c>
      <c r="W31" s="116">
        <v>1304</v>
      </c>
      <c r="X31" s="116">
        <v>1363</v>
      </c>
      <c r="Y31" s="112">
        <v>1400</v>
      </c>
      <c r="Z31" s="112">
        <v>1541</v>
      </c>
      <c r="AB31" s="117">
        <f t="shared" si="2"/>
        <v>0.11126353790613719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209</v>
      </c>
      <c r="W32" s="116">
        <v>265</v>
      </c>
      <c r="X32" s="116">
        <v>296</v>
      </c>
      <c r="Y32" s="112">
        <v>267</v>
      </c>
      <c r="Z32" s="112">
        <v>239</v>
      </c>
      <c r="AB32" s="117">
        <f t="shared" si="2"/>
        <v>1.7256317689530686E-2</v>
      </c>
    </row>
    <row r="33" spans="19:32" x14ac:dyDescent="0.25">
      <c r="S33" s="115" t="s">
        <v>79</v>
      </c>
      <c r="T33" s="115"/>
      <c r="U33" s="116"/>
      <c r="V33" s="116">
        <v>214</v>
      </c>
      <c r="W33" s="116">
        <v>274</v>
      </c>
      <c r="X33" s="116">
        <v>277</v>
      </c>
      <c r="Y33" s="112">
        <v>299</v>
      </c>
      <c r="Z33" s="112">
        <v>332</v>
      </c>
      <c r="AB33" s="117">
        <f t="shared" si="2"/>
        <v>2.3971119133574009E-2</v>
      </c>
    </row>
    <row r="34" spans="19:32" x14ac:dyDescent="0.25">
      <c r="S34" s="118" t="s">
        <v>53</v>
      </c>
      <c r="T34" s="118"/>
      <c r="U34" s="119"/>
      <c r="V34" s="119">
        <v>12183</v>
      </c>
      <c r="W34" s="119">
        <v>13519</v>
      </c>
      <c r="X34" s="119">
        <v>13213</v>
      </c>
      <c r="Y34" s="120">
        <v>13635</v>
      </c>
      <c r="Z34" s="120">
        <v>13850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6938</v>
      </c>
      <c r="W37" s="112">
        <v>7670</v>
      </c>
      <c r="X37" s="112">
        <v>7146</v>
      </c>
      <c r="Y37" s="112">
        <v>7714</v>
      </c>
      <c r="Z37" s="112">
        <v>7693</v>
      </c>
      <c r="AB37" s="132">
        <f>Z37/Z40*100</f>
        <v>81.910136286201023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1436</v>
      </c>
      <c r="W38" s="112">
        <v>1582</v>
      </c>
      <c r="X38" s="112">
        <v>1672</v>
      </c>
      <c r="Y38" s="112">
        <v>1684</v>
      </c>
      <c r="Z38" s="112">
        <v>1699</v>
      </c>
      <c r="AB38" s="132">
        <f>Z38/Z40*100</f>
        <v>18.08986371379898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8374</v>
      </c>
      <c r="W40" s="112">
        <v>9252</v>
      </c>
      <c r="X40" s="112">
        <v>8818</v>
      </c>
      <c r="Y40" s="112">
        <v>9398</v>
      </c>
      <c r="Z40" s="112">
        <v>9392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3</v>
      </c>
      <c r="W44" s="112">
        <v>6</v>
      </c>
      <c r="X44" s="112">
        <v>9</v>
      </c>
      <c r="Y44" s="112">
        <v>7</v>
      </c>
      <c r="Z44" s="112">
        <v>8</v>
      </c>
    </row>
    <row r="45" spans="19:32" x14ac:dyDescent="0.25">
      <c r="S45" s="115" t="s">
        <v>37</v>
      </c>
      <c r="T45" s="115"/>
      <c r="U45" s="112"/>
      <c r="V45" s="112">
        <v>152</v>
      </c>
      <c r="W45" s="112">
        <v>192</v>
      </c>
      <c r="X45" s="112">
        <v>181</v>
      </c>
      <c r="Y45" s="112">
        <v>179</v>
      </c>
      <c r="Z45" s="112">
        <v>200</v>
      </c>
    </row>
    <row r="46" spans="19:32" x14ac:dyDescent="0.25">
      <c r="S46" s="115" t="s">
        <v>38</v>
      </c>
      <c r="T46" s="115"/>
      <c r="U46" s="112"/>
      <c r="V46" s="112">
        <v>512</v>
      </c>
      <c r="W46" s="112">
        <v>535</v>
      </c>
      <c r="X46" s="112">
        <v>506</v>
      </c>
      <c r="Y46" s="112">
        <v>456</v>
      </c>
      <c r="Z46" s="112">
        <v>453</v>
      </c>
    </row>
    <row r="47" spans="19:32" x14ac:dyDescent="0.25">
      <c r="S47" s="115" t="s">
        <v>39</v>
      </c>
      <c r="T47" s="115"/>
      <c r="U47" s="112"/>
      <c r="V47" s="112">
        <v>600</v>
      </c>
      <c r="W47" s="112">
        <v>717</v>
      </c>
      <c r="X47" s="112">
        <v>688</v>
      </c>
      <c r="Y47" s="112">
        <v>672</v>
      </c>
      <c r="Z47" s="112">
        <v>650</v>
      </c>
    </row>
    <row r="48" spans="19:32" x14ac:dyDescent="0.25">
      <c r="S48" s="115" t="s">
        <v>40</v>
      </c>
      <c r="T48" s="115"/>
      <c r="U48" s="112"/>
      <c r="V48" s="112">
        <v>581</v>
      </c>
      <c r="W48" s="112">
        <v>696</v>
      </c>
      <c r="X48" s="112">
        <v>649</v>
      </c>
      <c r="Y48" s="112">
        <v>722</v>
      </c>
      <c r="Z48" s="112">
        <v>756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482</v>
      </c>
      <c r="W49" s="112">
        <v>501</v>
      </c>
      <c r="X49" s="112">
        <v>503</v>
      </c>
      <c r="Y49" s="112">
        <v>538</v>
      </c>
      <c r="Z49" s="112">
        <v>590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Corangamite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441</v>
      </c>
      <c r="W50" s="112">
        <v>441</v>
      </c>
      <c r="X50" s="112">
        <v>444</v>
      </c>
      <c r="Y50" s="112">
        <v>443</v>
      </c>
      <c r="Z50" s="112">
        <v>507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479</v>
      </c>
      <c r="W51" s="112">
        <v>518</v>
      </c>
      <c r="X51" s="112">
        <v>484</v>
      </c>
      <c r="Y51" s="112">
        <v>504</v>
      </c>
      <c r="Z51" s="112">
        <v>505</v>
      </c>
    </row>
    <row r="52" spans="1:26" ht="15" customHeight="1" x14ac:dyDescent="0.25">
      <c r="S52" s="115" t="s">
        <v>44</v>
      </c>
      <c r="T52" s="115"/>
      <c r="U52" s="112"/>
      <c r="V52" s="112">
        <v>558</v>
      </c>
      <c r="W52" s="112">
        <v>606</v>
      </c>
      <c r="X52" s="112">
        <v>585</v>
      </c>
      <c r="Y52" s="112">
        <v>580</v>
      </c>
      <c r="Z52" s="112">
        <v>545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656</v>
      </c>
      <c r="W53" s="112">
        <v>709</v>
      </c>
      <c r="X53" s="112">
        <v>649</v>
      </c>
      <c r="Y53" s="112">
        <v>656</v>
      </c>
      <c r="Z53" s="112">
        <v>681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612</v>
      </c>
      <c r="W54" s="112">
        <v>692</v>
      </c>
      <c r="X54" s="112">
        <v>672</v>
      </c>
      <c r="Y54" s="112">
        <v>726</v>
      </c>
      <c r="Z54" s="112">
        <v>703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483</v>
      </c>
      <c r="W55" s="112">
        <v>585</v>
      </c>
      <c r="X55" s="112">
        <v>571</v>
      </c>
      <c r="Y55" s="112">
        <v>599</v>
      </c>
      <c r="Z55" s="112">
        <v>608</v>
      </c>
    </row>
    <row r="56" spans="1:26" ht="15" customHeight="1" x14ac:dyDescent="0.25">
      <c r="S56" s="115" t="s">
        <v>48</v>
      </c>
      <c r="T56" s="115"/>
      <c r="U56" s="112"/>
      <c r="V56" s="112">
        <v>312</v>
      </c>
      <c r="W56" s="112">
        <v>353</v>
      </c>
      <c r="X56" s="112">
        <v>349</v>
      </c>
      <c r="Y56" s="112">
        <v>354</v>
      </c>
      <c r="Z56" s="112">
        <v>361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173</v>
      </c>
      <c r="W57" s="112">
        <v>201</v>
      </c>
      <c r="X57" s="112">
        <v>184</v>
      </c>
      <c r="Y57" s="112">
        <v>214</v>
      </c>
      <c r="Z57" s="112">
        <v>209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87</v>
      </c>
      <c r="W58" s="112">
        <v>98</v>
      </c>
      <c r="X58" s="112">
        <v>83</v>
      </c>
      <c r="Y58" s="112">
        <v>94</v>
      </c>
      <c r="Z58" s="112">
        <v>116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43</v>
      </c>
      <c r="W59" s="112">
        <v>52</v>
      </c>
      <c r="X59" s="112">
        <v>48</v>
      </c>
      <c r="Y59" s="112">
        <v>56</v>
      </c>
      <c r="Z59" s="112">
        <v>57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32</v>
      </c>
      <c r="W60" s="112">
        <v>40</v>
      </c>
      <c r="X60" s="112">
        <v>36</v>
      </c>
      <c r="Y60" s="112">
        <v>41</v>
      </c>
      <c r="Z60" s="112">
        <v>36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6213</v>
      </c>
      <c r="W61" s="112">
        <v>6945</v>
      </c>
      <c r="X61" s="112">
        <v>6643</v>
      </c>
      <c r="Y61" s="112">
        <v>6846</v>
      </c>
      <c r="Z61" s="112">
        <v>6985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3</v>
      </c>
      <c r="W63" s="112">
        <v>0</v>
      </c>
      <c r="X63" s="112">
        <v>0</v>
      </c>
      <c r="Y63" s="112">
        <v>0</v>
      </c>
      <c r="Z63" s="112">
        <v>4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171</v>
      </c>
      <c r="W64" s="112">
        <v>169</v>
      </c>
      <c r="X64" s="112">
        <v>163</v>
      </c>
      <c r="Y64" s="112">
        <v>171</v>
      </c>
      <c r="Z64" s="112">
        <v>207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Corangamite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479</v>
      </c>
      <c r="W65" s="112">
        <v>518</v>
      </c>
      <c r="X65" s="112">
        <v>523</v>
      </c>
      <c r="Y65" s="112">
        <v>480</v>
      </c>
      <c r="Z65" s="112">
        <v>499</v>
      </c>
    </row>
    <row r="66" spans="1:26" x14ac:dyDescent="0.25">
      <c r="S66" s="115" t="s">
        <v>39</v>
      </c>
      <c r="T66" s="115"/>
      <c r="U66" s="112"/>
      <c r="V66" s="112">
        <v>582</v>
      </c>
      <c r="W66" s="112">
        <v>662</v>
      </c>
      <c r="X66" s="112">
        <v>696</v>
      </c>
      <c r="Y66" s="112">
        <v>691</v>
      </c>
      <c r="Z66" s="112">
        <v>634</v>
      </c>
    </row>
    <row r="67" spans="1:26" x14ac:dyDescent="0.25">
      <c r="S67" s="115" t="s">
        <v>40</v>
      </c>
      <c r="T67" s="115"/>
      <c r="U67" s="112"/>
      <c r="V67" s="112">
        <v>437</v>
      </c>
      <c r="W67" s="112">
        <v>544</v>
      </c>
      <c r="X67" s="112">
        <v>524</v>
      </c>
      <c r="Y67" s="112">
        <v>639</v>
      </c>
      <c r="Z67" s="112">
        <v>649</v>
      </c>
    </row>
    <row r="68" spans="1:26" x14ac:dyDescent="0.25">
      <c r="S68" s="115" t="s">
        <v>41</v>
      </c>
      <c r="T68" s="115"/>
      <c r="U68" s="112"/>
      <c r="V68" s="112">
        <v>426</v>
      </c>
      <c r="W68" s="112">
        <v>442</v>
      </c>
      <c r="X68" s="112">
        <v>472</v>
      </c>
      <c r="Y68" s="112">
        <v>505</v>
      </c>
      <c r="Z68" s="112">
        <v>551</v>
      </c>
    </row>
    <row r="69" spans="1:26" x14ac:dyDescent="0.25">
      <c r="S69" s="115" t="s">
        <v>42</v>
      </c>
      <c r="T69" s="115"/>
      <c r="U69" s="112"/>
      <c r="V69" s="112">
        <v>450</v>
      </c>
      <c r="W69" s="112">
        <v>488</v>
      </c>
      <c r="X69" s="112">
        <v>498</v>
      </c>
      <c r="Y69" s="112">
        <v>532</v>
      </c>
      <c r="Z69" s="112">
        <v>524</v>
      </c>
    </row>
    <row r="70" spans="1:26" x14ac:dyDescent="0.25">
      <c r="S70" s="115" t="s">
        <v>43</v>
      </c>
      <c r="T70" s="115"/>
      <c r="U70" s="112"/>
      <c r="V70" s="112">
        <v>506</v>
      </c>
      <c r="W70" s="112">
        <v>528</v>
      </c>
      <c r="X70" s="112">
        <v>523</v>
      </c>
      <c r="Y70" s="112">
        <v>510</v>
      </c>
      <c r="Z70" s="112">
        <v>493</v>
      </c>
    </row>
    <row r="71" spans="1:26" x14ac:dyDescent="0.25">
      <c r="S71" s="115" t="s">
        <v>44</v>
      </c>
      <c r="T71" s="115"/>
      <c r="U71" s="112"/>
      <c r="V71" s="112">
        <v>641</v>
      </c>
      <c r="W71" s="112">
        <v>683</v>
      </c>
      <c r="X71" s="112">
        <v>684</v>
      </c>
      <c r="Y71" s="112">
        <v>658</v>
      </c>
      <c r="Z71" s="112">
        <v>663</v>
      </c>
    </row>
    <row r="72" spans="1:26" x14ac:dyDescent="0.25">
      <c r="S72" s="115" t="s">
        <v>45</v>
      </c>
      <c r="T72" s="115"/>
      <c r="U72" s="112"/>
      <c r="V72" s="112">
        <v>669</v>
      </c>
      <c r="W72" s="112">
        <v>717</v>
      </c>
      <c r="X72" s="112">
        <v>705</v>
      </c>
      <c r="Y72" s="112">
        <v>698</v>
      </c>
      <c r="Z72" s="112">
        <v>728</v>
      </c>
    </row>
    <row r="73" spans="1:26" x14ac:dyDescent="0.25">
      <c r="S73" s="115" t="s">
        <v>46</v>
      </c>
      <c r="T73" s="115"/>
      <c r="U73" s="112"/>
      <c r="V73" s="112">
        <v>672</v>
      </c>
      <c r="W73" s="112">
        <v>741</v>
      </c>
      <c r="X73" s="112">
        <v>707</v>
      </c>
      <c r="Y73" s="112">
        <v>705</v>
      </c>
      <c r="Z73" s="112">
        <v>703</v>
      </c>
    </row>
    <row r="74" spans="1:26" x14ac:dyDescent="0.25">
      <c r="S74" s="115" t="s">
        <v>47</v>
      </c>
      <c r="T74" s="115"/>
      <c r="U74" s="112"/>
      <c r="V74" s="112">
        <v>443</v>
      </c>
      <c r="W74" s="112">
        <v>508</v>
      </c>
      <c r="X74" s="112">
        <v>512</v>
      </c>
      <c r="Y74" s="112">
        <v>575</v>
      </c>
      <c r="Z74" s="112">
        <v>586</v>
      </c>
    </row>
    <row r="75" spans="1:26" x14ac:dyDescent="0.25">
      <c r="S75" s="115" t="s">
        <v>48</v>
      </c>
      <c r="T75" s="115"/>
      <c r="U75" s="112"/>
      <c r="V75" s="112">
        <v>212</v>
      </c>
      <c r="W75" s="112">
        <v>253</v>
      </c>
      <c r="X75" s="112">
        <v>282</v>
      </c>
      <c r="Y75" s="112">
        <v>300</v>
      </c>
      <c r="Z75" s="112">
        <v>306</v>
      </c>
    </row>
    <row r="76" spans="1:26" x14ac:dyDescent="0.25">
      <c r="S76" s="115" t="s">
        <v>49</v>
      </c>
      <c r="T76" s="115"/>
      <c r="U76" s="112"/>
      <c r="V76" s="112">
        <v>137</v>
      </c>
      <c r="W76" s="112">
        <v>149</v>
      </c>
      <c r="X76" s="112">
        <v>128</v>
      </c>
      <c r="Y76" s="112">
        <v>163</v>
      </c>
      <c r="Z76" s="112">
        <v>143</v>
      </c>
    </row>
    <row r="77" spans="1:26" x14ac:dyDescent="0.25">
      <c r="S77" s="115" t="s">
        <v>50</v>
      </c>
      <c r="T77" s="115"/>
      <c r="U77" s="112"/>
      <c r="V77" s="112">
        <v>66</v>
      </c>
      <c r="W77" s="112">
        <v>77</v>
      </c>
      <c r="X77" s="112">
        <v>78</v>
      </c>
      <c r="Y77" s="112">
        <v>80</v>
      </c>
      <c r="Z77" s="112">
        <v>89</v>
      </c>
    </row>
    <row r="78" spans="1:26" x14ac:dyDescent="0.25">
      <c r="S78" s="115" t="s">
        <v>51</v>
      </c>
      <c r="T78" s="115"/>
      <c r="U78" s="112"/>
      <c r="V78" s="112">
        <v>34</v>
      </c>
      <c r="W78" s="112">
        <v>45</v>
      </c>
      <c r="X78" s="112">
        <v>39</v>
      </c>
      <c r="Y78" s="112">
        <v>53</v>
      </c>
      <c r="Z78" s="112">
        <v>49</v>
      </c>
    </row>
    <row r="79" spans="1:26" x14ac:dyDescent="0.25">
      <c r="S79" s="115" t="s">
        <v>52</v>
      </c>
      <c r="T79" s="115"/>
      <c r="U79" s="112"/>
      <c r="V79" s="112">
        <v>31</v>
      </c>
      <c r="W79" s="112">
        <v>40</v>
      </c>
      <c r="X79" s="112">
        <v>32</v>
      </c>
      <c r="Y79" s="112">
        <v>30</v>
      </c>
      <c r="Z79" s="112">
        <v>30</v>
      </c>
    </row>
    <row r="80" spans="1:26" x14ac:dyDescent="0.25">
      <c r="S80" s="118" t="s">
        <v>53</v>
      </c>
      <c r="T80" s="118"/>
      <c r="U80" s="112"/>
      <c r="V80" s="112">
        <v>5975</v>
      </c>
      <c r="W80" s="112">
        <v>6571</v>
      </c>
      <c r="X80" s="112">
        <v>6566</v>
      </c>
      <c r="Y80" s="112">
        <v>6790</v>
      </c>
      <c r="Z80" s="112">
        <v>6858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Corangamite</v>
      </c>
      <c r="D83" s="144"/>
      <c r="E83" s="144"/>
      <c r="F83" s="144"/>
      <c r="G83" s="144"/>
      <c r="H83" s="47"/>
      <c r="I83" s="47"/>
      <c r="J83" s="145" t="str">
        <f>'State data for spotlight'!A1</f>
        <v>Victoria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388</v>
      </c>
      <c r="W83" s="112">
        <v>428</v>
      </c>
      <c r="X83" s="112">
        <v>424</v>
      </c>
      <c r="Y83" s="112">
        <v>448</v>
      </c>
      <c r="Z83" s="112">
        <v>454</v>
      </c>
      <c r="AD83" s="117"/>
    </row>
    <row r="84" spans="1:30" ht="15" customHeight="1" x14ac:dyDescent="0.25">
      <c r="A84" s="46"/>
      <c r="B84" s="46"/>
      <c r="C84" s="48"/>
      <c r="D84" s="139" t="s">
        <v>0</v>
      </c>
      <c r="E84" s="139"/>
      <c r="F84" s="139" t="s">
        <v>201</v>
      </c>
      <c r="G84" s="139"/>
      <c r="H84" s="48"/>
      <c r="I84" s="48"/>
      <c r="J84" s="48"/>
      <c r="K84" s="48"/>
      <c r="L84" s="139" t="s">
        <v>0</v>
      </c>
      <c r="M84" s="139"/>
      <c r="N84" s="139" t="s">
        <v>201</v>
      </c>
      <c r="O84" s="139"/>
      <c r="S84" s="115" t="s">
        <v>57</v>
      </c>
      <c r="T84" s="115"/>
      <c r="U84" s="112"/>
      <c r="V84" s="112">
        <v>252</v>
      </c>
      <c r="W84" s="112">
        <v>279</v>
      </c>
      <c r="X84" s="112">
        <v>283</v>
      </c>
      <c r="Y84" s="112">
        <v>293</v>
      </c>
      <c r="Z84" s="112">
        <v>293</v>
      </c>
    </row>
    <row r="85" spans="1:30" ht="15" customHeight="1" x14ac:dyDescent="0.25">
      <c r="A85" s="46"/>
      <c r="B85" s="46"/>
      <c r="C85" s="58" t="s">
        <v>1</v>
      </c>
      <c r="D85" s="139" t="s">
        <v>2</v>
      </c>
      <c r="E85" s="139"/>
      <c r="F85" s="139" t="str">
        <f>"since "&amp;$V$2</f>
        <v>since 2016-17</v>
      </c>
      <c r="G85" s="139"/>
      <c r="H85" s="48"/>
      <c r="I85" s="48"/>
      <c r="J85" s="48"/>
      <c r="K85" s="58" t="s">
        <v>1</v>
      </c>
      <c r="L85" s="139" t="s">
        <v>2</v>
      </c>
      <c r="M85" s="139"/>
      <c r="N85" s="139" t="str">
        <f>"since "&amp;$V$2</f>
        <v>since 2016-17</v>
      </c>
      <c r="O85" s="139"/>
      <c r="S85" s="115" t="s">
        <v>195</v>
      </c>
      <c r="T85" s="115"/>
      <c r="U85" s="112"/>
      <c r="V85" s="112">
        <v>602</v>
      </c>
      <c r="W85" s="112">
        <v>618</v>
      </c>
      <c r="X85" s="112">
        <v>636</v>
      </c>
      <c r="Y85" s="112">
        <v>662</v>
      </c>
      <c r="Z85" s="112">
        <v>703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13,850</v>
      </c>
      <c r="D86" s="96">
        <f t="shared" ref="D86:D91" si="4">AD4</f>
        <v>1.5991784037558743E-2</v>
      </c>
      <c r="E86" s="97">
        <f t="shared" ref="E86:E91" si="5">AD4</f>
        <v>1.5991784037558743E-2</v>
      </c>
      <c r="F86" s="96">
        <f t="shared" ref="F86:F91" si="6">AF4</f>
        <v>0.13683000902897491</v>
      </c>
      <c r="G86" s="97">
        <f t="shared" ref="G86:G91" si="7">AF4</f>
        <v>0.13683000902897491</v>
      </c>
      <c r="H86" s="57"/>
      <c r="I86" s="57"/>
      <c r="J86" s="140" t="str">
        <f>'State data for spotlight'!J4</f>
        <v>5,274,707</v>
      </c>
      <c r="K86" s="140"/>
      <c r="L86" s="96">
        <f>'State data for spotlight'!L4</f>
        <v>1.4421743640712803E-2</v>
      </c>
      <c r="M86" s="97">
        <f>'State data for spotlight'!L4</f>
        <v>1.4421743640712803E-2</v>
      </c>
      <c r="N86" s="96">
        <f>'State data for spotlight'!N4</f>
        <v>8.438148994686534E-2</v>
      </c>
      <c r="O86" s="97">
        <f>'State data for spotlight'!N4</f>
        <v>8.438148994686534E-2</v>
      </c>
      <c r="S86" s="115" t="s">
        <v>196</v>
      </c>
      <c r="T86" s="115"/>
      <c r="U86" s="112"/>
      <c r="V86" s="112">
        <v>118</v>
      </c>
      <c r="W86" s="112">
        <v>149</v>
      </c>
      <c r="X86" s="112">
        <v>138</v>
      </c>
      <c r="Y86" s="112">
        <v>145</v>
      </c>
      <c r="Z86" s="112">
        <v>149</v>
      </c>
    </row>
    <row r="87" spans="1:30" ht="15" customHeight="1" x14ac:dyDescent="0.25">
      <c r="A87" s="98" t="s">
        <v>4</v>
      </c>
      <c r="B87" s="49"/>
      <c r="C87" s="57" t="str">
        <f t="shared" si="3"/>
        <v>6,985</v>
      </c>
      <c r="D87" s="96">
        <f t="shared" si="4"/>
        <v>2.0452885317750136E-2</v>
      </c>
      <c r="E87" s="97">
        <f t="shared" si="5"/>
        <v>2.0452885317750136E-2</v>
      </c>
      <c r="F87" s="96">
        <f t="shared" si="6"/>
        <v>0.1246176139108035</v>
      </c>
      <c r="G87" s="97">
        <f t="shared" si="7"/>
        <v>0.1246176139108035</v>
      </c>
      <c r="H87" s="57"/>
      <c r="I87" s="57"/>
      <c r="J87" s="140" t="str">
        <f>'State data for spotlight'!J5</f>
        <v>2,678,317</v>
      </c>
      <c r="K87" s="140"/>
      <c r="L87" s="96">
        <f>'State data for spotlight'!L5</f>
        <v>7.6054295905234603E-3</v>
      </c>
      <c r="M87" s="97">
        <f>'State data for spotlight'!L5</f>
        <v>7.6054295905234603E-3</v>
      </c>
      <c r="N87" s="96">
        <f>'State data for spotlight'!N5</f>
        <v>7.1082164833552008E-2</v>
      </c>
      <c r="O87" s="97">
        <f>'State data for spotlight'!N5</f>
        <v>7.1082164833552008E-2</v>
      </c>
      <c r="S87" s="115" t="s">
        <v>197</v>
      </c>
      <c r="T87" s="115"/>
      <c r="U87" s="112"/>
      <c r="V87" s="112">
        <v>96</v>
      </c>
      <c r="W87" s="112">
        <v>116</v>
      </c>
      <c r="X87" s="112">
        <v>93</v>
      </c>
      <c r="Y87" s="112">
        <v>105</v>
      </c>
      <c r="Z87" s="112">
        <v>107</v>
      </c>
    </row>
    <row r="88" spans="1:30" ht="15" customHeight="1" x14ac:dyDescent="0.25">
      <c r="A88" s="98" t="s">
        <v>5</v>
      </c>
      <c r="B88" s="49"/>
      <c r="C88" s="57" t="str">
        <f t="shared" si="3"/>
        <v>6,858</v>
      </c>
      <c r="D88" s="96">
        <f t="shared" si="4"/>
        <v>1.0908018867924474E-2</v>
      </c>
      <c r="E88" s="97">
        <f t="shared" si="5"/>
        <v>1.0908018867924474E-2</v>
      </c>
      <c r="F88" s="96">
        <f t="shared" si="6"/>
        <v>0.14797455641111479</v>
      </c>
      <c r="G88" s="97">
        <f t="shared" si="7"/>
        <v>0.14797455641111479</v>
      </c>
      <c r="H88" s="57"/>
      <c r="I88" s="57"/>
      <c r="J88" s="140" t="str">
        <f>'State data for spotlight'!J6</f>
        <v>2,593,620</v>
      </c>
      <c r="K88" s="140"/>
      <c r="L88" s="96">
        <f>'State data for spotlight'!L6</f>
        <v>2.0458990541862843E-2</v>
      </c>
      <c r="M88" s="97">
        <f>'State data for spotlight'!L6</f>
        <v>2.0458990541862843E-2</v>
      </c>
      <c r="N88" s="96">
        <f>'State data for spotlight'!N6</f>
        <v>9.7278654845571522E-2</v>
      </c>
      <c r="O88" s="97">
        <f>'State data for spotlight'!N6</f>
        <v>9.7278654845571522E-2</v>
      </c>
      <c r="S88" s="115" t="s">
        <v>198</v>
      </c>
      <c r="T88" s="115"/>
      <c r="U88" s="112"/>
      <c r="V88" s="112">
        <v>174</v>
      </c>
      <c r="W88" s="112">
        <v>177</v>
      </c>
      <c r="X88" s="112">
        <v>160</v>
      </c>
      <c r="Y88" s="112">
        <v>177</v>
      </c>
      <c r="Z88" s="112">
        <v>177</v>
      </c>
    </row>
    <row r="89" spans="1:30" ht="15" customHeight="1" x14ac:dyDescent="0.25">
      <c r="A89" s="49" t="s">
        <v>6</v>
      </c>
      <c r="B89" s="49"/>
      <c r="C89" s="57" t="str">
        <f t="shared" si="3"/>
        <v>9,389</v>
      </c>
      <c r="D89" s="96">
        <f t="shared" si="4"/>
        <v>-7.4499787143467167E-4</v>
      </c>
      <c r="E89" s="97">
        <f t="shared" si="5"/>
        <v>-7.4499787143467167E-4</v>
      </c>
      <c r="F89" s="96">
        <f t="shared" si="6"/>
        <v>0.12161032134750926</v>
      </c>
      <c r="G89" s="97">
        <f t="shared" si="7"/>
        <v>0.12161032134750926</v>
      </c>
      <c r="H89" s="57"/>
      <c r="I89" s="57"/>
      <c r="J89" s="140" t="str">
        <f>'State data for spotlight'!J7</f>
        <v>3,674,745</v>
      </c>
      <c r="K89" s="140"/>
      <c r="L89" s="96">
        <f>'State data for spotlight'!L7</f>
        <v>-4.8048916624486848E-3</v>
      </c>
      <c r="M89" s="97">
        <f>'State data for spotlight'!L7</f>
        <v>-4.8048916624486848E-3</v>
      </c>
      <c r="N89" s="96">
        <f>'State data for spotlight'!N7</f>
        <v>6.9960159780158238E-2</v>
      </c>
      <c r="O89" s="97">
        <f>'State data for spotlight'!N7</f>
        <v>6.9960159780158238E-2</v>
      </c>
      <c r="S89" s="115" t="s">
        <v>199</v>
      </c>
      <c r="T89" s="115"/>
      <c r="U89" s="112"/>
      <c r="V89" s="112">
        <v>505</v>
      </c>
      <c r="W89" s="112">
        <v>557</v>
      </c>
      <c r="X89" s="112">
        <v>554</v>
      </c>
      <c r="Y89" s="112">
        <v>568</v>
      </c>
      <c r="Z89" s="112">
        <v>575</v>
      </c>
    </row>
    <row r="90" spans="1:30" ht="15" customHeight="1" x14ac:dyDescent="0.25">
      <c r="A90" s="49" t="s">
        <v>98</v>
      </c>
      <c r="B90" s="49"/>
      <c r="C90" s="57" t="str">
        <f t="shared" si="3"/>
        <v>$37,273</v>
      </c>
      <c r="D90" s="96">
        <f t="shared" si="4"/>
        <v>0.10091965321606899</v>
      </c>
      <c r="E90" s="97">
        <f t="shared" si="5"/>
        <v>0.10091965321606899</v>
      </c>
      <c r="F90" s="96">
        <f t="shared" si="6"/>
        <v>0.22334908756728367</v>
      </c>
      <c r="G90" s="97">
        <f t="shared" si="7"/>
        <v>0.22334908756728367</v>
      </c>
      <c r="H90" s="57"/>
      <c r="I90" s="57"/>
      <c r="J90" s="57"/>
      <c r="K90" s="57" t="str">
        <f>'State data for spotlight'!J8</f>
        <v>$47,209</v>
      </c>
      <c r="L90" s="96">
        <f>'State data for spotlight'!L8</f>
        <v>5.506898121546655E-2</v>
      </c>
      <c r="M90" s="97">
        <f>'State data for spotlight'!L8</f>
        <v>5.506898121546655E-2</v>
      </c>
      <c r="N90" s="96">
        <f>'State data for spotlight'!N8</f>
        <v>0.1204561491199776</v>
      </c>
      <c r="O90" s="97">
        <f>'State data for spotlight'!N8</f>
        <v>0.1204561491199776</v>
      </c>
      <c r="S90" s="115" t="s">
        <v>58</v>
      </c>
      <c r="T90" s="115"/>
      <c r="U90" s="112"/>
      <c r="V90" s="112">
        <v>849</v>
      </c>
      <c r="W90" s="112">
        <v>904</v>
      </c>
      <c r="X90" s="112">
        <v>889</v>
      </c>
      <c r="Y90" s="112">
        <v>900</v>
      </c>
      <c r="Z90" s="112">
        <v>928</v>
      </c>
    </row>
    <row r="91" spans="1:30" ht="15" customHeight="1" x14ac:dyDescent="0.25">
      <c r="A91" s="49" t="s">
        <v>7</v>
      </c>
      <c r="B91" s="49"/>
      <c r="C91" s="57" t="str">
        <f t="shared" si="3"/>
        <v>$487.5 mil</v>
      </c>
      <c r="D91" s="96">
        <f t="shared" si="4"/>
        <v>2.8814951302716718E-2</v>
      </c>
      <c r="E91" s="97">
        <f t="shared" si="5"/>
        <v>2.8814951302716718E-2</v>
      </c>
      <c r="F91" s="96">
        <f t="shared" si="6"/>
        <v>0.40318206098952536</v>
      </c>
      <c r="G91" s="97">
        <f t="shared" si="7"/>
        <v>0.40318206098952536</v>
      </c>
      <c r="H91" s="57"/>
      <c r="I91" s="57"/>
      <c r="J91" s="57"/>
      <c r="K91" s="57" t="str">
        <f>'State data for spotlight'!J9</f>
        <v>$245.4 bil</v>
      </c>
      <c r="L91" s="96">
        <f>'State data for spotlight'!L9</f>
        <v>4.7371657837374626E-2</v>
      </c>
      <c r="M91" s="97">
        <f>'State data for spotlight'!L9</f>
        <v>4.7371657837374626E-2</v>
      </c>
      <c r="N91" s="96">
        <f>'State data for spotlight'!N9</f>
        <v>0.24227335855331145</v>
      </c>
      <c r="O91" s="97">
        <f>'State data for spotlight'!N9</f>
        <v>0.24227335855331145</v>
      </c>
      <c r="S91" s="118" t="s">
        <v>53</v>
      </c>
      <c r="T91" s="118"/>
      <c r="U91" s="112"/>
      <c r="V91" s="112">
        <v>4467</v>
      </c>
      <c r="W91" s="112">
        <v>4939</v>
      </c>
      <c r="X91" s="112">
        <v>4653</v>
      </c>
      <c r="Y91" s="112">
        <v>4952</v>
      </c>
      <c r="Z91" s="112">
        <v>4927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5" t="s">
        <v>202</v>
      </c>
      <c r="S93" s="115" t="s">
        <v>56</v>
      </c>
      <c r="T93" s="115"/>
      <c r="U93" s="112"/>
      <c r="V93" s="112">
        <v>207</v>
      </c>
      <c r="W93" s="112">
        <v>242</v>
      </c>
      <c r="X93" s="112">
        <v>257</v>
      </c>
      <c r="Y93" s="112">
        <v>265</v>
      </c>
      <c r="Z93" s="112">
        <v>271</v>
      </c>
    </row>
    <row r="94" spans="1:30" ht="15" customHeight="1" x14ac:dyDescent="0.25">
      <c r="A94" s="136" t="s">
        <v>203</v>
      </c>
      <c r="S94" s="115" t="s">
        <v>57</v>
      </c>
      <c r="T94" s="115"/>
      <c r="U94" s="112"/>
      <c r="V94" s="112">
        <v>669</v>
      </c>
      <c r="W94" s="112">
        <v>728</v>
      </c>
      <c r="X94" s="112">
        <v>731</v>
      </c>
      <c r="Y94" s="112">
        <v>785</v>
      </c>
      <c r="Z94" s="112">
        <v>779</v>
      </c>
    </row>
    <row r="95" spans="1:30" ht="15" customHeight="1" x14ac:dyDescent="0.25">
      <c r="A95" s="134" t="s">
        <v>286</v>
      </c>
      <c r="S95" s="115" t="s">
        <v>195</v>
      </c>
      <c r="T95" s="115"/>
      <c r="U95" s="112"/>
      <c r="V95" s="112">
        <v>112</v>
      </c>
      <c r="W95" s="112">
        <v>140</v>
      </c>
      <c r="X95" s="112">
        <v>145</v>
      </c>
      <c r="Y95" s="112">
        <v>158</v>
      </c>
      <c r="Z95" s="112">
        <v>148</v>
      </c>
    </row>
    <row r="96" spans="1:30" ht="15" customHeight="1" x14ac:dyDescent="0.25">
      <c r="A96" s="135" t="s">
        <v>278</v>
      </c>
      <c r="S96" s="115" t="s">
        <v>196</v>
      </c>
      <c r="T96" s="115"/>
      <c r="U96" s="112"/>
      <c r="V96" s="112">
        <v>503</v>
      </c>
      <c r="W96" s="112">
        <v>593</v>
      </c>
      <c r="X96" s="112">
        <v>602</v>
      </c>
      <c r="Y96" s="112">
        <v>636</v>
      </c>
      <c r="Z96" s="112">
        <v>634</v>
      </c>
    </row>
    <row r="97" spans="1:32" ht="15" customHeight="1" x14ac:dyDescent="0.25">
      <c r="A97" s="134" t="s">
        <v>290</v>
      </c>
      <c r="S97" s="115" t="s">
        <v>197</v>
      </c>
      <c r="T97" s="115"/>
      <c r="U97" s="112"/>
      <c r="V97" s="112">
        <v>448</v>
      </c>
      <c r="W97" s="112">
        <v>476</v>
      </c>
      <c r="X97" s="112">
        <v>444</v>
      </c>
      <c r="Y97" s="112">
        <v>476</v>
      </c>
      <c r="Z97" s="112">
        <v>504</v>
      </c>
    </row>
    <row r="98" spans="1:32" ht="15" customHeight="1" x14ac:dyDescent="0.25">
      <c r="A98" s="134" t="s">
        <v>291</v>
      </c>
      <c r="S98" s="115" t="s">
        <v>198</v>
      </c>
      <c r="T98" s="115"/>
      <c r="U98" s="112"/>
      <c r="V98" s="112">
        <v>379</v>
      </c>
      <c r="W98" s="112">
        <v>410</v>
      </c>
      <c r="X98" s="112">
        <v>368</v>
      </c>
      <c r="Y98" s="112">
        <v>387</v>
      </c>
      <c r="Z98" s="112">
        <v>396</v>
      </c>
    </row>
    <row r="99" spans="1:32" ht="15" customHeight="1" x14ac:dyDescent="0.25">
      <c r="S99" s="115" t="s">
        <v>199</v>
      </c>
      <c r="T99" s="115"/>
      <c r="U99" s="112"/>
      <c r="V99" s="112">
        <v>35</v>
      </c>
      <c r="W99" s="112">
        <v>37</v>
      </c>
      <c r="X99" s="112">
        <v>44</v>
      </c>
      <c r="Y99" s="112">
        <v>42</v>
      </c>
      <c r="Z99" s="112">
        <v>53</v>
      </c>
    </row>
    <row r="100" spans="1:32" ht="15" customHeight="1" x14ac:dyDescent="0.25">
      <c r="S100" s="115" t="s">
        <v>58</v>
      </c>
      <c r="T100" s="115"/>
      <c r="U100" s="112"/>
      <c r="V100" s="112">
        <v>429</v>
      </c>
      <c r="W100" s="112">
        <v>444</v>
      </c>
      <c r="X100" s="112">
        <v>487</v>
      </c>
      <c r="Y100" s="112">
        <v>520</v>
      </c>
      <c r="Z100" s="112">
        <v>542</v>
      </c>
    </row>
    <row r="101" spans="1:32" x14ac:dyDescent="0.25">
      <c r="A101" s="18"/>
      <c r="S101" s="118" t="s">
        <v>53</v>
      </c>
      <c r="T101" s="118"/>
      <c r="U101" s="112"/>
      <c r="V101" s="112">
        <v>3901</v>
      </c>
      <c r="W101" s="112">
        <v>4310</v>
      </c>
      <c r="X101" s="112">
        <v>4166</v>
      </c>
      <c r="Y101" s="112">
        <v>4448</v>
      </c>
      <c r="Z101" s="112">
        <v>4459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204</v>
      </c>
      <c r="Y103" s="106" t="s">
        <v>281</v>
      </c>
      <c r="Z103" s="106" t="s">
        <v>287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8160</v>
      </c>
      <c r="W104" s="112">
        <v>8410</v>
      </c>
      <c r="X104" s="112">
        <v>8534</v>
      </c>
      <c r="Y104" s="112">
        <v>9165</v>
      </c>
      <c r="Z104" s="112">
        <v>9165</v>
      </c>
      <c r="AB104" s="109" t="str">
        <f>TEXT(Z104,"###,###")</f>
        <v>9,165</v>
      </c>
      <c r="AD104" s="130">
        <f>Z104/($Z$4)*100</f>
        <v>66.173285198555959</v>
      </c>
      <c r="AF104" s="109"/>
    </row>
    <row r="105" spans="1:32" x14ac:dyDescent="0.25">
      <c r="S105" s="115" t="s">
        <v>17</v>
      </c>
      <c r="T105" s="115"/>
      <c r="U105" s="112"/>
      <c r="V105" s="112">
        <v>2062</v>
      </c>
      <c r="W105" s="112">
        <v>2158</v>
      </c>
      <c r="X105" s="112">
        <v>2287</v>
      </c>
      <c r="Y105" s="112">
        <v>2164</v>
      </c>
      <c r="Z105" s="112">
        <v>2193</v>
      </c>
      <c r="AB105" s="109" t="str">
        <f>TEXT(Z105,"###,###")</f>
        <v>2,193</v>
      </c>
      <c r="AD105" s="130">
        <f>Z105/($Z$4)*100</f>
        <v>15.833935018050541</v>
      </c>
      <c r="AF105" s="109"/>
    </row>
    <row r="106" spans="1:32" x14ac:dyDescent="0.25">
      <c r="S106" s="118" t="s">
        <v>53</v>
      </c>
      <c r="T106" s="118"/>
      <c r="U106" s="120"/>
      <c r="V106" s="120">
        <v>10222</v>
      </c>
      <c r="W106" s="120">
        <v>10568</v>
      </c>
      <c r="X106" s="120">
        <v>10821</v>
      </c>
      <c r="Y106" s="120">
        <v>11329</v>
      </c>
      <c r="Z106" s="120">
        <v>11358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2447</v>
      </c>
      <c r="W108" s="112">
        <v>2874</v>
      </c>
      <c r="X108" s="112">
        <v>2455</v>
      </c>
      <c r="Y108" s="112">
        <v>2631</v>
      </c>
      <c r="Z108" s="112">
        <v>2883</v>
      </c>
      <c r="AB108" s="109" t="str">
        <f>TEXT(Z108,"###,###")</f>
        <v>2,883</v>
      </c>
      <c r="AD108" s="130">
        <f>Z108/($Z$4)*100</f>
        <v>20.815884476534297</v>
      </c>
      <c r="AF108" s="109"/>
    </row>
    <row r="109" spans="1:32" x14ac:dyDescent="0.25">
      <c r="S109" s="115" t="s">
        <v>20</v>
      </c>
      <c r="T109" s="115"/>
      <c r="U109" s="112"/>
      <c r="V109" s="112">
        <v>2234</v>
      </c>
      <c r="W109" s="112">
        <v>2429</v>
      </c>
      <c r="X109" s="112">
        <v>2246</v>
      </c>
      <c r="Y109" s="112">
        <v>2379</v>
      </c>
      <c r="Z109" s="112">
        <v>2436</v>
      </c>
      <c r="AB109" s="109" t="str">
        <f>TEXT(Z109,"###,###")</f>
        <v>2,436</v>
      </c>
      <c r="AD109" s="130">
        <f>Z109/($Z$4)*100</f>
        <v>17.588447653429604</v>
      </c>
      <c r="AF109" s="109"/>
    </row>
    <row r="110" spans="1:32" x14ac:dyDescent="0.25">
      <c r="S110" s="115" t="s">
        <v>21</v>
      </c>
      <c r="T110" s="115"/>
      <c r="U110" s="112"/>
      <c r="V110" s="112">
        <v>2384</v>
      </c>
      <c r="W110" s="112">
        <v>2530</v>
      </c>
      <c r="X110" s="112">
        <v>2994</v>
      </c>
      <c r="Y110" s="112">
        <v>2955</v>
      </c>
      <c r="Z110" s="112">
        <v>2961</v>
      </c>
      <c r="AB110" s="109" t="str">
        <f>TEXT(Z110,"###,###")</f>
        <v>2,961</v>
      </c>
      <c r="AD110" s="130">
        <f>Z110/($Z$4)*100</f>
        <v>21.379061371841154</v>
      </c>
      <c r="AF110" s="109"/>
    </row>
    <row r="111" spans="1:32" x14ac:dyDescent="0.25">
      <c r="S111" s="115" t="s">
        <v>22</v>
      </c>
      <c r="T111" s="115"/>
      <c r="U111" s="112"/>
      <c r="V111" s="112">
        <v>2880</v>
      </c>
      <c r="W111" s="112">
        <v>2837</v>
      </c>
      <c r="X111" s="112">
        <v>2979</v>
      </c>
      <c r="Y111" s="112">
        <v>3124</v>
      </c>
      <c r="Z111" s="112">
        <v>3187</v>
      </c>
      <c r="AB111" s="109" t="str">
        <f>TEXT(Z111,"###,###")</f>
        <v>3,187</v>
      </c>
      <c r="AD111" s="130">
        <f>Z111/($Z$4)*100</f>
        <v>23.010830324909747</v>
      </c>
      <c r="AF111" s="109"/>
    </row>
    <row r="112" spans="1:32" x14ac:dyDescent="0.25">
      <c r="S112" s="118" t="s">
        <v>53</v>
      </c>
      <c r="T112" s="118"/>
      <c r="U112" s="112"/>
      <c r="V112" s="112">
        <v>12181</v>
      </c>
      <c r="W112" s="112">
        <v>13517</v>
      </c>
      <c r="X112" s="112">
        <v>13212</v>
      </c>
      <c r="Y112" s="112">
        <v>13633</v>
      </c>
      <c r="Z112" s="112">
        <v>13850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44.33</v>
      </c>
      <c r="W118" s="131">
        <v>44.63</v>
      </c>
      <c r="X118" s="131">
        <v>44.3</v>
      </c>
      <c r="Y118" s="131">
        <v>44.7</v>
      </c>
      <c r="Z118" s="131">
        <v>44.73</v>
      </c>
      <c r="AB118" s="109" t="str">
        <f>TEXT(Z118,"##.0")</f>
        <v>44.7</v>
      </c>
    </row>
    <row r="120" spans="19:32" x14ac:dyDescent="0.25">
      <c r="S120" s="101" t="s">
        <v>100</v>
      </c>
      <c r="T120" s="112"/>
      <c r="U120" s="112"/>
      <c r="V120" s="112">
        <v>5686</v>
      </c>
      <c r="W120" s="112">
        <v>6193</v>
      </c>
      <c r="X120" s="112">
        <v>6077</v>
      </c>
      <c r="Y120" s="112">
        <v>6373</v>
      </c>
      <c r="Z120" s="112">
        <v>6380</v>
      </c>
      <c r="AB120" s="109" t="str">
        <f>TEXT(Z120,"###,###")</f>
        <v>6,380</v>
      </c>
    </row>
    <row r="121" spans="19:32" x14ac:dyDescent="0.25">
      <c r="S121" s="101" t="s">
        <v>101</v>
      </c>
      <c r="T121" s="112"/>
      <c r="U121" s="112"/>
      <c r="V121" s="112">
        <v>1734</v>
      </c>
      <c r="W121" s="112">
        <v>1982</v>
      </c>
      <c r="X121" s="112">
        <v>1702</v>
      </c>
      <c r="Y121" s="112">
        <v>1907</v>
      </c>
      <c r="Z121" s="112">
        <v>1848</v>
      </c>
      <c r="AB121" s="109" t="str">
        <f>TEXT(Z121,"###,###")</f>
        <v>1,848</v>
      </c>
    </row>
    <row r="122" spans="19:32" x14ac:dyDescent="0.25">
      <c r="S122" s="101" t="s">
        <v>102</v>
      </c>
      <c r="T122" s="112"/>
      <c r="U122" s="112"/>
      <c r="V122" s="112">
        <v>952</v>
      </c>
      <c r="W122" s="112">
        <v>1077</v>
      </c>
      <c r="X122" s="112">
        <v>1040</v>
      </c>
      <c r="Y122" s="112">
        <v>1118</v>
      </c>
      <c r="Z122" s="112">
        <v>1161</v>
      </c>
      <c r="AB122" s="109" t="str">
        <f>TEXT(Z122,"###,###")</f>
        <v>1,161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6638</v>
      </c>
      <c r="W124" s="112">
        <v>7270</v>
      </c>
      <c r="X124" s="112">
        <v>7117</v>
      </c>
      <c r="Y124" s="112">
        <v>7491</v>
      </c>
      <c r="Z124" s="112">
        <v>7541</v>
      </c>
      <c r="AB124" s="109" t="str">
        <f>TEXT(Z124,"###,###")</f>
        <v>7,541</v>
      </c>
      <c r="AD124" s="127">
        <f>Z124/$Z$7*100</f>
        <v>80.317392693577588</v>
      </c>
    </row>
    <row r="125" spans="19:32" x14ac:dyDescent="0.25">
      <c r="S125" s="101" t="s">
        <v>104</v>
      </c>
      <c r="T125" s="112"/>
      <c r="U125" s="112"/>
      <c r="V125" s="112">
        <v>2686</v>
      </c>
      <c r="W125" s="112">
        <v>3059</v>
      </c>
      <c r="X125" s="112">
        <v>2742</v>
      </c>
      <c r="Y125" s="112">
        <v>3025</v>
      </c>
      <c r="Z125" s="112">
        <v>3009</v>
      </c>
      <c r="AB125" s="109" t="str">
        <f>TEXT(Z125,"###,###")</f>
        <v>3,009</v>
      </c>
      <c r="AD125" s="127">
        <f>Z125/$Z$7*100</f>
        <v>32.048141442113106</v>
      </c>
    </row>
    <row r="127" spans="19:32" x14ac:dyDescent="0.25">
      <c r="S127" s="101" t="s">
        <v>105</v>
      </c>
      <c r="T127" s="112"/>
      <c r="U127" s="112"/>
      <c r="V127" s="112">
        <v>4469</v>
      </c>
      <c r="W127" s="112">
        <v>4934</v>
      </c>
      <c r="X127" s="112">
        <v>4652</v>
      </c>
      <c r="Y127" s="112">
        <v>4950</v>
      </c>
      <c r="Z127" s="112">
        <v>4926</v>
      </c>
      <c r="AB127" s="109" t="str">
        <f>TEXT(Z127,"###,###")</f>
        <v>4,926</v>
      </c>
      <c r="AD127" s="127">
        <f>Z127/$Z$7*100</f>
        <v>52.465651294067527</v>
      </c>
    </row>
    <row r="128" spans="19:32" x14ac:dyDescent="0.25">
      <c r="S128" s="101" t="s">
        <v>106</v>
      </c>
      <c r="T128" s="112"/>
      <c r="U128" s="112"/>
      <c r="V128" s="112">
        <v>3902</v>
      </c>
      <c r="W128" s="112">
        <v>4315</v>
      </c>
      <c r="X128" s="112">
        <v>4167</v>
      </c>
      <c r="Y128" s="112">
        <v>4443</v>
      </c>
      <c r="Z128" s="112">
        <v>4463</v>
      </c>
      <c r="AB128" s="109" t="str">
        <f>TEXT(Z128,"###,###")</f>
        <v>4,463</v>
      </c>
      <c r="AD128" s="127">
        <f>Z128/$Z$7*100</f>
        <v>47.534348705932473</v>
      </c>
    </row>
    <row r="130" spans="19:20" x14ac:dyDescent="0.25">
      <c r="S130" s="101" t="s">
        <v>282</v>
      </c>
      <c r="T130" s="127">
        <v>67.951858557886894</v>
      </c>
    </row>
    <row r="131" spans="19:20" x14ac:dyDescent="0.25">
      <c r="S131" s="101" t="s">
        <v>283</v>
      </c>
      <c r="T131" s="127">
        <v>19.682607306422408</v>
      </c>
    </row>
    <row r="132" spans="19:20" x14ac:dyDescent="0.25">
      <c r="S132" s="101" t="s">
        <v>284</v>
      </c>
      <c r="T132" s="127">
        <v>12.365534135690702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67A700B-A61E-4EC5-913C-2B7CFC0B89E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909D400D-3BEF-43D7-9818-AC77B64FEF6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A6DF8A56-B046-4A4F-B946-04EC3F7E72D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50174364-B5F5-4456-A3AB-5646A03CED0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7E1250-095D-497C-AE55-1E1570C48A4D}">
  <sheetPr codeName="Sheet82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125</v>
      </c>
      <c r="T1" s="99"/>
      <c r="U1" s="99"/>
      <c r="V1" s="99"/>
      <c r="W1" s="99"/>
      <c r="X1" s="99"/>
      <c r="Y1" s="100" t="s">
        <v>221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204</v>
      </c>
      <c r="Y2" s="103" t="s">
        <v>281</v>
      </c>
      <c r="Z2" s="103" t="s">
        <v>287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60" t="s">
        <v>292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125</v>
      </c>
      <c r="Y3" s="105" t="s">
        <v>221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8.18 Darebin, Victoria,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127508</v>
      </c>
      <c r="W4" s="108">
        <v>132766</v>
      </c>
      <c r="X4" s="108">
        <v>137907</v>
      </c>
      <c r="Y4" s="108">
        <v>134610</v>
      </c>
      <c r="Z4" s="108">
        <v>132316</v>
      </c>
      <c r="AB4" s="109" t="str">
        <f>TEXT(Z4,"###,###")</f>
        <v>132,316</v>
      </c>
      <c r="AD4" s="110">
        <f>Z4/Y4-1</f>
        <v>-1.7041824530124039E-2</v>
      </c>
      <c r="AF4" s="110">
        <f>Z4/V4-1</f>
        <v>3.7707437964676682E-2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63602</v>
      </c>
      <c r="W5" s="108">
        <v>66109</v>
      </c>
      <c r="X5" s="108">
        <v>68193</v>
      </c>
      <c r="Y5" s="108">
        <v>66409</v>
      </c>
      <c r="Z5" s="108">
        <v>65097</v>
      </c>
      <c r="AB5" s="109" t="str">
        <f>TEXT(Z5,"###,###")</f>
        <v>65,097</v>
      </c>
      <c r="AD5" s="110">
        <f t="shared" ref="AD5:AD9" si="0">Z5/Y5-1</f>
        <v>-1.9756358324925838E-2</v>
      </c>
      <c r="AF5" s="110">
        <f t="shared" ref="AF5:AF9" si="1">Z5/V5-1</f>
        <v>2.3505550139932607E-2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63911</v>
      </c>
      <c r="W6" s="108">
        <v>66655</v>
      </c>
      <c r="X6" s="108">
        <v>69719</v>
      </c>
      <c r="Y6" s="108">
        <v>68198</v>
      </c>
      <c r="Z6" s="108">
        <v>67171</v>
      </c>
      <c r="AB6" s="109" t="str">
        <f>TEXT(Z6,"###,###")</f>
        <v>67,171</v>
      </c>
      <c r="AD6" s="110">
        <f t="shared" si="0"/>
        <v>-1.5059092642012994E-2</v>
      </c>
      <c r="AF6" s="110">
        <f t="shared" si="1"/>
        <v>5.1008433602979242E-2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87113</v>
      </c>
      <c r="W7" s="108">
        <v>90234</v>
      </c>
      <c r="X7" s="108">
        <v>92728</v>
      </c>
      <c r="Y7" s="108">
        <v>92528</v>
      </c>
      <c r="Z7" s="108">
        <v>89961</v>
      </c>
      <c r="AB7" s="109" t="str">
        <f>TEXT(Z7,"###,###")</f>
        <v>89,961</v>
      </c>
      <c r="AD7" s="110">
        <f t="shared" si="0"/>
        <v>-2.774295348435063E-2</v>
      </c>
      <c r="AF7" s="110">
        <f t="shared" si="1"/>
        <v>3.269316864302696E-2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132,316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89,961</v>
      </c>
      <c r="P8" s="67"/>
      <c r="S8" s="107" t="s">
        <v>84</v>
      </c>
      <c r="T8" s="108"/>
      <c r="U8" s="108"/>
      <c r="V8" s="108">
        <v>42640</v>
      </c>
      <c r="W8" s="108">
        <v>44037.47</v>
      </c>
      <c r="X8" s="108">
        <v>44892</v>
      </c>
      <c r="Y8" s="108">
        <v>46372.95</v>
      </c>
      <c r="Z8" s="108">
        <v>49852.07</v>
      </c>
      <c r="AB8" s="109" t="str">
        <f>TEXT(Z8,"$###,###")</f>
        <v>$49,852</v>
      </c>
      <c r="AD8" s="110">
        <f t="shared" si="0"/>
        <v>7.5024771984529837E-2</v>
      </c>
      <c r="AF8" s="110">
        <f t="shared" si="1"/>
        <v>0.1691386022514072</v>
      </c>
    </row>
    <row r="9" spans="1:32" x14ac:dyDescent="0.25">
      <c r="A9" s="30" t="s">
        <v>14</v>
      </c>
      <c r="B9" s="71"/>
      <c r="C9" s="72"/>
      <c r="D9" s="73">
        <f>AD104</f>
        <v>75.730070437437647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49.698202554440257</v>
      </c>
      <c r="P9" s="74" t="s">
        <v>85</v>
      </c>
      <c r="S9" s="107" t="s">
        <v>7</v>
      </c>
      <c r="T9" s="108"/>
      <c r="U9" s="108"/>
      <c r="V9" s="108">
        <v>5099950566</v>
      </c>
      <c r="W9" s="108">
        <v>5494237909</v>
      </c>
      <c r="X9" s="108">
        <v>5913898309</v>
      </c>
      <c r="Y9" s="108">
        <v>6199985087</v>
      </c>
      <c r="Z9" s="108">
        <v>6443742199</v>
      </c>
      <c r="AB9" s="109" t="str">
        <f>TEXT(Z9/1000000,"$#,###.0")&amp;" mil"</f>
        <v>$6,443.7 mil</v>
      </c>
      <c r="AD9" s="110">
        <f t="shared" si="0"/>
        <v>3.931575779288643E-2</v>
      </c>
      <c r="AF9" s="110">
        <f t="shared" si="1"/>
        <v>0.26349110949402088</v>
      </c>
    </row>
    <row r="10" spans="1:32" x14ac:dyDescent="0.25">
      <c r="A10" s="30" t="s">
        <v>17</v>
      </c>
      <c r="B10" s="71"/>
      <c r="C10" s="72"/>
      <c r="D10" s="73">
        <f>AD105</f>
        <v>18.63795761661477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50.257333733506741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83.559542468402967</v>
      </c>
      <c r="P11" s="74" t="s">
        <v>85</v>
      </c>
      <c r="S11" s="107" t="s">
        <v>29</v>
      </c>
      <c r="T11" s="112"/>
      <c r="U11" s="112"/>
      <c r="V11" s="112">
        <v>114150</v>
      </c>
      <c r="W11" s="112">
        <v>118568</v>
      </c>
      <c r="X11" s="112">
        <v>123078</v>
      </c>
      <c r="Y11" s="112">
        <v>119825</v>
      </c>
      <c r="Z11" s="112">
        <v>117526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6.4461266548837823</v>
      </c>
      <c r="P12" s="74" t="s">
        <v>85</v>
      </c>
      <c r="S12" s="107" t="s">
        <v>30</v>
      </c>
      <c r="T12" s="112"/>
      <c r="U12" s="112"/>
      <c r="V12" s="112">
        <v>13357</v>
      </c>
      <c r="W12" s="112">
        <v>14197</v>
      </c>
      <c r="X12" s="112">
        <v>14833</v>
      </c>
      <c r="Y12" s="112">
        <v>14788</v>
      </c>
      <c r="Z12" s="112">
        <v>14790</v>
      </c>
    </row>
    <row r="13" spans="1:32" ht="15" customHeight="1" x14ac:dyDescent="0.25">
      <c r="A13" s="30" t="s">
        <v>19</v>
      </c>
      <c r="B13" s="72"/>
      <c r="C13" s="72"/>
      <c r="D13" s="73">
        <f>AD108</f>
        <v>14.116962423289699</v>
      </c>
      <c r="E13" s="74" t="s">
        <v>85</v>
      </c>
      <c r="F13" s="24"/>
      <c r="G13" s="142" t="s">
        <v>285</v>
      </c>
      <c r="H13" s="143"/>
      <c r="I13" s="143"/>
      <c r="J13" s="143"/>
      <c r="K13" s="143"/>
      <c r="L13" s="143"/>
      <c r="M13" s="81"/>
      <c r="N13" s="72"/>
      <c r="O13" s="73">
        <f>T132</f>
        <v>9.9921076911105917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13.596239305904048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39.7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21.500801112488286</v>
      </c>
      <c r="E15" s="74" t="s">
        <v>85</v>
      </c>
      <c r="F15" s="24"/>
      <c r="G15" s="33" t="s">
        <v>279</v>
      </c>
      <c r="H15" s="72"/>
      <c r="I15" s="72"/>
      <c r="J15" s="72"/>
      <c r="K15" s="82"/>
      <c r="L15" s="72"/>
      <c r="M15" s="72"/>
      <c r="N15" s="72"/>
      <c r="O15" s="73">
        <f>AB38</f>
        <v>18.271453979546465</v>
      </c>
      <c r="P15" s="74" t="s">
        <v>85</v>
      </c>
      <c r="S15" s="115" t="s">
        <v>61</v>
      </c>
      <c r="T15" s="115"/>
      <c r="U15" s="116"/>
      <c r="V15" s="116">
        <v>747</v>
      </c>
      <c r="W15" s="116">
        <v>677</v>
      </c>
      <c r="X15" s="116">
        <v>605</v>
      </c>
      <c r="Y15" s="112">
        <v>534</v>
      </c>
      <c r="Z15" s="112">
        <v>547</v>
      </c>
      <c r="AB15" s="117">
        <f t="shared" ref="AB15:AB34" si="2">IF(Z15="np",0,Z15/$Z$34)</f>
        <v>4.1340427461531489E-3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44.092173282142753</v>
      </c>
      <c r="E16" s="85" t="s">
        <v>85</v>
      </c>
      <c r="F16" s="24"/>
      <c r="G16" s="86" t="s">
        <v>280</v>
      </c>
      <c r="H16" s="35"/>
      <c r="I16" s="35"/>
      <c r="J16" s="35"/>
      <c r="K16" s="36"/>
      <c r="L16" s="35"/>
      <c r="M16" s="35"/>
      <c r="N16" s="35"/>
      <c r="O16" s="84">
        <f>AB37</f>
        <v>81.728546020453535</v>
      </c>
      <c r="P16" s="37" t="s">
        <v>85</v>
      </c>
      <c r="S16" s="115" t="s">
        <v>62</v>
      </c>
      <c r="T16" s="115"/>
      <c r="U16" s="116"/>
      <c r="V16" s="116">
        <v>144</v>
      </c>
      <c r="W16" s="116">
        <v>128</v>
      </c>
      <c r="X16" s="116">
        <v>135</v>
      </c>
      <c r="Y16" s="112">
        <v>162</v>
      </c>
      <c r="Z16" s="112">
        <v>145</v>
      </c>
      <c r="AB16" s="117">
        <f t="shared" si="2"/>
        <v>1.0958614226548565E-3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5859</v>
      </c>
      <c r="W17" s="116">
        <v>6158</v>
      </c>
      <c r="X17" s="116">
        <v>6105</v>
      </c>
      <c r="Y17" s="112">
        <v>5604</v>
      </c>
      <c r="Z17" s="112">
        <v>5659</v>
      </c>
      <c r="AB17" s="117">
        <f t="shared" si="2"/>
        <v>4.2768826143474714E-2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289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741</v>
      </c>
      <c r="W18" s="116">
        <v>798</v>
      </c>
      <c r="X18" s="116">
        <v>836</v>
      </c>
      <c r="Y18" s="112">
        <v>845</v>
      </c>
      <c r="Z18" s="112">
        <v>838</v>
      </c>
      <c r="AB18" s="117">
        <f t="shared" si="2"/>
        <v>6.3333232564466886E-3</v>
      </c>
    </row>
    <row r="19" spans="1:28" x14ac:dyDescent="0.25">
      <c r="A19" s="63" t="str">
        <f>$S$1&amp;" ("&amp;$V$2&amp;" to "&amp;$Z$2&amp;")"</f>
        <v>Darebin (2016-17 to 2020-21)</v>
      </c>
      <c r="B19" s="63"/>
      <c r="C19" s="63"/>
      <c r="D19" s="63"/>
      <c r="E19" s="63"/>
      <c r="F19" s="63"/>
      <c r="G19" s="63" t="str">
        <f>$S$1&amp;" ("&amp;$V$2&amp;" to "&amp;$Z$2&amp;")"</f>
        <v>Darebin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5465</v>
      </c>
      <c r="W19" s="116">
        <v>6322</v>
      </c>
      <c r="X19" s="116">
        <v>6609</v>
      </c>
      <c r="Y19" s="112">
        <v>6336</v>
      </c>
      <c r="Z19" s="112">
        <v>6432</v>
      </c>
      <c r="AB19" s="117">
        <f t="shared" si="2"/>
        <v>4.8610901175972672E-2</v>
      </c>
    </row>
    <row r="20" spans="1:28" x14ac:dyDescent="0.25">
      <c r="S20" s="115" t="s">
        <v>66</v>
      </c>
      <c r="T20" s="115"/>
      <c r="U20" s="116"/>
      <c r="V20" s="116">
        <v>4706</v>
      </c>
      <c r="W20" s="116">
        <v>4624</v>
      </c>
      <c r="X20" s="116">
        <v>4751</v>
      </c>
      <c r="Y20" s="112">
        <v>4323</v>
      </c>
      <c r="Z20" s="112">
        <v>4246</v>
      </c>
      <c r="AB20" s="117">
        <f t="shared" si="2"/>
        <v>3.208984552132773E-2</v>
      </c>
    </row>
    <row r="21" spans="1:28" x14ac:dyDescent="0.25">
      <c r="S21" s="115" t="s">
        <v>67</v>
      </c>
      <c r="T21" s="115"/>
      <c r="U21" s="116"/>
      <c r="V21" s="116">
        <v>10353</v>
      </c>
      <c r="W21" s="116">
        <v>10883</v>
      </c>
      <c r="X21" s="116">
        <v>10918</v>
      </c>
      <c r="Y21" s="112">
        <v>10879</v>
      </c>
      <c r="Z21" s="112">
        <v>11159</v>
      </c>
      <c r="AB21" s="117">
        <f t="shared" si="2"/>
        <v>8.4335983554521002E-2</v>
      </c>
    </row>
    <row r="22" spans="1:28" x14ac:dyDescent="0.25">
      <c r="S22" s="115" t="s">
        <v>68</v>
      </c>
      <c r="T22" s="115"/>
      <c r="U22" s="116"/>
      <c r="V22" s="116">
        <v>10378</v>
      </c>
      <c r="W22" s="116">
        <v>10652</v>
      </c>
      <c r="X22" s="116">
        <v>11075</v>
      </c>
      <c r="Y22" s="112">
        <v>11058</v>
      </c>
      <c r="Z22" s="112">
        <v>10201</v>
      </c>
      <c r="AB22" s="117">
        <f t="shared" si="2"/>
        <v>7.7095740500015109E-2</v>
      </c>
    </row>
    <row r="23" spans="1:28" x14ac:dyDescent="0.25">
      <c r="S23" s="115" t="s">
        <v>69</v>
      </c>
      <c r="T23" s="115"/>
      <c r="U23" s="116"/>
      <c r="V23" s="116">
        <v>3316</v>
      </c>
      <c r="W23" s="116">
        <v>4156</v>
      </c>
      <c r="X23" s="116">
        <v>4244</v>
      </c>
      <c r="Y23" s="112">
        <v>4214</v>
      </c>
      <c r="Z23" s="112">
        <v>4273</v>
      </c>
      <c r="AB23" s="117">
        <f t="shared" si="2"/>
        <v>3.2293902475891048E-2</v>
      </c>
    </row>
    <row r="24" spans="1:28" x14ac:dyDescent="0.25">
      <c r="S24" s="115" t="s">
        <v>70</v>
      </c>
      <c r="T24" s="115"/>
      <c r="U24" s="116"/>
      <c r="V24" s="116">
        <v>3531</v>
      </c>
      <c r="W24" s="116">
        <v>3687</v>
      </c>
      <c r="X24" s="116">
        <v>3941</v>
      </c>
      <c r="Y24" s="112">
        <v>3698</v>
      </c>
      <c r="Z24" s="112">
        <v>3582</v>
      </c>
      <c r="AB24" s="117">
        <f t="shared" si="2"/>
        <v>2.7071555972066869E-2</v>
      </c>
    </row>
    <row r="25" spans="1:28" x14ac:dyDescent="0.25">
      <c r="S25" s="115" t="s">
        <v>71</v>
      </c>
      <c r="T25" s="115"/>
      <c r="U25" s="116"/>
      <c r="V25" s="116">
        <v>5317</v>
      </c>
      <c r="W25" s="116">
        <v>5403</v>
      </c>
      <c r="X25" s="116">
        <v>5520</v>
      </c>
      <c r="Y25" s="112">
        <v>5714</v>
      </c>
      <c r="Z25" s="112">
        <v>5879</v>
      </c>
      <c r="AB25" s="117">
        <f t="shared" si="2"/>
        <v>4.4431512439916561E-2</v>
      </c>
    </row>
    <row r="26" spans="1:28" x14ac:dyDescent="0.25">
      <c r="S26" s="115" t="s">
        <v>72</v>
      </c>
      <c r="T26" s="115"/>
      <c r="U26" s="116"/>
      <c r="V26" s="116">
        <v>1928</v>
      </c>
      <c r="W26" s="116">
        <v>2056</v>
      </c>
      <c r="X26" s="116">
        <v>2062</v>
      </c>
      <c r="Y26" s="112">
        <v>1866</v>
      </c>
      <c r="Z26" s="112">
        <v>1804</v>
      </c>
      <c r="AB26" s="117">
        <f t="shared" si="2"/>
        <v>1.363402763082318E-2</v>
      </c>
    </row>
    <row r="27" spans="1:28" x14ac:dyDescent="0.25">
      <c r="S27" s="115" t="s">
        <v>73</v>
      </c>
      <c r="T27" s="115"/>
      <c r="U27" s="116"/>
      <c r="V27" s="116">
        <v>11749</v>
      </c>
      <c r="W27" s="116">
        <v>13547</v>
      </c>
      <c r="X27" s="116">
        <v>14513</v>
      </c>
      <c r="Y27" s="112">
        <v>14061</v>
      </c>
      <c r="Z27" s="112">
        <v>14150</v>
      </c>
      <c r="AB27" s="117">
        <f t="shared" si="2"/>
        <v>0.10694095952114635</v>
      </c>
    </row>
    <row r="28" spans="1:28" x14ac:dyDescent="0.25">
      <c r="S28" s="115" t="s">
        <v>74</v>
      </c>
      <c r="T28" s="115"/>
      <c r="U28" s="116"/>
      <c r="V28" s="116">
        <v>12036</v>
      </c>
      <c r="W28" s="116">
        <v>13610</v>
      </c>
      <c r="X28" s="116">
        <v>14499</v>
      </c>
      <c r="Y28" s="112">
        <v>13913</v>
      </c>
      <c r="Z28" s="112">
        <v>12463</v>
      </c>
      <c r="AB28" s="117">
        <f t="shared" si="2"/>
        <v>9.4191178693430883E-2</v>
      </c>
    </row>
    <row r="29" spans="1:28" x14ac:dyDescent="0.25">
      <c r="S29" s="115" t="s">
        <v>75</v>
      </c>
      <c r="T29" s="115"/>
      <c r="U29" s="116"/>
      <c r="V29" s="116">
        <v>7025</v>
      </c>
      <c r="W29" s="116">
        <v>7101</v>
      </c>
      <c r="X29" s="116">
        <v>10755</v>
      </c>
      <c r="Y29" s="112">
        <v>7406</v>
      </c>
      <c r="Z29" s="112">
        <v>7805</v>
      </c>
      <c r="AB29" s="117">
        <f t="shared" si="2"/>
        <v>5.8987575198766587E-2</v>
      </c>
    </row>
    <row r="30" spans="1:28" x14ac:dyDescent="0.25">
      <c r="S30" s="115" t="s">
        <v>76</v>
      </c>
      <c r="T30" s="115"/>
      <c r="U30" s="116"/>
      <c r="V30" s="116">
        <v>12983</v>
      </c>
      <c r="W30" s="116">
        <v>13864</v>
      </c>
      <c r="X30" s="116">
        <v>11628</v>
      </c>
      <c r="Y30" s="112">
        <v>13976</v>
      </c>
      <c r="Z30" s="112">
        <v>13193</v>
      </c>
      <c r="AB30" s="117">
        <f t="shared" si="2"/>
        <v>9.9708274131624294E-2</v>
      </c>
    </row>
    <row r="31" spans="1:28" x14ac:dyDescent="0.25">
      <c r="S31" s="115" t="s">
        <v>77</v>
      </c>
      <c r="T31" s="115"/>
      <c r="U31" s="116"/>
      <c r="V31" s="116">
        <v>13731</v>
      </c>
      <c r="W31" s="116">
        <v>15137</v>
      </c>
      <c r="X31" s="116">
        <v>16108</v>
      </c>
      <c r="Y31" s="112">
        <v>16962</v>
      </c>
      <c r="Z31" s="112">
        <v>18002</v>
      </c>
      <c r="AB31" s="117">
        <f t="shared" si="2"/>
        <v>0.13605308503884639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3392</v>
      </c>
      <c r="W32" s="116">
        <v>4461</v>
      </c>
      <c r="X32" s="116">
        <v>4832</v>
      </c>
      <c r="Y32" s="112">
        <v>4987</v>
      </c>
      <c r="Z32" s="112">
        <v>4716</v>
      </c>
      <c r="AB32" s="117">
        <f t="shared" si="2"/>
        <v>3.5641948063726232E-2</v>
      </c>
    </row>
    <row r="33" spans="19:32" x14ac:dyDescent="0.25">
      <c r="S33" s="115" t="s">
        <v>79</v>
      </c>
      <c r="T33" s="115"/>
      <c r="U33" s="116"/>
      <c r="V33" s="116">
        <v>4017</v>
      </c>
      <c r="W33" s="116">
        <v>4503</v>
      </c>
      <c r="X33" s="116">
        <v>4831</v>
      </c>
      <c r="Y33" s="112">
        <v>4766</v>
      </c>
      <c r="Z33" s="112">
        <v>4729</v>
      </c>
      <c r="AB33" s="117">
        <f t="shared" si="2"/>
        <v>3.5740197708515976E-2</v>
      </c>
    </row>
    <row r="34" spans="19:32" x14ac:dyDescent="0.25">
      <c r="S34" s="118" t="s">
        <v>53</v>
      </c>
      <c r="T34" s="118"/>
      <c r="U34" s="119"/>
      <c r="V34" s="119">
        <v>127512</v>
      </c>
      <c r="W34" s="119">
        <v>132764</v>
      </c>
      <c r="X34" s="119">
        <v>137906</v>
      </c>
      <c r="Y34" s="120">
        <v>134614</v>
      </c>
      <c r="Z34" s="120">
        <v>132316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71911</v>
      </c>
      <c r="W37" s="112">
        <v>74582</v>
      </c>
      <c r="X37" s="112">
        <v>75224</v>
      </c>
      <c r="Y37" s="112">
        <v>75372</v>
      </c>
      <c r="Z37" s="112">
        <v>73523</v>
      </c>
      <c r="AB37" s="132">
        <f>Z37/Z40*100</f>
        <v>81.728546020453535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15201</v>
      </c>
      <c r="W38" s="112">
        <v>15648</v>
      </c>
      <c r="X38" s="112">
        <v>17502</v>
      </c>
      <c r="Y38" s="112">
        <v>17160</v>
      </c>
      <c r="Z38" s="112">
        <v>16437</v>
      </c>
      <c r="AB38" s="132">
        <f>Z38/Z40*100</f>
        <v>18.271453979546465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87112</v>
      </c>
      <c r="W40" s="112">
        <v>90230</v>
      </c>
      <c r="X40" s="112">
        <v>92726</v>
      </c>
      <c r="Y40" s="112">
        <v>92532</v>
      </c>
      <c r="Z40" s="112">
        <v>89960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13</v>
      </c>
      <c r="W44" s="112">
        <v>10</v>
      </c>
      <c r="X44" s="112">
        <v>5</v>
      </c>
      <c r="Y44" s="112">
        <v>8</v>
      </c>
      <c r="Z44" s="112">
        <v>13</v>
      </c>
    </row>
    <row r="45" spans="19:32" x14ac:dyDescent="0.25">
      <c r="S45" s="115" t="s">
        <v>37</v>
      </c>
      <c r="T45" s="115"/>
      <c r="U45" s="112"/>
      <c r="V45" s="112">
        <v>562</v>
      </c>
      <c r="W45" s="112">
        <v>529</v>
      </c>
      <c r="X45" s="112">
        <v>600</v>
      </c>
      <c r="Y45" s="112">
        <v>553</v>
      </c>
      <c r="Z45" s="112">
        <v>570</v>
      </c>
    </row>
    <row r="46" spans="19:32" x14ac:dyDescent="0.25">
      <c r="S46" s="115" t="s">
        <v>38</v>
      </c>
      <c r="T46" s="115"/>
      <c r="U46" s="112"/>
      <c r="V46" s="112">
        <v>2328</v>
      </c>
      <c r="W46" s="112">
        <v>2509</v>
      </c>
      <c r="X46" s="112">
        <v>2691</v>
      </c>
      <c r="Y46" s="112">
        <v>2392</v>
      </c>
      <c r="Z46" s="112">
        <v>2205</v>
      </c>
    </row>
    <row r="47" spans="19:32" x14ac:dyDescent="0.25">
      <c r="S47" s="115" t="s">
        <v>39</v>
      </c>
      <c r="T47" s="115"/>
      <c r="U47" s="112"/>
      <c r="V47" s="112">
        <v>5988</v>
      </c>
      <c r="W47" s="112">
        <v>6364</v>
      </c>
      <c r="X47" s="112">
        <v>6645</v>
      </c>
      <c r="Y47" s="112">
        <v>6370</v>
      </c>
      <c r="Z47" s="112">
        <v>5832</v>
      </c>
    </row>
    <row r="48" spans="19:32" x14ac:dyDescent="0.25">
      <c r="S48" s="115" t="s">
        <v>40</v>
      </c>
      <c r="T48" s="115"/>
      <c r="U48" s="112"/>
      <c r="V48" s="112">
        <v>10726</v>
      </c>
      <c r="W48" s="112">
        <v>11041</v>
      </c>
      <c r="X48" s="112">
        <v>11678</v>
      </c>
      <c r="Y48" s="112">
        <v>11085</v>
      </c>
      <c r="Z48" s="112">
        <v>10597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10535</v>
      </c>
      <c r="W49" s="112">
        <v>11013</v>
      </c>
      <c r="X49" s="112">
        <v>11087</v>
      </c>
      <c r="Y49" s="112">
        <v>10804</v>
      </c>
      <c r="Z49" s="112">
        <v>10602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Darebin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8167</v>
      </c>
      <c r="W50" s="112">
        <v>8588</v>
      </c>
      <c r="X50" s="112">
        <v>9003</v>
      </c>
      <c r="Y50" s="112">
        <v>8835</v>
      </c>
      <c r="Z50" s="112">
        <v>8836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6592</v>
      </c>
      <c r="W51" s="112">
        <v>6716</v>
      </c>
      <c r="X51" s="112">
        <v>6759</v>
      </c>
      <c r="Y51" s="112">
        <v>6619</v>
      </c>
      <c r="Z51" s="112">
        <v>6679</v>
      </c>
    </row>
    <row r="52" spans="1:26" ht="15" customHeight="1" x14ac:dyDescent="0.25">
      <c r="S52" s="115" t="s">
        <v>44</v>
      </c>
      <c r="T52" s="115"/>
      <c r="U52" s="112"/>
      <c r="V52" s="112">
        <v>6200</v>
      </c>
      <c r="W52" s="112">
        <v>6302</v>
      </c>
      <c r="X52" s="112">
        <v>6305</v>
      </c>
      <c r="Y52" s="112">
        <v>6083</v>
      </c>
      <c r="Z52" s="112">
        <v>5851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4617</v>
      </c>
      <c r="W53" s="112">
        <v>4778</v>
      </c>
      <c r="X53" s="112">
        <v>4794</v>
      </c>
      <c r="Y53" s="112">
        <v>4908</v>
      </c>
      <c r="Z53" s="112">
        <v>5177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3632</v>
      </c>
      <c r="W54" s="112">
        <v>3812</v>
      </c>
      <c r="X54" s="112">
        <v>3927</v>
      </c>
      <c r="Y54" s="112">
        <v>3910</v>
      </c>
      <c r="Z54" s="112">
        <v>3784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2333</v>
      </c>
      <c r="W55" s="112">
        <v>2534</v>
      </c>
      <c r="X55" s="112">
        <v>2695</v>
      </c>
      <c r="Y55" s="112">
        <v>2753</v>
      </c>
      <c r="Z55" s="112">
        <v>2827</v>
      </c>
    </row>
    <row r="56" spans="1:26" ht="15" customHeight="1" x14ac:dyDescent="0.25">
      <c r="S56" s="115" t="s">
        <v>48</v>
      </c>
      <c r="T56" s="115"/>
      <c r="U56" s="112"/>
      <c r="V56" s="112">
        <v>1092</v>
      </c>
      <c r="W56" s="112">
        <v>1109</v>
      </c>
      <c r="X56" s="112">
        <v>1182</v>
      </c>
      <c r="Y56" s="112">
        <v>1237</v>
      </c>
      <c r="Z56" s="112">
        <v>1307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423</v>
      </c>
      <c r="W57" s="112">
        <v>422</v>
      </c>
      <c r="X57" s="112">
        <v>451</v>
      </c>
      <c r="Y57" s="112">
        <v>490</v>
      </c>
      <c r="Z57" s="112">
        <v>476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198</v>
      </c>
      <c r="W58" s="112">
        <v>192</v>
      </c>
      <c r="X58" s="112">
        <v>194</v>
      </c>
      <c r="Y58" s="112">
        <v>176</v>
      </c>
      <c r="Z58" s="112">
        <v>170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129</v>
      </c>
      <c r="W59" s="112">
        <v>119</v>
      </c>
      <c r="X59" s="112">
        <v>113</v>
      </c>
      <c r="Y59" s="112">
        <v>107</v>
      </c>
      <c r="Z59" s="112">
        <v>91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67</v>
      </c>
      <c r="W60" s="112">
        <v>77</v>
      </c>
      <c r="X60" s="112">
        <v>73</v>
      </c>
      <c r="Y60" s="112">
        <v>73</v>
      </c>
      <c r="Z60" s="112">
        <v>80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63603</v>
      </c>
      <c r="W61" s="112">
        <v>66106</v>
      </c>
      <c r="X61" s="112">
        <v>68192</v>
      </c>
      <c r="Y61" s="112">
        <v>66412</v>
      </c>
      <c r="Z61" s="112">
        <v>65097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15</v>
      </c>
      <c r="W63" s="112">
        <v>19</v>
      </c>
      <c r="X63" s="112">
        <v>24</v>
      </c>
      <c r="Y63" s="112">
        <v>14</v>
      </c>
      <c r="Z63" s="112">
        <v>15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739</v>
      </c>
      <c r="W64" s="112">
        <v>754</v>
      </c>
      <c r="X64" s="112">
        <v>794</v>
      </c>
      <c r="Y64" s="112">
        <v>780</v>
      </c>
      <c r="Z64" s="112">
        <v>817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Darebin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2535</v>
      </c>
      <c r="W65" s="112">
        <v>2528</v>
      </c>
      <c r="X65" s="112">
        <v>2687</v>
      </c>
      <c r="Y65" s="112">
        <v>2398</v>
      </c>
      <c r="Z65" s="112">
        <v>2482</v>
      </c>
    </row>
    <row r="66" spans="1:26" x14ac:dyDescent="0.25">
      <c r="S66" s="115" t="s">
        <v>39</v>
      </c>
      <c r="T66" s="115"/>
      <c r="U66" s="112"/>
      <c r="V66" s="112">
        <v>6602</v>
      </c>
      <c r="W66" s="112">
        <v>6734</v>
      </c>
      <c r="X66" s="112">
        <v>7042</v>
      </c>
      <c r="Y66" s="112">
        <v>6361</v>
      </c>
      <c r="Z66" s="112">
        <v>6176</v>
      </c>
    </row>
    <row r="67" spans="1:26" x14ac:dyDescent="0.25">
      <c r="S67" s="115" t="s">
        <v>40</v>
      </c>
      <c r="T67" s="115"/>
      <c r="U67" s="112"/>
      <c r="V67" s="112">
        <v>10775</v>
      </c>
      <c r="W67" s="112">
        <v>11560</v>
      </c>
      <c r="X67" s="112">
        <v>12107</v>
      </c>
      <c r="Y67" s="112">
        <v>11691</v>
      </c>
      <c r="Z67" s="112">
        <v>10838</v>
      </c>
    </row>
    <row r="68" spans="1:26" x14ac:dyDescent="0.25">
      <c r="S68" s="115" t="s">
        <v>41</v>
      </c>
      <c r="T68" s="115"/>
      <c r="U68" s="112"/>
      <c r="V68" s="112">
        <v>10059</v>
      </c>
      <c r="W68" s="112">
        <v>10490</v>
      </c>
      <c r="X68" s="112">
        <v>11152</v>
      </c>
      <c r="Y68" s="112">
        <v>11006</v>
      </c>
      <c r="Z68" s="112">
        <v>10994</v>
      </c>
    </row>
    <row r="69" spans="1:26" x14ac:dyDescent="0.25">
      <c r="S69" s="115" t="s">
        <v>42</v>
      </c>
      <c r="T69" s="115"/>
      <c r="U69" s="112"/>
      <c r="V69" s="112">
        <v>7967</v>
      </c>
      <c r="W69" s="112">
        <v>8429</v>
      </c>
      <c r="X69" s="112">
        <v>8768</v>
      </c>
      <c r="Y69" s="112">
        <v>8748</v>
      </c>
      <c r="Z69" s="112">
        <v>8623</v>
      </c>
    </row>
    <row r="70" spans="1:26" x14ac:dyDescent="0.25">
      <c r="S70" s="115" t="s">
        <v>43</v>
      </c>
      <c r="T70" s="115"/>
      <c r="U70" s="112"/>
      <c r="V70" s="112">
        <v>6409</v>
      </c>
      <c r="W70" s="112">
        <v>6708</v>
      </c>
      <c r="X70" s="112">
        <v>6904</v>
      </c>
      <c r="Y70" s="112">
        <v>6835</v>
      </c>
      <c r="Z70" s="112">
        <v>6811</v>
      </c>
    </row>
    <row r="71" spans="1:26" x14ac:dyDescent="0.25">
      <c r="S71" s="115" t="s">
        <v>44</v>
      </c>
      <c r="T71" s="115"/>
      <c r="U71" s="112"/>
      <c r="V71" s="112">
        <v>6293</v>
      </c>
      <c r="W71" s="112">
        <v>6391</v>
      </c>
      <c r="X71" s="112">
        <v>6357</v>
      </c>
      <c r="Y71" s="112">
        <v>6299</v>
      </c>
      <c r="Z71" s="112">
        <v>6044</v>
      </c>
    </row>
    <row r="72" spans="1:26" x14ac:dyDescent="0.25">
      <c r="S72" s="115" t="s">
        <v>45</v>
      </c>
      <c r="T72" s="115"/>
      <c r="U72" s="112"/>
      <c r="V72" s="112">
        <v>4959</v>
      </c>
      <c r="W72" s="112">
        <v>5058</v>
      </c>
      <c r="X72" s="112">
        <v>5372</v>
      </c>
      <c r="Y72" s="112">
        <v>5523</v>
      </c>
      <c r="Z72" s="112">
        <v>5632</v>
      </c>
    </row>
    <row r="73" spans="1:26" x14ac:dyDescent="0.25">
      <c r="S73" s="115" t="s">
        <v>46</v>
      </c>
      <c r="T73" s="115"/>
      <c r="U73" s="112"/>
      <c r="V73" s="112">
        <v>3721</v>
      </c>
      <c r="W73" s="112">
        <v>3946</v>
      </c>
      <c r="X73" s="112">
        <v>4147</v>
      </c>
      <c r="Y73" s="112">
        <v>4036</v>
      </c>
      <c r="Z73" s="112">
        <v>4131</v>
      </c>
    </row>
    <row r="74" spans="1:26" x14ac:dyDescent="0.25">
      <c r="S74" s="115" t="s">
        <v>47</v>
      </c>
      <c r="T74" s="115"/>
      <c r="U74" s="112"/>
      <c r="V74" s="112">
        <v>2268</v>
      </c>
      <c r="W74" s="112">
        <v>2348</v>
      </c>
      <c r="X74" s="112">
        <v>2597</v>
      </c>
      <c r="Y74" s="112">
        <v>2678</v>
      </c>
      <c r="Z74" s="112">
        <v>2704</v>
      </c>
    </row>
    <row r="75" spans="1:26" x14ac:dyDescent="0.25">
      <c r="S75" s="115" t="s">
        <v>48</v>
      </c>
      <c r="T75" s="115"/>
      <c r="U75" s="112"/>
      <c r="V75" s="112">
        <v>884</v>
      </c>
      <c r="W75" s="112">
        <v>976</v>
      </c>
      <c r="X75" s="112">
        <v>1050</v>
      </c>
      <c r="Y75" s="112">
        <v>1109</v>
      </c>
      <c r="Z75" s="112">
        <v>1182</v>
      </c>
    </row>
    <row r="76" spans="1:26" x14ac:dyDescent="0.25">
      <c r="S76" s="115" t="s">
        <v>49</v>
      </c>
      <c r="T76" s="115"/>
      <c r="U76" s="112"/>
      <c r="V76" s="112">
        <v>312</v>
      </c>
      <c r="W76" s="112">
        <v>360</v>
      </c>
      <c r="X76" s="112">
        <v>366</v>
      </c>
      <c r="Y76" s="112">
        <v>364</v>
      </c>
      <c r="Z76" s="112">
        <v>382</v>
      </c>
    </row>
    <row r="77" spans="1:26" x14ac:dyDescent="0.25">
      <c r="S77" s="115" t="s">
        <v>50</v>
      </c>
      <c r="T77" s="115"/>
      <c r="U77" s="112"/>
      <c r="V77" s="112">
        <v>146</v>
      </c>
      <c r="W77" s="112">
        <v>146</v>
      </c>
      <c r="X77" s="112">
        <v>153</v>
      </c>
      <c r="Y77" s="112">
        <v>148</v>
      </c>
      <c r="Z77" s="112">
        <v>147</v>
      </c>
    </row>
    <row r="78" spans="1:26" x14ac:dyDescent="0.25">
      <c r="S78" s="115" t="s">
        <v>51</v>
      </c>
      <c r="T78" s="115"/>
      <c r="U78" s="112"/>
      <c r="V78" s="112">
        <v>116</v>
      </c>
      <c r="W78" s="112">
        <v>95</v>
      </c>
      <c r="X78" s="112">
        <v>94</v>
      </c>
      <c r="Y78" s="112">
        <v>102</v>
      </c>
      <c r="Z78" s="112">
        <v>92</v>
      </c>
    </row>
    <row r="79" spans="1:26" x14ac:dyDescent="0.25">
      <c r="S79" s="115" t="s">
        <v>52</v>
      </c>
      <c r="T79" s="115"/>
      <c r="U79" s="112"/>
      <c r="V79" s="112">
        <v>105</v>
      </c>
      <c r="W79" s="112">
        <v>111</v>
      </c>
      <c r="X79" s="112">
        <v>108</v>
      </c>
      <c r="Y79" s="112">
        <v>105</v>
      </c>
      <c r="Z79" s="112">
        <v>101</v>
      </c>
    </row>
    <row r="80" spans="1:26" x14ac:dyDescent="0.25">
      <c r="S80" s="118" t="s">
        <v>53</v>
      </c>
      <c r="T80" s="118"/>
      <c r="U80" s="112"/>
      <c r="V80" s="112">
        <v>63909</v>
      </c>
      <c r="W80" s="112">
        <v>66656</v>
      </c>
      <c r="X80" s="112">
        <v>69717</v>
      </c>
      <c r="Y80" s="112">
        <v>68204</v>
      </c>
      <c r="Z80" s="112">
        <v>67171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Darebin</v>
      </c>
      <c r="D83" s="144"/>
      <c r="E83" s="144"/>
      <c r="F83" s="144"/>
      <c r="G83" s="144"/>
      <c r="H83" s="47"/>
      <c r="I83" s="47"/>
      <c r="J83" s="145" t="str">
        <f>'State data for spotlight'!A1</f>
        <v>Victoria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5243</v>
      </c>
      <c r="W83" s="112">
        <v>5539</v>
      </c>
      <c r="X83" s="112">
        <v>5660</v>
      </c>
      <c r="Y83" s="112">
        <v>5785</v>
      </c>
      <c r="Z83" s="112">
        <v>5756</v>
      </c>
      <c r="AD83" s="117"/>
    </row>
    <row r="84" spans="1:30" ht="15" customHeight="1" x14ac:dyDescent="0.25">
      <c r="A84" s="46"/>
      <c r="B84" s="46"/>
      <c r="C84" s="48"/>
      <c r="D84" s="139" t="s">
        <v>0</v>
      </c>
      <c r="E84" s="139"/>
      <c r="F84" s="139" t="s">
        <v>201</v>
      </c>
      <c r="G84" s="139"/>
      <c r="H84" s="48"/>
      <c r="I84" s="48"/>
      <c r="J84" s="48"/>
      <c r="K84" s="48"/>
      <c r="L84" s="139" t="s">
        <v>0</v>
      </c>
      <c r="M84" s="139"/>
      <c r="N84" s="139" t="s">
        <v>201</v>
      </c>
      <c r="O84" s="139"/>
      <c r="S84" s="115" t="s">
        <v>57</v>
      </c>
      <c r="T84" s="115"/>
      <c r="U84" s="112"/>
      <c r="V84" s="112">
        <v>9427</v>
      </c>
      <c r="W84" s="112">
        <v>9929</v>
      </c>
      <c r="X84" s="112">
        <v>10416</v>
      </c>
      <c r="Y84" s="112">
        <v>10739</v>
      </c>
      <c r="Z84" s="112">
        <v>10689</v>
      </c>
    </row>
    <row r="85" spans="1:30" ht="15" customHeight="1" x14ac:dyDescent="0.25">
      <c r="A85" s="46"/>
      <c r="B85" s="46"/>
      <c r="C85" s="58" t="s">
        <v>1</v>
      </c>
      <c r="D85" s="139" t="s">
        <v>2</v>
      </c>
      <c r="E85" s="139"/>
      <c r="F85" s="139" t="str">
        <f>"since "&amp;$V$2</f>
        <v>since 2016-17</v>
      </c>
      <c r="G85" s="139"/>
      <c r="H85" s="48"/>
      <c r="I85" s="48"/>
      <c r="J85" s="48"/>
      <c r="K85" s="58" t="s">
        <v>1</v>
      </c>
      <c r="L85" s="139" t="s">
        <v>2</v>
      </c>
      <c r="M85" s="139"/>
      <c r="N85" s="139" t="str">
        <f>"since "&amp;$V$2</f>
        <v>since 2016-17</v>
      </c>
      <c r="O85" s="139"/>
      <c r="S85" s="115" t="s">
        <v>195</v>
      </c>
      <c r="T85" s="115"/>
      <c r="U85" s="112"/>
      <c r="V85" s="112">
        <v>5730</v>
      </c>
      <c r="W85" s="112">
        <v>6009</v>
      </c>
      <c r="X85" s="112">
        <v>6045</v>
      </c>
      <c r="Y85" s="112">
        <v>5874</v>
      </c>
      <c r="Z85" s="112">
        <v>5695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132,316</v>
      </c>
      <c r="D86" s="96">
        <f t="shared" ref="D86:D91" si="4">AD4</f>
        <v>-1.7041824530124039E-2</v>
      </c>
      <c r="E86" s="97">
        <f t="shared" ref="E86:E91" si="5">AD4</f>
        <v>-1.7041824530124039E-2</v>
      </c>
      <c r="F86" s="96">
        <f t="shared" ref="F86:F91" si="6">AF4</f>
        <v>3.7707437964676682E-2</v>
      </c>
      <c r="G86" s="97">
        <f t="shared" ref="G86:G91" si="7">AF4</f>
        <v>3.7707437964676682E-2</v>
      </c>
      <c r="H86" s="57"/>
      <c r="I86" s="57"/>
      <c r="J86" s="140" t="str">
        <f>'State data for spotlight'!J4</f>
        <v>5,274,707</v>
      </c>
      <c r="K86" s="140"/>
      <c r="L86" s="96">
        <f>'State data for spotlight'!L4</f>
        <v>1.4421743640712803E-2</v>
      </c>
      <c r="M86" s="97">
        <f>'State data for spotlight'!L4</f>
        <v>1.4421743640712803E-2</v>
      </c>
      <c r="N86" s="96">
        <f>'State data for spotlight'!N4</f>
        <v>8.438148994686534E-2</v>
      </c>
      <c r="O86" s="97">
        <f>'State data for spotlight'!N4</f>
        <v>8.438148994686534E-2</v>
      </c>
      <c r="S86" s="115" t="s">
        <v>196</v>
      </c>
      <c r="T86" s="115"/>
      <c r="U86" s="112"/>
      <c r="V86" s="112">
        <v>2663</v>
      </c>
      <c r="W86" s="112">
        <v>2870</v>
      </c>
      <c r="X86" s="112">
        <v>2940</v>
      </c>
      <c r="Y86" s="112">
        <v>3039</v>
      </c>
      <c r="Z86" s="112">
        <v>2921</v>
      </c>
    </row>
    <row r="87" spans="1:30" ht="15" customHeight="1" x14ac:dyDescent="0.25">
      <c r="A87" s="98" t="s">
        <v>4</v>
      </c>
      <c r="B87" s="49"/>
      <c r="C87" s="57" t="str">
        <f t="shared" si="3"/>
        <v>65,097</v>
      </c>
      <c r="D87" s="96">
        <f t="shared" si="4"/>
        <v>-1.9756358324925838E-2</v>
      </c>
      <c r="E87" s="97">
        <f t="shared" si="5"/>
        <v>-1.9756358324925838E-2</v>
      </c>
      <c r="F87" s="96">
        <f t="shared" si="6"/>
        <v>2.3505550139932607E-2</v>
      </c>
      <c r="G87" s="97">
        <f t="shared" si="7"/>
        <v>2.3505550139932607E-2</v>
      </c>
      <c r="H87" s="57"/>
      <c r="I87" s="57"/>
      <c r="J87" s="140" t="str">
        <f>'State data for spotlight'!J5</f>
        <v>2,678,317</v>
      </c>
      <c r="K87" s="140"/>
      <c r="L87" s="96">
        <f>'State data for spotlight'!L5</f>
        <v>7.6054295905234603E-3</v>
      </c>
      <c r="M87" s="97">
        <f>'State data for spotlight'!L5</f>
        <v>7.6054295905234603E-3</v>
      </c>
      <c r="N87" s="96">
        <f>'State data for spotlight'!N5</f>
        <v>7.1082164833552008E-2</v>
      </c>
      <c r="O87" s="97">
        <f>'State data for spotlight'!N5</f>
        <v>7.1082164833552008E-2</v>
      </c>
      <c r="S87" s="115" t="s">
        <v>197</v>
      </c>
      <c r="T87" s="115"/>
      <c r="U87" s="112"/>
      <c r="V87" s="112">
        <v>3001</v>
      </c>
      <c r="W87" s="112">
        <v>3096</v>
      </c>
      <c r="X87" s="112">
        <v>3189</v>
      </c>
      <c r="Y87" s="112">
        <v>3092</v>
      </c>
      <c r="Z87" s="112">
        <v>3034</v>
      </c>
    </row>
    <row r="88" spans="1:30" ht="15" customHeight="1" x14ac:dyDescent="0.25">
      <c r="A88" s="98" t="s">
        <v>5</v>
      </c>
      <c r="B88" s="49"/>
      <c r="C88" s="57" t="str">
        <f t="shared" si="3"/>
        <v>67,171</v>
      </c>
      <c r="D88" s="96">
        <f t="shared" si="4"/>
        <v>-1.5059092642012994E-2</v>
      </c>
      <c r="E88" s="97">
        <f t="shared" si="5"/>
        <v>-1.5059092642012994E-2</v>
      </c>
      <c r="F88" s="96">
        <f t="shared" si="6"/>
        <v>5.1008433602979242E-2</v>
      </c>
      <c r="G88" s="97">
        <f t="shared" si="7"/>
        <v>5.1008433602979242E-2</v>
      </c>
      <c r="H88" s="57"/>
      <c r="I88" s="57"/>
      <c r="J88" s="140" t="str">
        <f>'State data for spotlight'!J6</f>
        <v>2,593,620</v>
      </c>
      <c r="K88" s="140"/>
      <c r="L88" s="96">
        <f>'State data for spotlight'!L6</f>
        <v>2.0458990541862843E-2</v>
      </c>
      <c r="M88" s="97">
        <f>'State data for spotlight'!L6</f>
        <v>2.0458990541862843E-2</v>
      </c>
      <c r="N88" s="96">
        <f>'State data for spotlight'!N6</f>
        <v>9.7278654845571522E-2</v>
      </c>
      <c r="O88" s="97">
        <f>'State data for spotlight'!N6</f>
        <v>9.7278654845571522E-2</v>
      </c>
      <c r="S88" s="115" t="s">
        <v>198</v>
      </c>
      <c r="T88" s="115"/>
      <c r="U88" s="112"/>
      <c r="V88" s="112">
        <v>2395</v>
      </c>
      <c r="W88" s="112">
        <v>2568</v>
      </c>
      <c r="X88" s="112">
        <v>2617</v>
      </c>
      <c r="Y88" s="112">
        <v>2631</v>
      </c>
      <c r="Z88" s="112">
        <v>2523</v>
      </c>
    </row>
    <row r="89" spans="1:30" ht="15" customHeight="1" x14ac:dyDescent="0.25">
      <c r="A89" s="49" t="s">
        <v>6</v>
      </c>
      <c r="B89" s="49"/>
      <c r="C89" s="57" t="str">
        <f t="shared" si="3"/>
        <v>89,961</v>
      </c>
      <c r="D89" s="96">
        <f t="shared" si="4"/>
        <v>-2.774295348435063E-2</v>
      </c>
      <c r="E89" s="97">
        <f t="shared" si="5"/>
        <v>-2.774295348435063E-2</v>
      </c>
      <c r="F89" s="96">
        <f t="shared" si="6"/>
        <v>3.269316864302696E-2</v>
      </c>
      <c r="G89" s="97">
        <f t="shared" si="7"/>
        <v>3.269316864302696E-2</v>
      </c>
      <c r="H89" s="57"/>
      <c r="I89" s="57"/>
      <c r="J89" s="140" t="str">
        <f>'State data for spotlight'!J7</f>
        <v>3,674,745</v>
      </c>
      <c r="K89" s="140"/>
      <c r="L89" s="96">
        <f>'State data for spotlight'!L7</f>
        <v>-4.8048916624486848E-3</v>
      </c>
      <c r="M89" s="97">
        <f>'State data for spotlight'!L7</f>
        <v>-4.8048916624486848E-3</v>
      </c>
      <c r="N89" s="96">
        <f>'State data for spotlight'!N7</f>
        <v>6.9960159780158238E-2</v>
      </c>
      <c r="O89" s="97">
        <f>'State data for spotlight'!N7</f>
        <v>6.9960159780158238E-2</v>
      </c>
      <c r="S89" s="115" t="s">
        <v>199</v>
      </c>
      <c r="T89" s="115"/>
      <c r="U89" s="112"/>
      <c r="V89" s="112">
        <v>2266</v>
      </c>
      <c r="W89" s="112">
        <v>2367</v>
      </c>
      <c r="X89" s="112">
        <v>2406</v>
      </c>
      <c r="Y89" s="112">
        <v>2271</v>
      </c>
      <c r="Z89" s="112">
        <v>2153</v>
      </c>
    </row>
    <row r="90" spans="1:30" ht="15" customHeight="1" x14ac:dyDescent="0.25">
      <c r="A90" s="49" t="s">
        <v>98</v>
      </c>
      <c r="B90" s="49"/>
      <c r="C90" s="57" t="str">
        <f t="shared" si="3"/>
        <v>$49,852</v>
      </c>
      <c r="D90" s="96">
        <f t="shared" si="4"/>
        <v>7.5024771984529837E-2</v>
      </c>
      <c r="E90" s="97">
        <f t="shared" si="5"/>
        <v>7.5024771984529837E-2</v>
      </c>
      <c r="F90" s="96">
        <f t="shared" si="6"/>
        <v>0.1691386022514072</v>
      </c>
      <c r="G90" s="97">
        <f t="shared" si="7"/>
        <v>0.1691386022514072</v>
      </c>
      <c r="H90" s="57"/>
      <c r="I90" s="57"/>
      <c r="J90" s="57"/>
      <c r="K90" s="57" t="str">
        <f>'State data for spotlight'!J8</f>
        <v>$47,209</v>
      </c>
      <c r="L90" s="96">
        <f>'State data for spotlight'!L8</f>
        <v>5.506898121546655E-2</v>
      </c>
      <c r="M90" s="97">
        <f>'State data for spotlight'!L8</f>
        <v>5.506898121546655E-2</v>
      </c>
      <c r="N90" s="96">
        <f>'State data for spotlight'!N8</f>
        <v>0.1204561491199776</v>
      </c>
      <c r="O90" s="97">
        <f>'State data for spotlight'!N8</f>
        <v>0.1204561491199776</v>
      </c>
      <c r="S90" s="115" t="s">
        <v>58</v>
      </c>
      <c r="T90" s="115"/>
      <c r="U90" s="112"/>
      <c r="V90" s="112">
        <v>3892</v>
      </c>
      <c r="W90" s="112">
        <v>4186</v>
      </c>
      <c r="X90" s="112">
        <v>4304</v>
      </c>
      <c r="Y90" s="112">
        <v>4123</v>
      </c>
      <c r="Z90" s="112">
        <v>3748</v>
      </c>
    </row>
    <row r="91" spans="1:30" ht="15" customHeight="1" x14ac:dyDescent="0.25">
      <c r="A91" s="49" t="s">
        <v>7</v>
      </c>
      <c r="B91" s="49"/>
      <c r="C91" s="57" t="str">
        <f t="shared" si="3"/>
        <v>$6,443.7 mil</v>
      </c>
      <c r="D91" s="96">
        <f t="shared" si="4"/>
        <v>3.931575779288643E-2</v>
      </c>
      <c r="E91" s="97">
        <f t="shared" si="5"/>
        <v>3.931575779288643E-2</v>
      </c>
      <c r="F91" s="96">
        <f t="shared" si="6"/>
        <v>0.26349110949402088</v>
      </c>
      <c r="G91" s="97">
        <f t="shared" si="7"/>
        <v>0.26349110949402088</v>
      </c>
      <c r="H91" s="57"/>
      <c r="I91" s="57"/>
      <c r="J91" s="57"/>
      <c r="K91" s="57" t="str">
        <f>'State data for spotlight'!J9</f>
        <v>$245.4 bil</v>
      </c>
      <c r="L91" s="96">
        <f>'State data for spotlight'!L9</f>
        <v>4.7371657837374626E-2</v>
      </c>
      <c r="M91" s="97">
        <f>'State data for spotlight'!L9</f>
        <v>4.7371657837374626E-2</v>
      </c>
      <c r="N91" s="96">
        <f>'State data for spotlight'!N9</f>
        <v>0.24227335855331145</v>
      </c>
      <c r="O91" s="97">
        <f>'State data for spotlight'!N9</f>
        <v>0.24227335855331145</v>
      </c>
      <c r="S91" s="118" t="s">
        <v>53</v>
      </c>
      <c r="T91" s="118"/>
      <c r="U91" s="112"/>
      <c r="V91" s="112">
        <v>44048</v>
      </c>
      <c r="W91" s="112">
        <v>45561</v>
      </c>
      <c r="X91" s="112">
        <v>46624</v>
      </c>
      <c r="Y91" s="112">
        <v>46321</v>
      </c>
      <c r="Z91" s="112">
        <v>44710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5" t="s">
        <v>202</v>
      </c>
      <c r="S93" s="115" t="s">
        <v>56</v>
      </c>
      <c r="T93" s="115"/>
      <c r="U93" s="112"/>
      <c r="V93" s="112">
        <v>4286</v>
      </c>
      <c r="W93" s="112">
        <v>4574</v>
      </c>
      <c r="X93" s="112">
        <v>4794</v>
      </c>
      <c r="Y93" s="112">
        <v>4965</v>
      </c>
      <c r="Z93" s="112">
        <v>4937</v>
      </c>
    </row>
    <row r="94" spans="1:30" ht="15" customHeight="1" x14ac:dyDescent="0.25">
      <c r="A94" s="136" t="s">
        <v>203</v>
      </c>
      <c r="S94" s="115" t="s">
        <v>57</v>
      </c>
      <c r="T94" s="115"/>
      <c r="U94" s="112"/>
      <c r="V94" s="112">
        <v>11954</v>
      </c>
      <c r="W94" s="112">
        <v>12713</v>
      </c>
      <c r="X94" s="112">
        <v>13295</v>
      </c>
      <c r="Y94" s="112">
        <v>13757</v>
      </c>
      <c r="Z94" s="112">
        <v>13859</v>
      </c>
    </row>
    <row r="95" spans="1:30" ht="15" customHeight="1" x14ac:dyDescent="0.25">
      <c r="A95" s="134" t="s">
        <v>286</v>
      </c>
      <c r="S95" s="115" t="s">
        <v>195</v>
      </c>
      <c r="T95" s="115"/>
      <c r="U95" s="112"/>
      <c r="V95" s="112">
        <v>1312</v>
      </c>
      <c r="W95" s="112">
        <v>1429</v>
      </c>
      <c r="X95" s="112">
        <v>1486</v>
      </c>
      <c r="Y95" s="112">
        <v>1426</v>
      </c>
      <c r="Z95" s="112">
        <v>1428</v>
      </c>
    </row>
    <row r="96" spans="1:30" ht="15" customHeight="1" x14ac:dyDescent="0.25">
      <c r="A96" s="135" t="s">
        <v>278</v>
      </c>
      <c r="S96" s="115" t="s">
        <v>196</v>
      </c>
      <c r="T96" s="115"/>
      <c r="U96" s="112"/>
      <c r="V96" s="112">
        <v>4686</v>
      </c>
      <c r="W96" s="112">
        <v>5117</v>
      </c>
      <c r="X96" s="112">
        <v>5394</v>
      </c>
      <c r="Y96" s="112">
        <v>5466</v>
      </c>
      <c r="Z96" s="112">
        <v>5286</v>
      </c>
    </row>
    <row r="97" spans="1:32" ht="15" customHeight="1" x14ac:dyDescent="0.25">
      <c r="A97" s="134" t="s">
        <v>290</v>
      </c>
      <c r="S97" s="115" t="s">
        <v>197</v>
      </c>
      <c r="T97" s="115"/>
      <c r="U97" s="112"/>
      <c r="V97" s="112">
        <v>7204</v>
      </c>
      <c r="W97" s="112">
        <v>7383</v>
      </c>
      <c r="X97" s="112">
        <v>7534</v>
      </c>
      <c r="Y97" s="112">
        <v>7327</v>
      </c>
      <c r="Z97" s="112">
        <v>7191</v>
      </c>
    </row>
    <row r="98" spans="1:32" ht="15" customHeight="1" x14ac:dyDescent="0.25">
      <c r="A98" s="134" t="s">
        <v>291</v>
      </c>
      <c r="S98" s="115" t="s">
        <v>198</v>
      </c>
      <c r="T98" s="115"/>
      <c r="U98" s="112"/>
      <c r="V98" s="112">
        <v>3541</v>
      </c>
      <c r="W98" s="112">
        <v>3699</v>
      </c>
      <c r="X98" s="112">
        <v>3721</v>
      </c>
      <c r="Y98" s="112">
        <v>3708</v>
      </c>
      <c r="Z98" s="112">
        <v>3613</v>
      </c>
    </row>
    <row r="99" spans="1:32" ht="15" customHeight="1" x14ac:dyDescent="0.25">
      <c r="S99" s="115" t="s">
        <v>199</v>
      </c>
      <c r="T99" s="115"/>
      <c r="U99" s="112"/>
      <c r="V99" s="112">
        <v>338</v>
      </c>
      <c r="W99" s="112">
        <v>353</v>
      </c>
      <c r="X99" s="112">
        <v>349</v>
      </c>
      <c r="Y99" s="112">
        <v>364</v>
      </c>
      <c r="Z99" s="112">
        <v>366</v>
      </c>
    </row>
    <row r="100" spans="1:32" ht="15" customHeight="1" x14ac:dyDescent="0.25">
      <c r="S100" s="115" t="s">
        <v>58</v>
      </c>
      <c r="T100" s="115"/>
      <c r="U100" s="112"/>
      <c r="V100" s="112">
        <v>1970</v>
      </c>
      <c r="W100" s="112">
        <v>2060</v>
      </c>
      <c r="X100" s="112">
        <v>2111</v>
      </c>
      <c r="Y100" s="112">
        <v>2006</v>
      </c>
      <c r="Z100" s="112">
        <v>1804</v>
      </c>
    </row>
    <row r="101" spans="1:32" x14ac:dyDescent="0.25">
      <c r="A101" s="18"/>
      <c r="S101" s="118" t="s">
        <v>53</v>
      </c>
      <c r="T101" s="118"/>
      <c r="U101" s="112"/>
      <c r="V101" s="112">
        <v>43068</v>
      </c>
      <c r="W101" s="112">
        <v>44675</v>
      </c>
      <c r="X101" s="112">
        <v>46100</v>
      </c>
      <c r="Y101" s="112">
        <v>46207</v>
      </c>
      <c r="Z101" s="112">
        <v>45211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204</v>
      </c>
      <c r="Y103" s="106" t="s">
        <v>281</v>
      </c>
      <c r="Z103" s="106" t="s">
        <v>287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95568</v>
      </c>
      <c r="W104" s="112">
        <v>98466</v>
      </c>
      <c r="X104" s="112">
        <v>101825</v>
      </c>
      <c r="Y104" s="112">
        <v>100203</v>
      </c>
      <c r="Z104" s="112">
        <v>100203</v>
      </c>
      <c r="AB104" s="109" t="str">
        <f>TEXT(Z104,"###,###")</f>
        <v>100,203</v>
      </c>
      <c r="AD104" s="130">
        <f>Z104/($Z$4)*100</f>
        <v>75.730070437437647</v>
      </c>
      <c r="AF104" s="109"/>
    </row>
    <row r="105" spans="1:32" x14ac:dyDescent="0.25">
      <c r="S105" s="115" t="s">
        <v>17</v>
      </c>
      <c r="T105" s="115"/>
      <c r="U105" s="112"/>
      <c r="V105" s="112">
        <v>23883</v>
      </c>
      <c r="W105" s="112">
        <v>24158</v>
      </c>
      <c r="X105" s="112">
        <v>25572</v>
      </c>
      <c r="Y105" s="112">
        <v>24668</v>
      </c>
      <c r="Z105" s="112">
        <v>24661</v>
      </c>
      <c r="AB105" s="109" t="str">
        <f>TEXT(Z105,"###,###")</f>
        <v>24,661</v>
      </c>
      <c r="AD105" s="130">
        <f>Z105/($Z$4)*100</f>
        <v>18.63795761661477</v>
      </c>
      <c r="AF105" s="109"/>
    </row>
    <row r="106" spans="1:32" x14ac:dyDescent="0.25">
      <c r="S106" s="118" t="s">
        <v>53</v>
      </c>
      <c r="T106" s="118"/>
      <c r="U106" s="120"/>
      <c r="V106" s="120">
        <v>119451</v>
      </c>
      <c r="W106" s="120">
        <v>122624</v>
      </c>
      <c r="X106" s="120">
        <v>127397</v>
      </c>
      <c r="Y106" s="120">
        <v>124871</v>
      </c>
      <c r="Z106" s="120">
        <v>124864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17655</v>
      </c>
      <c r="W108" s="112">
        <v>21609</v>
      </c>
      <c r="X108" s="112">
        <v>20204</v>
      </c>
      <c r="Y108" s="112">
        <v>19513</v>
      </c>
      <c r="Z108" s="112">
        <v>18679</v>
      </c>
      <c r="AB108" s="109" t="str">
        <f>TEXT(Z108,"###,###")</f>
        <v>18,679</v>
      </c>
      <c r="AD108" s="130">
        <f>Z108/($Z$4)*100</f>
        <v>14.116962423289699</v>
      </c>
      <c r="AF108" s="109"/>
    </row>
    <row r="109" spans="1:32" x14ac:dyDescent="0.25">
      <c r="S109" s="115" t="s">
        <v>20</v>
      </c>
      <c r="T109" s="115"/>
      <c r="U109" s="112"/>
      <c r="V109" s="112">
        <v>16718</v>
      </c>
      <c r="W109" s="112">
        <v>16965</v>
      </c>
      <c r="X109" s="112">
        <v>16937</v>
      </c>
      <c r="Y109" s="112">
        <v>16915</v>
      </c>
      <c r="Z109" s="112">
        <v>17990</v>
      </c>
      <c r="AB109" s="109" t="str">
        <f>TEXT(Z109,"###,###")</f>
        <v>17,990</v>
      </c>
      <c r="AD109" s="130">
        <f>Z109/($Z$4)*100</f>
        <v>13.596239305904048</v>
      </c>
      <c r="AF109" s="109"/>
    </row>
    <row r="110" spans="1:32" x14ac:dyDescent="0.25">
      <c r="S110" s="115" t="s">
        <v>21</v>
      </c>
      <c r="T110" s="115"/>
      <c r="U110" s="112"/>
      <c r="V110" s="112">
        <v>28187</v>
      </c>
      <c r="W110" s="112">
        <v>27952</v>
      </c>
      <c r="X110" s="112">
        <v>31241</v>
      </c>
      <c r="Y110" s="112">
        <v>29404</v>
      </c>
      <c r="Z110" s="112">
        <v>28449</v>
      </c>
      <c r="AB110" s="109" t="str">
        <f>TEXT(Z110,"###,###")</f>
        <v>28,449</v>
      </c>
      <c r="AD110" s="130">
        <f>Z110/($Z$4)*100</f>
        <v>21.500801112488286</v>
      </c>
      <c r="AF110" s="109"/>
    </row>
    <row r="111" spans="1:32" x14ac:dyDescent="0.25">
      <c r="S111" s="115" t="s">
        <v>22</v>
      </c>
      <c r="T111" s="115"/>
      <c r="U111" s="112"/>
      <c r="V111" s="112">
        <v>55359</v>
      </c>
      <c r="W111" s="112">
        <v>56374</v>
      </c>
      <c r="X111" s="112">
        <v>59890</v>
      </c>
      <c r="Y111" s="112">
        <v>59001</v>
      </c>
      <c r="Z111" s="112">
        <v>58341</v>
      </c>
      <c r="AB111" s="109" t="str">
        <f>TEXT(Z111,"###,###")</f>
        <v>58,341</v>
      </c>
      <c r="AD111" s="130">
        <f>Z111/($Z$4)*100</f>
        <v>44.092173282142753</v>
      </c>
      <c r="AF111" s="109"/>
    </row>
    <row r="112" spans="1:32" x14ac:dyDescent="0.25">
      <c r="S112" s="118" t="s">
        <v>53</v>
      </c>
      <c r="T112" s="118"/>
      <c r="U112" s="112"/>
      <c r="V112" s="112">
        <v>127507</v>
      </c>
      <c r="W112" s="112">
        <v>132767</v>
      </c>
      <c r="X112" s="112">
        <v>137906</v>
      </c>
      <c r="Y112" s="112">
        <v>134613</v>
      </c>
      <c r="Z112" s="112">
        <v>132316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38.92</v>
      </c>
      <c r="W118" s="131">
        <v>38.92</v>
      </c>
      <c r="X118" s="131">
        <v>38.880000000000003</v>
      </c>
      <c r="Y118" s="131">
        <v>39.18</v>
      </c>
      <c r="Z118" s="131">
        <v>39.68</v>
      </c>
      <c r="AB118" s="109" t="str">
        <f>TEXT(Z118,"##.0")</f>
        <v>39.7</v>
      </c>
    </row>
    <row r="120" spans="19:32" x14ac:dyDescent="0.25">
      <c r="S120" s="101" t="s">
        <v>100</v>
      </c>
      <c r="T120" s="112"/>
      <c r="U120" s="112"/>
      <c r="V120" s="112">
        <v>73749</v>
      </c>
      <c r="W120" s="112">
        <v>76042</v>
      </c>
      <c r="X120" s="112">
        <v>77894</v>
      </c>
      <c r="Y120" s="112">
        <v>77748</v>
      </c>
      <c r="Z120" s="112">
        <v>75171</v>
      </c>
      <c r="AB120" s="109" t="str">
        <f>TEXT(Z120,"###,###")</f>
        <v>75,171</v>
      </c>
    </row>
    <row r="121" spans="19:32" x14ac:dyDescent="0.25">
      <c r="S121" s="101" t="s">
        <v>101</v>
      </c>
      <c r="T121" s="112"/>
      <c r="U121" s="112"/>
      <c r="V121" s="112">
        <v>5664</v>
      </c>
      <c r="W121" s="112">
        <v>5811</v>
      </c>
      <c r="X121" s="112">
        <v>5994</v>
      </c>
      <c r="Y121" s="112">
        <v>5803</v>
      </c>
      <c r="Z121" s="112">
        <v>5799</v>
      </c>
      <c r="AB121" s="109" t="str">
        <f>TEXT(Z121,"###,###")</f>
        <v>5,799</v>
      </c>
    </row>
    <row r="122" spans="19:32" x14ac:dyDescent="0.25">
      <c r="S122" s="101" t="s">
        <v>102</v>
      </c>
      <c r="T122" s="112"/>
      <c r="U122" s="112"/>
      <c r="V122" s="112">
        <v>7700</v>
      </c>
      <c r="W122" s="112">
        <v>8388</v>
      </c>
      <c r="X122" s="112">
        <v>8843</v>
      </c>
      <c r="Y122" s="112">
        <v>8984</v>
      </c>
      <c r="Z122" s="112">
        <v>8989</v>
      </c>
      <c r="AB122" s="109" t="str">
        <f>TEXT(Z122,"###,###")</f>
        <v>8,989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81449</v>
      </c>
      <c r="W124" s="112">
        <v>84430</v>
      </c>
      <c r="X124" s="112">
        <v>86737</v>
      </c>
      <c r="Y124" s="112">
        <v>86732</v>
      </c>
      <c r="Z124" s="112">
        <v>84160</v>
      </c>
      <c r="AB124" s="109" t="str">
        <f>TEXT(Z124,"###,###")</f>
        <v>84,160</v>
      </c>
      <c r="AD124" s="127">
        <f>Z124/$Z$7*100</f>
        <v>93.551650159513571</v>
      </c>
    </row>
    <row r="125" spans="19:32" x14ac:dyDescent="0.25">
      <c r="S125" s="101" t="s">
        <v>104</v>
      </c>
      <c r="T125" s="112"/>
      <c r="U125" s="112"/>
      <c r="V125" s="112">
        <v>13364</v>
      </c>
      <c r="W125" s="112">
        <v>14199</v>
      </c>
      <c r="X125" s="112">
        <v>14837</v>
      </c>
      <c r="Y125" s="112">
        <v>14787</v>
      </c>
      <c r="Z125" s="112">
        <v>14788</v>
      </c>
      <c r="AB125" s="109" t="str">
        <f>TEXT(Z125,"###,###")</f>
        <v>14,788</v>
      </c>
      <c r="AD125" s="127">
        <f>Z125/$Z$7*100</f>
        <v>16.438234345994378</v>
      </c>
    </row>
    <row r="127" spans="19:32" x14ac:dyDescent="0.25">
      <c r="S127" s="101" t="s">
        <v>105</v>
      </c>
      <c r="T127" s="112"/>
      <c r="U127" s="112"/>
      <c r="V127" s="112">
        <v>44043</v>
      </c>
      <c r="W127" s="112">
        <v>45560</v>
      </c>
      <c r="X127" s="112">
        <v>46627</v>
      </c>
      <c r="Y127" s="112">
        <v>46321</v>
      </c>
      <c r="Z127" s="112">
        <v>44709</v>
      </c>
      <c r="AB127" s="109" t="str">
        <f>TEXT(Z127,"###,###")</f>
        <v>44,709</v>
      </c>
      <c r="AD127" s="127">
        <f>Z127/$Z$7*100</f>
        <v>49.698202554440257</v>
      </c>
    </row>
    <row r="128" spans="19:32" x14ac:dyDescent="0.25">
      <c r="S128" s="101" t="s">
        <v>106</v>
      </c>
      <c r="T128" s="112"/>
      <c r="U128" s="112"/>
      <c r="V128" s="112">
        <v>43064</v>
      </c>
      <c r="W128" s="112">
        <v>44673</v>
      </c>
      <c r="X128" s="112">
        <v>46098</v>
      </c>
      <c r="Y128" s="112">
        <v>46207</v>
      </c>
      <c r="Z128" s="112">
        <v>45212</v>
      </c>
      <c r="AB128" s="109" t="str">
        <f>TEXT(Z128,"###,###")</f>
        <v>45,212</v>
      </c>
      <c r="AD128" s="127">
        <f>Z128/$Z$7*100</f>
        <v>50.257333733506741</v>
      </c>
    </row>
    <row r="130" spans="19:20" x14ac:dyDescent="0.25">
      <c r="S130" s="101" t="s">
        <v>282</v>
      </c>
      <c r="T130" s="127">
        <v>83.559542468402967</v>
      </c>
    </row>
    <row r="131" spans="19:20" x14ac:dyDescent="0.25">
      <c r="S131" s="101" t="s">
        <v>283</v>
      </c>
      <c r="T131" s="127">
        <v>6.4461266548837823</v>
      </c>
    </row>
    <row r="132" spans="19:20" x14ac:dyDescent="0.25">
      <c r="S132" s="101" t="s">
        <v>284</v>
      </c>
      <c r="T132" s="127">
        <v>9.9921076911105917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FF6F039B-95A7-4238-BB42-CBC0E4CC143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31651993-8484-46EA-AB62-3F6685EEFF3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FC9D5A20-FEBE-4AAD-ADAA-DC711C289FC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155B17D1-7047-487E-AA65-E34E32E5CF6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11E980-C178-46BA-9809-17BF4592CBDB}">
  <sheetPr codeName="Sheet65">
    <tabColor theme="4" tint="-0.249977111117893"/>
  </sheetPr>
  <dimension ref="A1:AG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3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108</v>
      </c>
      <c r="T1" s="99"/>
      <c r="U1" s="99"/>
      <c r="V1" s="99"/>
      <c r="W1" s="99"/>
      <c r="X1" s="99"/>
      <c r="Y1" s="100" t="s">
        <v>205</v>
      </c>
      <c r="Z1" s="100"/>
      <c r="AB1" s="102"/>
      <c r="AC1" s="102"/>
      <c r="AD1" s="102"/>
      <c r="AE1" s="102"/>
      <c r="AF1" s="102"/>
      <c r="AG1" s="101"/>
    </row>
    <row r="2" spans="1:33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204</v>
      </c>
      <c r="Y2" s="103" t="s">
        <v>281</v>
      </c>
      <c r="Z2" s="103" t="s">
        <v>287</v>
      </c>
      <c r="AB2" s="141" t="str">
        <f>$Z$2</f>
        <v>2020-21</v>
      </c>
      <c r="AC2" s="141"/>
      <c r="AD2" s="141"/>
      <c r="AE2" s="141"/>
      <c r="AF2" s="141"/>
      <c r="AG2" s="101"/>
    </row>
    <row r="3" spans="1:33" ht="15" customHeight="1" x14ac:dyDescent="0.25">
      <c r="A3" s="60" t="s">
        <v>292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108</v>
      </c>
      <c r="Y3" s="105" t="s">
        <v>205</v>
      </c>
      <c r="Z3" s="105"/>
      <c r="AB3" s="106" t="s">
        <v>24</v>
      </c>
      <c r="AD3" s="106" t="s">
        <v>25</v>
      </c>
      <c r="AF3" s="106" t="s">
        <v>26</v>
      </c>
      <c r="AG3" s="101"/>
    </row>
    <row r="4" spans="1:33" ht="15" customHeight="1" x14ac:dyDescent="0.25">
      <c r="A4" s="23" t="str">
        <f>"Table "&amp;$Y$3&amp;" "&amp;$U$3&amp;", "&amp;'State data for spotlight'!$C$3&amp;", "&amp;$Z$2</f>
        <v>Table 8.1 Alpine, Victoria,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10535</v>
      </c>
      <c r="W4" s="108">
        <v>11072</v>
      </c>
      <c r="X4" s="108">
        <v>11181</v>
      </c>
      <c r="Y4" s="108">
        <v>11238</v>
      </c>
      <c r="Z4" s="108">
        <v>11858</v>
      </c>
      <c r="AB4" s="109" t="str">
        <f>TEXT(Z4,"###,###")</f>
        <v>11,858</v>
      </c>
      <c r="AD4" s="110">
        <f>Z4/Y4-1</f>
        <v>5.5169959067449703E-2</v>
      </c>
      <c r="AF4" s="110">
        <f>Z4/V4-1</f>
        <v>0.12558139534883717</v>
      </c>
      <c r="AG4" s="101"/>
    </row>
    <row r="5" spans="1:33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5182</v>
      </c>
      <c r="W5" s="108">
        <v>5466</v>
      </c>
      <c r="X5" s="108">
        <v>5407</v>
      </c>
      <c r="Y5" s="108">
        <v>5577</v>
      </c>
      <c r="Z5" s="108">
        <v>5764</v>
      </c>
      <c r="AB5" s="109" t="str">
        <f>TEXT(Z5,"###,###")</f>
        <v>5,764</v>
      </c>
      <c r="AD5" s="110">
        <f t="shared" ref="AD5:AD9" si="0">Z5/Y5-1</f>
        <v>3.3530571992110403E-2</v>
      </c>
      <c r="AF5" s="110">
        <f t="shared" ref="AF5:AF9" si="1">Z5/V5-1</f>
        <v>0.1123118487070629</v>
      </c>
      <c r="AG5" s="101"/>
    </row>
    <row r="6" spans="1:33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5349</v>
      </c>
      <c r="W6" s="108">
        <v>5607</v>
      </c>
      <c r="X6" s="108">
        <v>5770</v>
      </c>
      <c r="Y6" s="108">
        <v>5667</v>
      </c>
      <c r="Z6" s="108">
        <v>6069</v>
      </c>
      <c r="AB6" s="109" t="str">
        <f>TEXT(Z6,"###,###")</f>
        <v>6,069</v>
      </c>
      <c r="AD6" s="110">
        <f t="shared" si="0"/>
        <v>7.093700370566447E-2</v>
      </c>
      <c r="AF6" s="110">
        <f t="shared" si="1"/>
        <v>0.13460459899046562</v>
      </c>
      <c r="AG6" s="101"/>
    </row>
    <row r="7" spans="1:33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6829</v>
      </c>
      <c r="W7" s="108">
        <v>7279</v>
      </c>
      <c r="X7" s="108">
        <v>7215</v>
      </c>
      <c r="Y7" s="108">
        <v>7551</v>
      </c>
      <c r="Z7" s="108">
        <v>7733</v>
      </c>
      <c r="AB7" s="109" t="str">
        <f>TEXT(Z7,"###,###")</f>
        <v>7,733</v>
      </c>
      <c r="AD7" s="110">
        <f t="shared" si="0"/>
        <v>2.4102767845318507E-2</v>
      </c>
      <c r="AF7" s="110">
        <f t="shared" si="1"/>
        <v>0.13237662908185688</v>
      </c>
      <c r="AG7" s="101"/>
    </row>
    <row r="8" spans="1:33" ht="17.25" customHeight="1" x14ac:dyDescent="0.25">
      <c r="A8" s="64" t="s">
        <v>12</v>
      </c>
      <c r="B8" s="65"/>
      <c r="C8" s="29"/>
      <c r="D8" s="66" t="str">
        <f>AB4</f>
        <v>11,858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7,733</v>
      </c>
      <c r="P8" s="67"/>
      <c r="S8" s="107" t="s">
        <v>84</v>
      </c>
      <c r="T8" s="108"/>
      <c r="U8" s="108"/>
      <c r="V8" s="108">
        <v>27435.74</v>
      </c>
      <c r="W8" s="108">
        <v>27908</v>
      </c>
      <c r="X8" s="108">
        <v>28722.5</v>
      </c>
      <c r="Y8" s="108">
        <v>30309.08</v>
      </c>
      <c r="Z8" s="108">
        <v>33701</v>
      </c>
      <c r="AB8" s="109" t="str">
        <f>TEXT(Z8,"$###,###")</f>
        <v>$33,701</v>
      </c>
      <c r="AD8" s="110">
        <f t="shared" si="0"/>
        <v>0.11191101808434967</v>
      </c>
      <c r="AF8" s="110">
        <f t="shared" si="1"/>
        <v>0.22836125433467425</v>
      </c>
      <c r="AG8" s="101"/>
    </row>
    <row r="9" spans="1:33" x14ac:dyDescent="0.25">
      <c r="A9" s="30" t="s">
        <v>14</v>
      </c>
      <c r="B9" s="71"/>
      <c r="C9" s="72"/>
      <c r="D9" s="73">
        <f>AD104</f>
        <v>69.134761342553546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50.872882451829817</v>
      </c>
      <c r="P9" s="74" t="s">
        <v>85</v>
      </c>
      <c r="S9" s="107" t="s">
        <v>7</v>
      </c>
      <c r="T9" s="108"/>
      <c r="U9" s="108"/>
      <c r="V9" s="108">
        <v>287951193</v>
      </c>
      <c r="W9" s="108">
        <v>315543341</v>
      </c>
      <c r="X9" s="108">
        <v>328417808</v>
      </c>
      <c r="Y9" s="108">
        <v>353959274</v>
      </c>
      <c r="Z9" s="108">
        <v>394339689</v>
      </c>
      <c r="AB9" s="109" t="str">
        <f>TEXT(Z9/1000000,"$#,###.0")&amp;" mil"</f>
        <v>$394.3 mil</v>
      </c>
      <c r="AD9" s="110">
        <f t="shared" si="0"/>
        <v>0.1140820935235618</v>
      </c>
      <c r="AF9" s="110">
        <f t="shared" si="1"/>
        <v>0.36946711312982816</v>
      </c>
      <c r="AG9" s="101"/>
    </row>
    <row r="10" spans="1:33" x14ac:dyDescent="0.25">
      <c r="A10" s="30" t="s">
        <v>17</v>
      </c>
      <c r="B10" s="71"/>
      <c r="C10" s="72"/>
      <c r="D10" s="73">
        <f>AD105</f>
        <v>18.249283184348119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48.881417302469934</v>
      </c>
      <c r="P10" s="74" t="s">
        <v>85</v>
      </c>
      <c r="S10" s="107"/>
      <c r="AG10" s="101"/>
    </row>
    <row r="11" spans="1:33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74.473037630932367</v>
      </c>
      <c r="P11" s="74" t="s">
        <v>85</v>
      </c>
      <c r="S11" s="107" t="s">
        <v>29</v>
      </c>
      <c r="T11" s="112"/>
      <c r="U11" s="112"/>
      <c r="V11" s="112">
        <v>8788</v>
      </c>
      <c r="W11" s="112">
        <v>9232</v>
      </c>
      <c r="X11" s="112">
        <v>9373</v>
      </c>
      <c r="Y11" s="112">
        <v>9341</v>
      </c>
      <c r="Z11" s="112">
        <v>9879</v>
      </c>
      <c r="AG11" s="101"/>
    </row>
    <row r="12" spans="1:33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13.319539635329109</v>
      </c>
      <c r="P12" s="74" t="s">
        <v>85</v>
      </c>
      <c r="S12" s="107" t="s">
        <v>30</v>
      </c>
      <c r="T12" s="112"/>
      <c r="U12" s="112"/>
      <c r="V12" s="112">
        <v>1749</v>
      </c>
      <c r="W12" s="112">
        <v>1841</v>
      </c>
      <c r="X12" s="112">
        <v>1807</v>
      </c>
      <c r="Y12" s="112">
        <v>1905</v>
      </c>
      <c r="Z12" s="112">
        <v>1979</v>
      </c>
      <c r="AG12" s="101"/>
    </row>
    <row r="13" spans="1:33" ht="15" customHeight="1" x14ac:dyDescent="0.25">
      <c r="A13" s="30" t="s">
        <v>19</v>
      </c>
      <c r="B13" s="72"/>
      <c r="C13" s="72"/>
      <c r="D13" s="73">
        <f>AD108</f>
        <v>19.893742621015349</v>
      </c>
      <c r="E13" s="74" t="s">
        <v>85</v>
      </c>
      <c r="F13" s="24"/>
      <c r="G13" s="142" t="s">
        <v>285</v>
      </c>
      <c r="H13" s="143"/>
      <c r="I13" s="143"/>
      <c r="J13" s="143"/>
      <c r="K13" s="143"/>
      <c r="L13" s="143"/>
      <c r="M13" s="81"/>
      <c r="N13" s="72"/>
      <c r="O13" s="73">
        <f>T132</f>
        <v>12.310875468770206</v>
      </c>
      <c r="P13" s="74" t="s">
        <v>85</v>
      </c>
      <c r="S13" s="107"/>
      <c r="T13" s="107"/>
      <c r="AB13" s="113"/>
      <c r="AG13" s="101"/>
    </row>
    <row r="14" spans="1:33" ht="15" customHeight="1" x14ac:dyDescent="0.25">
      <c r="A14" s="30" t="s">
        <v>20</v>
      </c>
      <c r="B14" s="72"/>
      <c r="C14" s="72"/>
      <c r="D14" s="73">
        <f>AD109</f>
        <v>20.888851408331927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44.9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  <c r="AG14" s="101"/>
    </row>
    <row r="15" spans="1:33" ht="15" customHeight="1" x14ac:dyDescent="0.25">
      <c r="A15" s="30" t="s">
        <v>21</v>
      </c>
      <c r="B15" s="72"/>
      <c r="C15" s="72"/>
      <c r="D15" s="73">
        <f>AD110</f>
        <v>22.212852082981954</v>
      </c>
      <c r="E15" s="74" t="s">
        <v>85</v>
      </c>
      <c r="F15" s="24"/>
      <c r="G15" s="33" t="s">
        <v>279</v>
      </c>
      <c r="H15" s="72"/>
      <c r="I15" s="72"/>
      <c r="J15" s="72"/>
      <c r="K15" s="82"/>
      <c r="L15" s="72"/>
      <c r="M15" s="72"/>
      <c r="N15" s="72"/>
      <c r="O15" s="73">
        <f>AB38</f>
        <v>21.360227566589089</v>
      </c>
      <c r="P15" s="74" t="s">
        <v>85</v>
      </c>
      <c r="S15" s="115" t="s">
        <v>61</v>
      </c>
      <c r="T15" s="115"/>
      <c r="U15" s="116"/>
      <c r="V15" s="116">
        <v>859</v>
      </c>
      <c r="W15" s="116">
        <v>830</v>
      </c>
      <c r="X15" s="116">
        <v>810</v>
      </c>
      <c r="Y15" s="112">
        <v>819</v>
      </c>
      <c r="Z15" s="112">
        <v>829</v>
      </c>
      <c r="AB15" s="117">
        <f t="shared" ref="AB15:AB34" si="2">IF(Z15="np",0,Z15/$Z$34)</f>
        <v>6.9910608871647836E-2</v>
      </c>
      <c r="AG15" s="101"/>
    </row>
    <row r="16" spans="1:33" ht="15" customHeight="1" thickBot="1" x14ac:dyDescent="0.3">
      <c r="A16" s="83" t="s">
        <v>22</v>
      </c>
      <c r="B16" s="35"/>
      <c r="C16" s="35"/>
      <c r="D16" s="84">
        <f>AD111</f>
        <v>25.358407825940294</v>
      </c>
      <c r="E16" s="85" t="s">
        <v>85</v>
      </c>
      <c r="F16" s="24"/>
      <c r="G16" s="86" t="s">
        <v>280</v>
      </c>
      <c r="H16" s="35"/>
      <c r="I16" s="35"/>
      <c r="J16" s="35"/>
      <c r="K16" s="36"/>
      <c r="L16" s="35"/>
      <c r="M16" s="35"/>
      <c r="N16" s="35"/>
      <c r="O16" s="84">
        <f>AB37</f>
        <v>78.639772433410911</v>
      </c>
      <c r="P16" s="37" t="s">
        <v>85</v>
      </c>
      <c r="S16" s="115" t="s">
        <v>62</v>
      </c>
      <c r="T16" s="115"/>
      <c r="U16" s="116"/>
      <c r="V16" s="116">
        <v>37</v>
      </c>
      <c r="W16" s="116">
        <v>38</v>
      </c>
      <c r="X16" s="116">
        <v>35</v>
      </c>
      <c r="Y16" s="112">
        <v>45</v>
      </c>
      <c r="Z16" s="112">
        <v>42</v>
      </c>
      <c r="AB16" s="117">
        <f t="shared" si="2"/>
        <v>3.5419126328217238E-3</v>
      </c>
      <c r="AG16" s="101"/>
    </row>
    <row r="17" spans="1:33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681</v>
      </c>
      <c r="W17" s="116">
        <v>832</v>
      </c>
      <c r="X17" s="116">
        <v>683</v>
      </c>
      <c r="Y17" s="112">
        <v>704</v>
      </c>
      <c r="Z17" s="112">
        <v>737</v>
      </c>
      <c r="AB17" s="117">
        <f t="shared" si="2"/>
        <v>6.215213358070501E-2</v>
      </c>
      <c r="AG17" s="101"/>
    </row>
    <row r="18" spans="1:33" x14ac:dyDescent="0.25">
      <c r="A18" s="63" t="s">
        <v>8</v>
      </c>
      <c r="B18" s="63"/>
      <c r="C18" s="63"/>
      <c r="D18" s="63"/>
      <c r="E18" s="63"/>
      <c r="F18" s="63"/>
      <c r="G18" s="63" t="s">
        <v>289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102</v>
      </c>
      <c r="W18" s="116">
        <v>100</v>
      </c>
      <c r="X18" s="116">
        <v>96</v>
      </c>
      <c r="Y18" s="112">
        <v>95</v>
      </c>
      <c r="Z18" s="112">
        <v>92</v>
      </c>
      <c r="AB18" s="117">
        <f t="shared" si="2"/>
        <v>7.7584752909428236E-3</v>
      </c>
      <c r="AG18" s="101"/>
    </row>
    <row r="19" spans="1:33" x14ac:dyDescent="0.25">
      <c r="A19" s="63" t="str">
        <f>$S$1&amp;" ("&amp;$V$2&amp;" to "&amp;$Z$2&amp;")"</f>
        <v>Alpine (2016-17 to 2020-21)</v>
      </c>
      <c r="B19" s="63"/>
      <c r="C19" s="63"/>
      <c r="D19" s="63"/>
      <c r="E19" s="63"/>
      <c r="F19" s="63"/>
      <c r="G19" s="63" t="str">
        <f>$S$1&amp;" ("&amp;$V$2&amp;" to "&amp;$Z$2&amp;")"</f>
        <v>Alpine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615</v>
      </c>
      <c r="W19" s="116">
        <v>736</v>
      </c>
      <c r="X19" s="116">
        <v>782</v>
      </c>
      <c r="Y19" s="112">
        <v>835</v>
      </c>
      <c r="Z19" s="112">
        <v>862</v>
      </c>
      <c r="AB19" s="117">
        <f t="shared" si="2"/>
        <v>7.2693540226007755E-2</v>
      </c>
      <c r="AG19" s="101"/>
    </row>
    <row r="20" spans="1:33" x14ac:dyDescent="0.25">
      <c r="S20" s="115" t="s">
        <v>66</v>
      </c>
      <c r="T20" s="115"/>
      <c r="U20" s="116"/>
      <c r="V20" s="116">
        <v>190</v>
      </c>
      <c r="W20" s="116">
        <v>207</v>
      </c>
      <c r="X20" s="116">
        <v>212</v>
      </c>
      <c r="Y20" s="112">
        <v>158</v>
      </c>
      <c r="Z20" s="112">
        <v>172</v>
      </c>
      <c r="AB20" s="117">
        <f t="shared" si="2"/>
        <v>1.4504975543936583E-2</v>
      </c>
      <c r="AG20" s="101"/>
    </row>
    <row r="21" spans="1:33" x14ac:dyDescent="0.25">
      <c r="S21" s="115" t="s">
        <v>67</v>
      </c>
      <c r="T21" s="115"/>
      <c r="U21" s="116"/>
      <c r="V21" s="116">
        <v>737</v>
      </c>
      <c r="W21" s="116">
        <v>881</v>
      </c>
      <c r="X21" s="116">
        <v>834</v>
      </c>
      <c r="Y21" s="112">
        <v>880</v>
      </c>
      <c r="Z21" s="112">
        <v>937</v>
      </c>
      <c r="AB21" s="117">
        <f t="shared" si="2"/>
        <v>7.9018384213189408E-2</v>
      </c>
      <c r="AG21" s="101"/>
    </row>
    <row r="22" spans="1:33" x14ac:dyDescent="0.25">
      <c r="S22" s="115" t="s">
        <v>68</v>
      </c>
      <c r="T22" s="115"/>
      <c r="U22" s="116"/>
      <c r="V22" s="116">
        <v>1157</v>
      </c>
      <c r="W22" s="116">
        <v>1213</v>
      </c>
      <c r="X22" s="116">
        <v>1467</v>
      </c>
      <c r="Y22" s="112">
        <v>1434</v>
      </c>
      <c r="Z22" s="112">
        <v>1513</v>
      </c>
      <c r="AB22" s="117">
        <f t="shared" si="2"/>
        <v>0.12759318603474448</v>
      </c>
      <c r="AG22" s="101"/>
    </row>
    <row r="23" spans="1:33" x14ac:dyDescent="0.25">
      <c r="S23" s="115" t="s">
        <v>69</v>
      </c>
      <c r="T23" s="115"/>
      <c r="U23" s="116"/>
      <c r="V23" s="116">
        <v>409</v>
      </c>
      <c r="W23" s="116">
        <v>368</v>
      </c>
      <c r="X23" s="116">
        <v>372</v>
      </c>
      <c r="Y23" s="112">
        <v>518</v>
      </c>
      <c r="Z23" s="112">
        <v>480</v>
      </c>
      <c r="AB23" s="117">
        <f t="shared" si="2"/>
        <v>4.0479001517962555E-2</v>
      </c>
      <c r="AG23" s="101"/>
    </row>
    <row r="24" spans="1:33" x14ac:dyDescent="0.25">
      <c r="S24" s="115" t="s">
        <v>70</v>
      </c>
      <c r="T24" s="115"/>
      <c r="U24" s="116"/>
      <c r="V24" s="116">
        <v>67</v>
      </c>
      <c r="W24" s="116">
        <v>64</v>
      </c>
      <c r="X24" s="116">
        <v>63</v>
      </c>
      <c r="Y24" s="112">
        <v>54</v>
      </c>
      <c r="Z24" s="112">
        <v>73</v>
      </c>
      <c r="AB24" s="117">
        <f t="shared" si="2"/>
        <v>6.1561814808568059E-3</v>
      </c>
      <c r="AG24" s="101"/>
    </row>
    <row r="25" spans="1:33" x14ac:dyDescent="0.25">
      <c r="S25" s="115" t="s">
        <v>71</v>
      </c>
      <c r="T25" s="115"/>
      <c r="U25" s="116"/>
      <c r="V25" s="116">
        <v>246</v>
      </c>
      <c r="W25" s="116">
        <v>306</v>
      </c>
      <c r="X25" s="116">
        <v>315</v>
      </c>
      <c r="Y25" s="112">
        <v>312</v>
      </c>
      <c r="Z25" s="112">
        <v>341</v>
      </c>
      <c r="AB25" s="117">
        <f t="shared" si="2"/>
        <v>2.8756957328385901E-2</v>
      </c>
      <c r="AG25" s="101"/>
    </row>
    <row r="26" spans="1:33" x14ac:dyDescent="0.25">
      <c r="S26" s="115" t="s">
        <v>72</v>
      </c>
      <c r="T26" s="115"/>
      <c r="U26" s="116"/>
      <c r="V26" s="116">
        <v>206</v>
      </c>
      <c r="W26" s="116">
        <v>279</v>
      </c>
      <c r="X26" s="116">
        <v>303</v>
      </c>
      <c r="Y26" s="112">
        <v>270</v>
      </c>
      <c r="Z26" s="112">
        <v>248</v>
      </c>
      <c r="AB26" s="117">
        <f t="shared" si="2"/>
        <v>2.0914150784280654E-2</v>
      </c>
      <c r="AG26" s="101"/>
    </row>
    <row r="27" spans="1:33" x14ac:dyDescent="0.25">
      <c r="S27" s="115" t="s">
        <v>73</v>
      </c>
      <c r="T27" s="115"/>
      <c r="U27" s="116"/>
      <c r="V27" s="116">
        <v>485</v>
      </c>
      <c r="W27" s="116">
        <v>525</v>
      </c>
      <c r="X27" s="116">
        <v>548</v>
      </c>
      <c r="Y27" s="112">
        <v>559</v>
      </c>
      <c r="Z27" s="112">
        <v>667</v>
      </c>
      <c r="AB27" s="117">
        <f t="shared" si="2"/>
        <v>5.6248945859335472E-2</v>
      </c>
      <c r="AG27" s="101"/>
    </row>
    <row r="28" spans="1:33" x14ac:dyDescent="0.25">
      <c r="S28" s="115" t="s">
        <v>74</v>
      </c>
      <c r="T28" s="115"/>
      <c r="U28" s="116"/>
      <c r="V28" s="116">
        <v>440</v>
      </c>
      <c r="W28" s="116">
        <v>498</v>
      </c>
      <c r="X28" s="116">
        <v>553</v>
      </c>
      <c r="Y28" s="112">
        <v>564</v>
      </c>
      <c r="Z28" s="112">
        <v>602</v>
      </c>
      <c r="AB28" s="117">
        <f t="shared" si="2"/>
        <v>5.0767414403778043E-2</v>
      </c>
      <c r="AG28" s="101"/>
    </row>
    <row r="29" spans="1:33" x14ac:dyDescent="0.25">
      <c r="S29" s="115" t="s">
        <v>75</v>
      </c>
      <c r="T29" s="115"/>
      <c r="U29" s="116"/>
      <c r="V29" s="116">
        <v>542</v>
      </c>
      <c r="W29" s="116">
        <v>468</v>
      </c>
      <c r="X29" s="116">
        <v>834</v>
      </c>
      <c r="Y29" s="112">
        <v>514</v>
      </c>
      <c r="Z29" s="112">
        <v>566</v>
      </c>
      <c r="AB29" s="117">
        <f t="shared" si="2"/>
        <v>4.7731489289930845E-2</v>
      </c>
      <c r="AG29" s="101"/>
    </row>
    <row r="30" spans="1:33" x14ac:dyDescent="0.25">
      <c r="S30" s="115" t="s">
        <v>76</v>
      </c>
      <c r="T30" s="115"/>
      <c r="U30" s="116"/>
      <c r="V30" s="116">
        <v>771</v>
      </c>
      <c r="W30" s="116">
        <v>868</v>
      </c>
      <c r="X30" s="116">
        <v>584</v>
      </c>
      <c r="Y30" s="112">
        <v>804</v>
      </c>
      <c r="Z30" s="112">
        <v>808</v>
      </c>
      <c r="AB30" s="117">
        <f t="shared" si="2"/>
        <v>6.8139652555236976E-2</v>
      </c>
      <c r="AG30" s="101"/>
    </row>
    <row r="31" spans="1:33" x14ac:dyDescent="0.25">
      <c r="S31" s="115" t="s">
        <v>77</v>
      </c>
      <c r="T31" s="115"/>
      <c r="U31" s="116"/>
      <c r="V31" s="116">
        <v>1051</v>
      </c>
      <c r="W31" s="116">
        <v>1067</v>
      </c>
      <c r="X31" s="116">
        <v>1131</v>
      </c>
      <c r="Y31" s="112">
        <v>1112</v>
      </c>
      <c r="Z31" s="112">
        <v>1279</v>
      </c>
      <c r="AB31" s="117">
        <f t="shared" si="2"/>
        <v>0.10785967279473772</v>
      </c>
      <c r="AG31" s="101"/>
    </row>
    <row r="32" spans="1:33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333</v>
      </c>
      <c r="W32" s="116">
        <v>433</v>
      </c>
      <c r="X32" s="116">
        <v>440</v>
      </c>
      <c r="Y32" s="112">
        <v>407</v>
      </c>
      <c r="Z32" s="112">
        <v>440</v>
      </c>
      <c r="AB32" s="117">
        <f t="shared" si="2"/>
        <v>3.7105751391465679E-2</v>
      </c>
      <c r="AG32" s="101"/>
    </row>
    <row r="33" spans="19:33" x14ac:dyDescent="0.25">
      <c r="S33" s="115" t="s">
        <v>79</v>
      </c>
      <c r="T33" s="115"/>
      <c r="U33" s="116"/>
      <c r="V33" s="116">
        <v>247</v>
      </c>
      <c r="W33" s="116">
        <v>304</v>
      </c>
      <c r="X33" s="116">
        <v>255</v>
      </c>
      <c r="Y33" s="112">
        <v>280</v>
      </c>
      <c r="Z33" s="112">
        <v>330</v>
      </c>
      <c r="AB33" s="117">
        <f t="shared" si="2"/>
        <v>2.7829313543599257E-2</v>
      </c>
      <c r="AG33" s="101"/>
    </row>
    <row r="34" spans="19:33" x14ac:dyDescent="0.25">
      <c r="S34" s="118" t="s">
        <v>53</v>
      </c>
      <c r="T34" s="118"/>
      <c r="U34" s="119"/>
      <c r="V34" s="119">
        <v>10534</v>
      </c>
      <c r="W34" s="119">
        <v>11073</v>
      </c>
      <c r="X34" s="119">
        <v>11179</v>
      </c>
      <c r="Y34" s="120">
        <v>11243</v>
      </c>
      <c r="Z34" s="120">
        <v>11858</v>
      </c>
      <c r="AA34" s="121"/>
      <c r="AB34" s="122">
        <f t="shared" si="2"/>
        <v>1</v>
      </c>
      <c r="AG34" s="101"/>
    </row>
    <row r="35" spans="19:33" x14ac:dyDescent="0.25">
      <c r="Y35" s="123"/>
      <c r="Z35" s="123"/>
      <c r="AB35" s="124"/>
      <c r="AC35" s="124"/>
      <c r="AD35" s="124"/>
      <c r="AE35" s="124"/>
      <c r="AF35" s="124"/>
      <c r="AG35" s="101"/>
    </row>
    <row r="36" spans="19:33" x14ac:dyDescent="0.25">
      <c r="S36" s="107" t="s">
        <v>87</v>
      </c>
      <c r="T36" s="107"/>
      <c r="AB36" s="125"/>
      <c r="AC36" s="106"/>
      <c r="AD36" s="106"/>
      <c r="AF36" s="106"/>
      <c r="AG36" s="101"/>
    </row>
    <row r="37" spans="19:33" x14ac:dyDescent="0.25">
      <c r="S37" s="111" t="s">
        <v>9</v>
      </c>
      <c r="T37" s="112"/>
      <c r="U37" s="112"/>
      <c r="V37" s="112">
        <v>5418</v>
      </c>
      <c r="W37" s="112">
        <v>5773</v>
      </c>
      <c r="X37" s="112">
        <v>5611</v>
      </c>
      <c r="Y37" s="112">
        <v>6029</v>
      </c>
      <c r="Z37" s="112">
        <v>6082</v>
      </c>
      <c r="AB37" s="133">
        <f>Z37/Z40*100</f>
        <v>78.639772433410911</v>
      </c>
      <c r="AD37" s="110"/>
      <c r="AF37" s="110"/>
      <c r="AG37" s="101"/>
    </row>
    <row r="38" spans="19:33" x14ac:dyDescent="0.25">
      <c r="S38" s="111" t="s">
        <v>10</v>
      </c>
      <c r="T38" s="112"/>
      <c r="U38" s="112"/>
      <c r="V38" s="112">
        <v>1411</v>
      </c>
      <c r="W38" s="112">
        <v>1502</v>
      </c>
      <c r="X38" s="112">
        <v>1610</v>
      </c>
      <c r="Y38" s="112">
        <v>1524</v>
      </c>
      <c r="Z38" s="112">
        <v>1652</v>
      </c>
      <c r="AB38" s="133">
        <f>Z38/Z40*100</f>
        <v>21.360227566589089</v>
      </c>
      <c r="AD38" s="110"/>
      <c r="AF38" s="110"/>
      <c r="AG38" s="101"/>
    </row>
    <row r="39" spans="19:33" x14ac:dyDescent="0.25">
      <c r="S39" s="111" t="s">
        <v>11</v>
      </c>
      <c r="Y39" s="112"/>
      <c r="Z39" s="112"/>
      <c r="AB39" s="109"/>
      <c r="AD39" s="117"/>
      <c r="AF39" s="109"/>
      <c r="AG39" s="101"/>
    </row>
    <row r="40" spans="19:33" x14ac:dyDescent="0.25">
      <c r="S40" s="111" t="s">
        <v>33</v>
      </c>
      <c r="T40" s="112"/>
      <c r="U40" s="112"/>
      <c r="V40" s="112">
        <v>6829</v>
      </c>
      <c r="W40" s="112">
        <v>7275</v>
      </c>
      <c r="X40" s="112">
        <v>7221</v>
      </c>
      <c r="Y40" s="112">
        <v>7553</v>
      </c>
      <c r="Z40" s="112">
        <v>7734</v>
      </c>
      <c r="AB40" s="125"/>
      <c r="AC40" s="106"/>
      <c r="AD40" s="106"/>
      <c r="AE40" s="106"/>
      <c r="AF40" s="106"/>
      <c r="AG40" s="101"/>
    </row>
    <row r="41" spans="19:33" x14ac:dyDescent="0.25">
      <c r="AB41" s="126"/>
      <c r="AD41" s="127"/>
      <c r="AG41" s="101"/>
    </row>
    <row r="42" spans="19:33" x14ac:dyDescent="0.25">
      <c r="S42" s="114" t="s">
        <v>34</v>
      </c>
      <c r="T42" s="114"/>
      <c r="AB42" s="126"/>
      <c r="AD42" s="127"/>
      <c r="AG42" s="101"/>
    </row>
    <row r="43" spans="19:33" x14ac:dyDescent="0.25">
      <c r="S43" s="114" t="s">
        <v>35</v>
      </c>
      <c r="T43" s="114"/>
      <c r="AG43" s="101"/>
    </row>
    <row r="44" spans="19:33" x14ac:dyDescent="0.25">
      <c r="S44" s="115" t="s">
        <v>36</v>
      </c>
      <c r="T44" s="115"/>
      <c r="U44" s="112"/>
      <c r="V44" s="112">
        <v>7</v>
      </c>
      <c r="W44" s="112">
        <v>10</v>
      </c>
      <c r="X44" s="112">
        <v>7</v>
      </c>
      <c r="Y44" s="112">
        <v>9</v>
      </c>
      <c r="Z44" s="112">
        <v>25</v>
      </c>
      <c r="AG44" s="101"/>
    </row>
    <row r="45" spans="19:33" x14ac:dyDescent="0.25">
      <c r="S45" s="115" t="s">
        <v>37</v>
      </c>
      <c r="T45" s="115"/>
      <c r="U45" s="112"/>
      <c r="V45" s="112">
        <v>130</v>
      </c>
      <c r="W45" s="112">
        <v>136</v>
      </c>
      <c r="X45" s="112">
        <v>154</v>
      </c>
      <c r="Y45" s="112">
        <v>145</v>
      </c>
      <c r="Z45" s="112">
        <v>200</v>
      </c>
      <c r="AG45" s="101"/>
    </row>
    <row r="46" spans="19:33" x14ac:dyDescent="0.25">
      <c r="S46" s="115" t="s">
        <v>38</v>
      </c>
      <c r="T46" s="115"/>
      <c r="U46" s="112"/>
      <c r="V46" s="112">
        <v>326</v>
      </c>
      <c r="W46" s="112">
        <v>333</v>
      </c>
      <c r="X46" s="112">
        <v>303</v>
      </c>
      <c r="Y46" s="112">
        <v>321</v>
      </c>
      <c r="Z46" s="112">
        <v>301</v>
      </c>
      <c r="AG46" s="101"/>
    </row>
    <row r="47" spans="19:33" x14ac:dyDescent="0.25">
      <c r="S47" s="115" t="s">
        <v>39</v>
      </c>
      <c r="T47" s="115"/>
      <c r="U47" s="112"/>
      <c r="V47" s="112">
        <v>493</v>
      </c>
      <c r="W47" s="112">
        <v>554</v>
      </c>
      <c r="X47" s="112">
        <v>493</v>
      </c>
      <c r="Y47" s="112">
        <v>422</v>
      </c>
      <c r="Z47" s="112">
        <v>435</v>
      </c>
      <c r="AG47" s="101"/>
    </row>
    <row r="48" spans="19:33" x14ac:dyDescent="0.25">
      <c r="S48" s="115" t="s">
        <v>40</v>
      </c>
      <c r="T48" s="115"/>
      <c r="U48" s="112"/>
      <c r="V48" s="112">
        <v>460</v>
      </c>
      <c r="W48" s="112">
        <v>495</v>
      </c>
      <c r="X48" s="112">
        <v>536</v>
      </c>
      <c r="Y48" s="112">
        <v>609</v>
      </c>
      <c r="Z48" s="112">
        <v>618</v>
      </c>
      <c r="AG48" s="101"/>
    </row>
    <row r="49" spans="1:33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403</v>
      </c>
      <c r="W49" s="112">
        <v>408</v>
      </c>
      <c r="X49" s="112">
        <v>427</v>
      </c>
      <c r="Y49" s="112">
        <v>432</v>
      </c>
      <c r="Z49" s="112">
        <v>462</v>
      </c>
      <c r="AG49" s="101"/>
    </row>
    <row r="50" spans="1:33" ht="15" customHeight="1" x14ac:dyDescent="0.25">
      <c r="A50" s="63" t="str">
        <f>"Number of jobs by age and sex of job holders in "&amp;S1&amp;" ("&amp;Z2&amp;") *"</f>
        <v>Number of jobs by age and sex of job holders in Alpine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403</v>
      </c>
      <c r="W50" s="112">
        <v>444</v>
      </c>
      <c r="X50" s="112">
        <v>439</v>
      </c>
      <c r="Y50" s="112">
        <v>449</v>
      </c>
      <c r="Z50" s="112">
        <v>478</v>
      </c>
      <c r="AG50" s="101"/>
    </row>
    <row r="51" spans="1:33" ht="15" customHeight="1" x14ac:dyDescent="0.25">
      <c r="A51" s="2"/>
      <c r="S51" s="115" t="s">
        <v>43</v>
      </c>
      <c r="T51" s="115"/>
      <c r="U51" s="112"/>
      <c r="V51" s="112">
        <v>435</v>
      </c>
      <c r="W51" s="112">
        <v>411</v>
      </c>
      <c r="X51" s="112">
        <v>461</v>
      </c>
      <c r="Y51" s="112">
        <v>470</v>
      </c>
      <c r="Z51" s="112">
        <v>481</v>
      </c>
      <c r="AG51" s="101"/>
    </row>
    <row r="52" spans="1:33" ht="15" customHeight="1" x14ac:dyDescent="0.25">
      <c r="S52" s="115" t="s">
        <v>44</v>
      </c>
      <c r="T52" s="115"/>
      <c r="U52" s="112"/>
      <c r="V52" s="112">
        <v>504</v>
      </c>
      <c r="W52" s="112">
        <v>581</v>
      </c>
      <c r="X52" s="112">
        <v>539</v>
      </c>
      <c r="Y52" s="112">
        <v>550</v>
      </c>
      <c r="Z52" s="112">
        <v>560</v>
      </c>
      <c r="AG52" s="101"/>
    </row>
    <row r="53" spans="1:33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509</v>
      </c>
      <c r="W53" s="112">
        <v>493</v>
      </c>
      <c r="X53" s="112">
        <v>468</v>
      </c>
      <c r="Y53" s="112">
        <v>508</v>
      </c>
      <c r="Z53" s="112">
        <v>501</v>
      </c>
      <c r="AG53" s="101"/>
    </row>
    <row r="54" spans="1:33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587</v>
      </c>
      <c r="W54" s="112">
        <v>610</v>
      </c>
      <c r="X54" s="112">
        <v>551</v>
      </c>
      <c r="Y54" s="112">
        <v>545</v>
      </c>
      <c r="Z54" s="112">
        <v>556</v>
      </c>
      <c r="AG54" s="101"/>
    </row>
    <row r="55" spans="1:33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453</v>
      </c>
      <c r="W55" s="112">
        <v>479</v>
      </c>
      <c r="X55" s="112">
        <v>503</v>
      </c>
      <c r="Y55" s="112">
        <v>541</v>
      </c>
      <c r="Z55" s="112">
        <v>538</v>
      </c>
      <c r="AG55" s="101"/>
    </row>
    <row r="56" spans="1:33" ht="15" customHeight="1" x14ac:dyDescent="0.25">
      <c r="S56" s="115" t="s">
        <v>48</v>
      </c>
      <c r="T56" s="115"/>
      <c r="U56" s="112"/>
      <c r="V56" s="112">
        <v>272</v>
      </c>
      <c r="W56" s="112">
        <v>280</v>
      </c>
      <c r="X56" s="112">
        <v>291</v>
      </c>
      <c r="Y56" s="112">
        <v>322</v>
      </c>
      <c r="Z56" s="112">
        <v>336</v>
      </c>
      <c r="AG56" s="101"/>
    </row>
    <row r="57" spans="1:33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111</v>
      </c>
      <c r="W57" s="112">
        <v>135</v>
      </c>
      <c r="X57" s="112">
        <v>142</v>
      </c>
      <c r="Y57" s="112">
        <v>149</v>
      </c>
      <c r="Z57" s="112">
        <v>165</v>
      </c>
      <c r="AG57" s="101"/>
    </row>
    <row r="58" spans="1:33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50</v>
      </c>
      <c r="W58" s="112">
        <v>47</v>
      </c>
      <c r="X58" s="112">
        <v>51</v>
      </c>
      <c r="Y58" s="112">
        <v>56</v>
      </c>
      <c r="Z58" s="112">
        <v>62</v>
      </c>
      <c r="AG58" s="101"/>
    </row>
    <row r="59" spans="1:33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25</v>
      </c>
      <c r="W59" s="112">
        <v>26</v>
      </c>
      <c r="X59" s="112">
        <v>25</v>
      </c>
      <c r="Y59" s="112">
        <v>23</v>
      </c>
      <c r="Z59" s="112">
        <v>24</v>
      </c>
      <c r="AG59" s="101"/>
    </row>
    <row r="60" spans="1:33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18</v>
      </c>
      <c r="W60" s="112">
        <v>17</v>
      </c>
      <c r="X60" s="112">
        <v>15</v>
      </c>
      <c r="Y60" s="112">
        <v>21</v>
      </c>
      <c r="Z60" s="112">
        <v>22</v>
      </c>
      <c r="AG60" s="101"/>
    </row>
    <row r="61" spans="1:33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5178</v>
      </c>
      <c r="W61" s="112">
        <v>5465</v>
      </c>
      <c r="X61" s="112">
        <v>5410</v>
      </c>
      <c r="Y61" s="112">
        <v>5574</v>
      </c>
      <c r="Z61" s="112">
        <v>5764</v>
      </c>
      <c r="AG61" s="101"/>
    </row>
    <row r="62" spans="1:33" ht="15" customHeight="1" x14ac:dyDescent="0.25">
      <c r="S62" s="114" t="s">
        <v>54</v>
      </c>
      <c r="T62" s="114"/>
      <c r="AG62" s="101"/>
    </row>
    <row r="63" spans="1:33" x14ac:dyDescent="0.25">
      <c r="S63" s="115" t="s">
        <v>36</v>
      </c>
      <c r="T63" s="115"/>
      <c r="U63" s="112"/>
      <c r="V63" s="112">
        <v>10</v>
      </c>
      <c r="W63" s="112">
        <v>20</v>
      </c>
      <c r="X63" s="112">
        <v>7</v>
      </c>
      <c r="Y63" s="112">
        <v>12</v>
      </c>
      <c r="Z63" s="112">
        <v>13</v>
      </c>
      <c r="AG63" s="101"/>
    </row>
    <row r="64" spans="1:33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129</v>
      </c>
      <c r="W64" s="112">
        <v>138</v>
      </c>
      <c r="X64" s="112">
        <v>170</v>
      </c>
      <c r="Y64" s="112">
        <v>164</v>
      </c>
      <c r="Z64" s="112">
        <v>194</v>
      </c>
      <c r="AG64" s="101"/>
    </row>
    <row r="65" spans="1:33" ht="15.75" customHeight="1" x14ac:dyDescent="0.25">
      <c r="A65" s="63" t="str">
        <f>"Number of employed persons per occupation of main job by sex in "&amp;S1&amp;" ("&amp;Z2&amp;") *"</f>
        <v>Number of employed persons per occupation of main job by sex in Alpine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391</v>
      </c>
      <c r="W65" s="112">
        <v>392</v>
      </c>
      <c r="X65" s="112">
        <v>388</v>
      </c>
      <c r="Y65" s="112">
        <v>333</v>
      </c>
      <c r="Z65" s="112">
        <v>345</v>
      </c>
      <c r="AG65" s="101"/>
    </row>
    <row r="66" spans="1:33" x14ac:dyDescent="0.25">
      <c r="S66" s="115" t="s">
        <v>39</v>
      </c>
      <c r="T66" s="115"/>
      <c r="U66" s="112"/>
      <c r="V66" s="112">
        <v>385</v>
      </c>
      <c r="W66" s="112">
        <v>420</v>
      </c>
      <c r="X66" s="112">
        <v>440</v>
      </c>
      <c r="Y66" s="112">
        <v>474</v>
      </c>
      <c r="Z66" s="112">
        <v>524</v>
      </c>
      <c r="AG66" s="101"/>
    </row>
    <row r="67" spans="1:33" x14ac:dyDescent="0.25">
      <c r="S67" s="115" t="s">
        <v>40</v>
      </c>
      <c r="T67" s="115"/>
      <c r="U67" s="112"/>
      <c r="V67" s="112">
        <v>479</v>
      </c>
      <c r="W67" s="112">
        <v>494</v>
      </c>
      <c r="X67" s="112">
        <v>574</v>
      </c>
      <c r="Y67" s="112">
        <v>588</v>
      </c>
      <c r="Z67" s="112">
        <v>513</v>
      </c>
      <c r="AG67" s="101"/>
    </row>
    <row r="68" spans="1:33" x14ac:dyDescent="0.25">
      <c r="S68" s="115" t="s">
        <v>41</v>
      </c>
      <c r="T68" s="115"/>
      <c r="U68" s="112"/>
      <c r="V68" s="112">
        <v>375</v>
      </c>
      <c r="W68" s="112">
        <v>433</v>
      </c>
      <c r="X68" s="112">
        <v>502</v>
      </c>
      <c r="Y68" s="112">
        <v>439</v>
      </c>
      <c r="Z68" s="112">
        <v>530</v>
      </c>
      <c r="AG68" s="101"/>
    </row>
    <row r="69" spans="1:33" x14ac:dyDescent="0.25">
      <c r="S69" s="115" t="s">
        <v>42</v>
      </c>
      <c r="T69" s="115"/>
      <c r="U69" s="112"/>
      <c r="V69" s="112">
        <v>414</v>
      </c>
      <c r="W69" s="112">
        <v>463</v>
      </c>
      <c r="X69" s="112">
        <v>446</v>
      </c>
      <c r="Y69" s="112">
        <v>445</v>
      </c>
      <c r="Z69" s="112">
        <v>478</v>
      </c>
      <c r="AG69" s="101"/>
    </row>
    <row r="70" spans="1:33" x14ac:dyDescent="0.25">
      <c r="S70" s="115" t="s">
        <v>43</v>
      </c>
      <c r="T70" s="115"/>
      <c r="U70" s="112"/>
      <c r="V70" s="112">
        <v>571</v>
      </c>
      <c r="W70" s="112">
        <v>570</v>
      </c>
      <c r="X70" s="112">
        <v>528</v>
      </c>
      <c r="Y70" s="112">
        <v>520</v>
      </c>
      <c r="Z70" s="112">
        <v>556</v>
      </c>
      <c r="AG70" s="101"/>
    </row>
    <row r="71" spans="1:33" x14ac:dyDescent="0.25">
      <c r="S71" s="115" t="s">
        <v>44</v>
      </c>
      <c r="T71" s="115"/>
      <c r="U71" s="112"/>
      <c r="V71" s="112">
        <v>538</v>
      </c>
      <c r="W71" s="112">
        <v>623</v>
      </c>
      <c r="X71" s="112">
        <v>660</v>
      </c>
      <c r="Y71" s="112">
        <v>667</v>
      </c>
      <c r="Z71" s="112">
        <v>707</v>
      </c>
      <c r="AG71" s="101"/>
    </row>
    <row r="72" spans="1:33" x14ac:dyDescent="0.25">
      <c r="S72" s="115" t="s">
        <v>45</v>
      </c>
      <c r="T72" s="115"/>
      <c r="U72" s="112"/>
      <c r="V72" s="112">
        <v>590</v>
      </c>
      <c r="W72" s="112">
        <v>552</v>
      </c>
      <c r="X72" s="112">
        <v>530</v>
      </c>
      <c r="Y72" s="112">
        <v>495</v>
      </c>
      <c r="Z72" s="112">
        <v>585</v>
      </c>
      <c r="AG72" s="101"/>
    </row>
    <row r="73" spans="1:33" x14ac:dyDescent="0.25">
      <c r="S73" s="115" t="s">
        <v>46</v>
      </c>
      <c r="T73" s="115"/>
      <c r="U73" s="112"/>
      <c r="V73" s="112">
        <v>656</v>
      </c>
      <c r="W73" s="112">
        <v>644</v>
      </c>
      <c r="X73" s="112">
        <v>639</v>
      </c>
      <c r="Y73" s="112">
        <v>619</v>
      </c>
      <c r="Z73" s="112">
        <v>582</v>
      </c>
      <c r="AG73" s="101"/>
    </row>
    <row r="74" spans="1:33" x14ac:dyDescent="0.25">
      <c r="S74" s="115" t="s">
        <v>47</v>
      </c>
      <c r="T74" s="115"/>
      <c r="U74" s="112"/>
      <c r="V74" s="112">
        <v>473</v>
      </c>
      <c r="W74" s="112">
        <v>482</v>
      </c>
      <c r="X74" s="112">
        <v>472</v>
      </c>
      <c r="Y74" s="112">
        <v>472</v>
      </c>
      <c r="Z74" s="112">
        <v>537</v>
      </c>
      <c r="AG74" s="101"/>
    </row>
    <row r="75" spans="1:33" x14ac:dyDescent="0.25">
      <c r="S75" s="115" t="s">
        <v>48</v>
      </c>
      <c r="T75" s="115"/>
      <c r="U75" s="112"/>
      <c r="V75" s="112">
        <v>190</v>
      </c>
      <c r="W75" s="112">
        <v>198</v>
      </c>
      <c r="X75" s="112">
        <v>249</v>
      </c>
      <c r="Y75" s="112">
        <v>256</v>
      </c>
      <c r="Z75" s="112">
        <v>299</v>
      </c>
      <c r="AG75" s="101"/>
    </row>
    <row r="76" spans="1:33" x14ac:dyDescent="0.25">
      <c r="S76" s="115" t="s">
        <v>49</v>
      </c>
      <c r="T76" s="115"/>
      <c r="U76" s="112"/>
      <c r="V76" s="112">
        <v>77</v>
      </c>
      <c r="W76" s="112">
        <v>94</v>
      </c>
      <c r="X76" s="112">
        <v>98</v>
      </c>
      <c r="Y76" s="112">
        <v>113</v>
      </c>
      <c r="Z76" s="112">
        <v>131</v>
      </c>
      <c r="AG76" s="101"/>
    </row>
    <row r="77" spans="1:33" x14ac:dyDescent="0.25">
      <c r="S77" s="115" t="s">
        <v>50</v>
      </c>
      <c r="T77" s="115"/>
      <c r="U77" s="112"/>
      <c r="V77" s="112">
        <v>38</v>
      </c>
      <c r="W77" s="112">
        <v>38</v>
      </c>
      <c r="X77" s="112">
        <v>22</v>
      </c>
      <c r="Y77" s="112">
        <v>30</v>
      </c>
      <c r="Z77" s="112">
        <v>38</v>
      </c>
      <c r="AG77" s="101"/>
    </row>
    <row r="78" spans="1:33" x14ac:dyDescent="0.25">
      <c r="S78" s="115" t="s">
        <v>51</v>
      </c>
      <c r="T78" s="115"/>
      <c r="U78" s="112"/>
      <c r="V78" s="112">
        <v>18</v>
      </c>
      <c r="W78" s="112">
        <v>26</v>
      </c>
      <c r="X78" s="112">
        <v>21</v>
      </c>
      <c r="Y78" s="112">
        <v>18</v>
      </c>
      <c r="Z78" s="112">
        <v>26</v>
      </c>
      <c r="AG78" s="101"/>
    </row>
    <row r="79" spans="1:33" x14ac:dyDescent="0.25">
      <c r="S79" s="115" t="s">
        <v>52</v>
      </c>
      <c r="T79" s="115"/>
      <c r="U79" s="112"/>
      <c r="V79" s="112">
        <v>19</v>
      </c>
      <c r="W79" s="112">
        <v>19</v>
      </c>
      <c r="X79" s="112">
        <v>14</v>
      </c>
      <c r="Y79" s="112">
        <v>9</v>
      </c>
      <c r="Z79" s="112">
        <v>11</v>
      </c>
      <c r="AG79" s="101"/>
    </row>
    <row r="80" spans="1:33" x14ac:dyDescent="0.25">
      <c r="S80" s="118" t="s">
        <v>53</v>
      </c>
      <c r="T80" s="118"/>
      <c r="U80" s="112"/>
      <c r="V80" s="112">
        <v>5351</v>
      </c>
      <c r="W80" s="112">
        <v>5609</v>
      </c>
      <c r="X80" s="112">
        <v>5774</v>
      </c>
      <c r="Y80" s="112">
        <v>5670</v>
      </c>
      <c r="Z80" s="112">
        <v>6069</v>
      </c>
      <c r="AG80" s="101"/>
    </row>
    <row r="81" spans="1:33" x14ac:dyDescent="0.25">
      <c r="S81" s="128" t="s">
        <v>55</v>
      </c>
      <c r="T81" s="128"/>
      <c r="Y81" s="123"/>
      <c r="Z81" s="123"/>
      <c r="AG81" s="101"/>
    </row>
    <row r="82" spans="1:33" x14ac:dyDescent="0.25">
      <c r="S82" s="129" t="s">
        <v>35</v>
      </c>
      <c r="T82" s="129"/>
      <c r="AG82" s="101"/>
    </row>
    <row r="83" spans="1:33" ht="15.75" customHeight="1" x14ac:dyDescent="0.25">
      <c r="A83" s="46"/>
      <c r="B83" s="46"/>
      <c r="C83" s="144" t="str">
        <f>S1</f>
        <v>Alpine</v>
      </c>
      <c r="D83" s="144"/>
      <c r="E83" s="144"/>
      <c r="F83" s="144"/>
      <c r="G83" s="144"/>
      <c r="H83" s="47"/>
      <c r="I83" s="47"/>
      <c r="J83" s="145" t="str">
        <f>'State data for spotlight'!A1</f>
        <v>Victoria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373</v>
      </c>
      <c r="W83" s="112">
        <v>421</v>
      </c>
      <c r="X83" s="112">
        <v>437</v>
      </c>
      <c r="Y83" s="112">
        <v>476</v>
      </c>
      <c r="Z83" s="112">
        <v>471</v>
      </c>
      <c r="AD83" s="117"/>
      <c r="AG83" s="101"/>
    </row>
    <row r="84" spans="1:33" ht="15" customHeight="1" x14ac:dyDescent="0.25">
      <c r="A84" s="46"/>
      <c r="B84" s="46"/>
      <c r="C84" s="48"/>
      <c r="D84" s="139" t="s">
        <v>0</v>
      </c>
      <c r="E84" s="139"/>
      <c r="F84" s="139" t="s">
        <v>201</v>
      </c>
      <c r="G84" s="139"/>
      <c r="H84" s="48"/>
      <c r="I84" s="48"/>
      <c r="J84" s="48"/>
      <c r="K84" s="48"/>
      <c r="L84" s="139" t="s">
        <v>0</v>
      </c>
      <c r="M84" s="139"/>
      <c r="N84" s="139" t="s">
        <v>201</v>
      </c>
      <c r="O84" s="139"/>
      <c r="S84" s="115" t="s">
        <v>57</v>
      </c>
      <c r="T84" s="115"/>
      <c r="U84" s="112"/>
      <c r="V84" s="112">
        <v>329</v>
      </c>
      <c r="W84" s="112">
        <v>355</v>
      </c>
      <c r="X84" s="112">
        <v>357</v>
      </c>
      <c r="Y84" s="112">
        <v>375</v>
      </c>
      <c r="Z84" s="112">
        <v>387</v>
      </c>
      <c r="AG84" s="101"/>
    </row>
    <row r="85" spans="1:33" ht="15" customHeight="1" x14ac:dyDescent="0.25">
      <c r="A85" s="46"/>
      <c r="B85" s="46"/>
      <c r="C85" s="58" t="s">
        <v>1</v>
      </c>
      <c r="D85" s="139" t="s">
        <v>2</v>
      </c>
      <c r="E85" s="139"/>
      <c r="F85" s="139" t="str">
        <f>"since "&amp;$V$2</f>
        <v>since 2016-17</v>
      </c>
      <c r="G85" s="139"/>
      <c r="H85" s="48"/>
      <c r="I85" s="48"/>
      <c r="J85" s="48"/>
      <c r="K85" s="58" t="s">
        <v>1</v>
      </c>
      <c r="L85" s="139" t="s">
        <v>2</v>
      </c>
      <c r="M85" s="139"/>
      <c r="N85" s="139" t="str">
        <f>"since "&amp;$V$2</f>
        <v>since 2016-17</v>
      </c>
      <c r="O85" s="139"/>
      <c r="S85" s="115" t="s">
        <v>195</v>
      </c>
      <c r="T85" s="115"/>
      <c r="U85" s="112"/>
      <c r="V85" s="112">
        <v>570</v>
      </c>
      <c r="W85" s="112">
        <v>614</v>
      </c>
      <c r="X85" s="112">
        <v>624</v>
      </c>
      <c r="Y85" s="112">
        <v>639</v>
      </c>
      <c r="Z85" s="112">
        <v>641</v>
      </c>
      <c r="AG85" s="101"/>
    </row>
    <row r="86" spans="1:33" ht="15" customHeight="1" x14ac:dyDescent="0.25">
      <c r="A86" s="49" t="s">
        <v>3</v>
      </c>
      <c r="B86" s="49"/>
      <c r="C86" s="57" t="str">
        <f t="shared" ref="C86:C91" si="3">AB4</f>
        <v>11,858</v>
      </c>
      <c r="D86" s="96">
        <f t="shared" ref="D86:D91" si="4">AD4</f>
        <v>5.5169959067449703E-2</v>
      </c>
      <c r="E86" s="97">
        <f t="shared" ref="E86:E91" si="5">AD4</f>
        <v>5.5169959067449703E-2</v>
      </c>
      <c r="F86" s="96">
        <f t="shared" ref="F86:F91" si="6">AF4</f>
        <v>0.12558139534883717</v>
      </c>
      <c r="G86" s="97">
        <f t="shared" ref="G86:G91" si="7">AF4</f>
        <v>0.12558139534883717</v>
      </c>
      <c r="H86" s="57"/>
      <c r="I86" s="57"/>
      <c r="J86" s="140" t="str">
        <f>'State data for spotlight'!J4</f>
        <v>5,274,707</v>
      </c>
      <c r="K86" s="140"/>
      <c r="L86" s="96">
        <f>'State data for spotlight'!L4</f>
        <v>1.4421743640712803E-2</v>
      </c>
      <c r="M86" s="97">
        <f>'State data for spotlight'!L4</f>
        <v>1.4421743640712803E-2</v>
      </c>
      <c r="N86" s="96">
        <f>'State data for spotlight'!N4</f>
        <v>8.438148994686534E-2</v>
      </c>
      <c r="O86" s="97">
        <f>'State data for spotlight'!N4</f>
        <v>8.438148994686534E-2</v>
      </c>
      <c r="S86" s="115" t="s">
        <v>196</v>
      </c>
      <c r="T86" s="115"/>
      <c r="U86" s="112"/>
      <c r="V86" s="112">
        <v>202</v>
      </c>
      <c r="W86" s="112">
        <v>241</v>
      </c>
      <c r="X86" s="112">
        <v>248</v>
      </c>
      <c r="Y86" s="112">
        <v>267</v>
      </c>
      <c r="Z86" s="112">
        <v>265</v>
      </c>
      <c r="AG86" s="101"/>
    </row>
    <row r="87" spans="1:33" ht="15" customHeight="1" x14ac:dyDescent="0.25">
      <c r="A87" s="98" t="s">
        <v>4</v>
      </c>
      <c r="B87" s="49"/>
      <c r="C87" s="57" t="str">
        <f t="shared" si="3"/>
        <v>5,764</v>
      </c>
      <c r="D87" s="96">
        <f t="shared" si="4"/>
        <v>3.3530571992110403E-2</v>
      </c>
      <c r="E87" s="97">
        <f t="shared" si="5"/>
        <v>3.3530571992110403E-2</v>
      </c>
      <c r="F87" s="96">
        <f t="shared" si="6"/>
        <v>0.1123118487070629</v>
      </c>
      <c r="G87" s="97">
        <f t="shared" si="7"/>
        <v>0.1123118487070629</v>
      </c>
      <c r="H87" s="57"/>
      <c r="I87" s="57"/>
      <c r="J87" s="140" t="str">
        <f>'State data for spotlight'!J5</f>
        <v>2,678,317</v>
      </c>
      <c r="K87" s="140"/>
      <c r="L87" s="96">
        <f>'State data for spotlight'!L5</f>
        <v>7.6054295905234603E-3</v>
      </c>
      <c r="M87" s="97">
        <f>'State data for spotlight'!L5</f>
        <v>7.6054295905234603E-3</v>
      </c>
      <c r="N87" s="96">
        <f>'State data for spotlight'!N5</f>
        <v>7.1082164833552008E-2</v>
      </c>
      <c r="O87" s="97">
        <f>'State data for spotlight'!N5</f>
        <v>7.1082164833552008E-2</v>
      </c>
      <c r="S87" s="115" t="s">
        <v>197</v>
      </c>
      <c r="T87" s="115"/>
      <c r="U87" s="112"/>
      <c r="V87" s="112">
        <v>100</v>
      </c>
      <c r="W87" s="112">
        <v>97</v>
      </c>
      <c r="X87" s="112">
        <v>101</v>
      </c>
      <c r="Y87" s="112">
        <v>113</v>
      </c>
      <c r="Z87" s="112">
        <v>113</v>
      </c>
      <c r="AG87" s="101"/>
    </row>
    <row r="88" spans="1:33" ht="15" customHeight="1" x14ac:dyDescent="0.25">
      <c r="A88" s="98" t="s">
        <v>5</v>
      </c>
      <c r="B88" s="49"/>
      <c r="C88" s="57" t="str">
        <f t="shared" si="3"/>
        <v>6,069</v>
      </c>
      <c r="D88" s="96">
        <f t="shared" si="4"/>
        <v>7.093700370566447E-2</v>
      </c>
      <c r="E88" s="97">
        <f t="shared" si="5"/>
        <v>7.093700370566447E-2</v>
      </c>
      <c r="F88" s="96">
        <f t="shared" si="6"/>
        <v>0.13460459899046562</v>
      </c>
      <c r="G88" s="97">
        <f t="shared" si="7"/>
        <v>0.13460459899046562</v>
      </c>
      <c r="H88" s="57"/>
      <c r="I88" s="57"/>
      <c r="J88" s="140" t="str">
        <f>'State data for spotlight'!J6</f>
        <v>2,593,620</v>
      </c>
      <c r="K88" s="140"/>
      <c r="L88" s="96">
        <f>'State data for spotlight'!L6</f>
        <v>2.0458990541862843E-2</v>
      </c>
      <c r="M88" s="97">
        <f>'State data for spotlight'!L6</f>
        <v>2.0458990541862843E-2</v>
      </c>
      <c r="N88" s="96">
        <f>'State data for spotlight'!N6</f>
        <v>9.7278654845571522E-2</v>
      </c>
      <c r="O88" s="97">
        <f>'State data for spotlight'!N6</f>
        <v>9.7278654845571522E-2</v>
      </c>
      <c r="S88" s="115" t="s">
        <v>198</v>
      </c>
      <c r="T88" s="115"/>
      <c r="U88" s="112"/>
      <c r="V88" s="112">
        <v>153</v>
      </c>
      <c r="W88" s="112">
        <v>151</v>
      </c>
      <c r="X88" s="112">
        <v>140</v>
      </c>
      <c r="Y88" s="112">
        <v>147</v>
      </c>
      <c r="Z88" s="112">
        <v>161</v>
      </c>
      <c r="AG88" s="101"/>
    </row>
    <row r="89" spans="1:33" ht="15" customHeight="1" x14ac:dyDescent="0.25">
      <c r="A89" s="49" t="s">
        <v>6</v>
      </c>
      <c r="B89" s="49"/>
      <c r="C89" s="57" t="str">
        <f t="shared" si="3"/>
        <v>7,733</v>
      </c>
      <c r="D89" s="96">
        <f t="shared" si="4"/>
        <v>2.4102767845318507E-2</v>
      </c>
      <c r="E89" s="97">
        <f t="shared" si="5"/>
        <v>2.4102767845318507E-2</v>
      </c>
      <c r="F89" s="96">
        <f t="shared" si="6"/>
        <v>0.13237662908185688</v>
      </c>
      <c r="G89" s="97">
        <f t="shared" si="7"/>
        <v>0.13237662908185688</v>
      </c>
      <c r="H89" s="57"/>
      <c r="I89" s="57"/>
      <c r="J89" s="140" t="str">
        <f>'State data for spotlight'!J7</f>
        <v>3,674,745</v>
      </c>
      <c r="K89" s="140"/>
      <c r="L89" s="96">
        <f>'State data for spotlight'!L7</f>
        <v>-4.8048916624486848E-3</v>
      </c>
      <c r="M89" s="97">
        <f>'State data for spotlight'!L7</f>
        <v>-4.8048916624486848E-3</v>
      </c>
      <c r="N89" s="96">
        <f>'State data for spotlight'!N7</f>
        <v>6.9960159780158238E-2</v>
      </c>
      <c r="O89" s="97">
        <f>'State data for spotlight'!N7</f>
        <v>6.9960159780158238E-2</v>
      </c>
      <c r="S89" s="115" t="s">
        <v>199</v>
      </c>
      <c r="T89" s="115"/>
      <c r="U89" s="112"/>
      <c r="V89" s="112">
        <v>330</v>
      </c>
      <c r="W89" s="112">
        <v>340</v>
      </c>
      <c r="X89" s="112">
        <v>334</v>
      </c>
      <c r="Y89" s="112">
        <v>342</v>
      </c>
      <c r="Z89" s="112">
        <v>329</v>
      </c>
      <c r="AG89" s="101"/>
    </row>
    <row r="90" spans="1:33" ht="15" customHeight="1" x14ac:dyDescent="0.25">
      <c r="A90" s="49" t="s">
        <v>98</v>
      </c>
      <c r="B90" s="49"/>
      <c r="C90" s="57" t="str">
        <f t="shared" si="3"/>
        <v>$33,701</v>
      </c>
      <c r="D90" s="96">
        <f t="shared" si="4"/>
        <v>0.11191101808434967</v>
      </c>
      <c r="E90" s="97">
        <f t="shared" si="5"/>
        <v>0.11191101808434967</v>
      </c>
      <c r="F90" s="96">
        <f t="shared" si="6"/>
        <v>0.22836125433467425</v>
      </c>
      <c r="G90" s="97">
        <f t="shared" si="7"/>
        <v>0.22836125433467425</v>
      </c>
      <c r="H90" s="57"/>
      <c r="I90" s="57"/>
      <c r="J90" s="57"/>
      <c r="K90" s="57" t="str">
        <f>'State data for spotlight'!J8</f>
        <v>$47,209</v>
      </c>
      <c r="L90" s="96">
        <f>'State data for spotlight'!L8</f>
        <v>5.506898121546655E-2</v>
      </c>
      <c r="M90" s="97">
        <f>'State data for spotlight'!L8</f>
        <v>5.506898121546655E-2</v>
      </c>
      <c r="N90" s="96">
        <f>'State data for spotlight'!N8</f>
        <v>0.1204561491199776</v>
      </c>
      <c r="O90" s="97">
        <f>'State data for spotlight'!N8</f>
        <v>0.1204561491199776</v>
      </c>
      <c r="S90" s="115" t="s">
        <v>58</v>
      </c>
      <c r="T90" s="115"/>
      <c r="U90" s="112"/>
      <c r="V90" s="112">
        <v>509</v>
      </c>
      <c r="W90" s="112">
        <v>513</v>
      </c>
      <c r="X90" s="112">
        <v>499</v>
      </c>
      <c r="Y90" s="112">
        <v>511</v>
      </c>
      <c r="Z90" s="112">
        <v>532</v>
      </c>
      <c r="AG90" s="101"/>
    </row>
    <row r="91" spans="1:33" ht="15" customHeight="1" x14ac:dyDescent="0.25">
      <c r="A91" s="49" t="s">
        <v>7</v>
      </c>
      <c r="B91" s="49"/>
      <c r="C91" s="57" t="str">
        <f t="shared" si="3"/>
        <v>$394.3 mil</v>
      </c>
      <c r="D91" s="96">
        <f t="shared" si="4"/>
        <v>0.1140820935235618</v>
      </c>
      <c r="E91" s="97">
        <f t="shared" si="5"/>
        <v>0.1140820935235618</v>
      </c>
      <c r="F91" s="96">
        <f t="shared" si="6"/>
        <v>0.36946711312982816</v>
      </c>
      <c r="G91" s="97">
        <f t="shared" si="7"/>
        <v>0.36946711312982816</v>
      </c>
      <c r="H91" s="57"/>
      <c r="I91" s="57"/>
      <c r="J91" s="57"/>
      <c r="K91" s="57" t="str">
        <f>'State data for spotlight'!J9</f>
        <v>$245.4 bil</v>
      </c>
      <c r="L91" s="96">
        <f>'State data for spotlight'!L9</f>
        <v>4.7371657837374626E-2</v>
      </c>
      <c r="M91" s="97">
        <f>'State data for spotlight'!L9</f>
        <v>4.7371657837374626E-2</v>
      </c>
      <c r="N91" s="96">
        <f>'State data for spotlight'!N9</f>
        <v>0.24227335855331145</v>
      </c>
      <c r="O91" s="97">
        <f>'State data for spotlight'!N9</f>
        <v>0.24227335855331145</v>
      </c>
      <c r="S91" s="118" t="s">
        <v>53</v>
      </c>
      <c r="T91" s="118"/>
      <c r="U91" s="112"/>
      <c r="V91" s="112">
        <v>3502</v>
      </c>
      <c r="W91" s="112">
        <v>3732</v>
      </c>
      <c r="X91" s="112">
        <v>3677</v>
      </c>
      <c r="Y91" s="112">
        <v>3882</v>
      </c>
      <c r="Z91" s="112">
        <v>3934</v>
      </c>
      <c r="AG91" s="101"/>
    </row>
    <row r="92" spans="1:33" ht="15" customHeight="1" x14ac:dyDescent="0.25">
      <c r="S92" s="129" t="s">
        <v>54</v>
      </c>
      <c r="T92" s="129"/>
      <c r="AG92" s="101"/>
    </row>
    <row r="93" spans="1:33" ht="15" customHeight="1" x14ac:dyDescent="0.25">
      <c r="A93" s="135" t="s">
        <v>202</v>
      </c>
      <c r="S93" s="115" t="s">
        <v>56</v>
      </c>
      <c r="T93" s="115"/>
      <c r="U93" s="112"/>
      <c r="V93" s="112">
        <v>256</v>
      </c>
      <c r="W93" s="112">
        <v>305</v>
      </c>
      <c r="X93" s="112">
        <v>320</v>
      </c>
      <c r="Y93" s="112">
        <v>371</v>
      </c>
      <c r="Z93" s="112">
        <v>378</v>
      </c>
      <c r="AG93" s="101"/>
    </row>
    <row r="94" spans="1:33" ht="15" customHeight="1" x14ac:dyDescent="0.25">
      <c r="A94" s="136" t="s">
        <v>203</v>
      </c>
      <c r="S94" s="115" t="s">
        <v>57</v>
      </c>
      <c r="T94" s="115"/>
      <c r="U94" s="112"/>
      <c r="V94" s="112">
        <v>637</v>
      </c>
      <c r="W94" s="112">
        <v>654</v>
      </c>
      <c r="X94" s="112">
        <v>671</v>
      </c>
      <c r="Y94" s="112">
        <v>652</v>
      </c>
      <c r="Z94" s="112">
        <v>694</v>
      </c>
      <c r="AG94" s="101"/>
    </row>
    <row r="95" spans="1:33" ht="15" customHeight="1" x14ac:dyDescent="0.25">
      <c r="A95" s="134" t="s">
        <v>286</v>
      </c>
      <c r="S95" s="115" t="s">
        <v>195</v>
      </c>
      <c r="T95" s="115"/>
      <c r="U95" s="112"/>
      <c r="V95" s="112">
        <v>123</v>
      </c>
      <c r="W95" s="112">
        <v>136</v>
      </c>
      <c r="X95" s="112">
        <v>139</v>
      </c>
      <c r="Y95" s="112">
        <v>139</v>
      </c>
      <c r="Z95" s="112">
        <v>147</v>
      </c>
      <c r="AG95" s="101"/>
    </row>
    <row r="96" spans="1:33" ht="15" customHeight="1" x14ac:dyDescent="0.25">
      <c r="A96" s="135" t="s">
        <v>278</v>
      </c>
      <c r="S96" s="115" t="s">
        <v>196</v>
      </c>
      <c r="T96" s="115"/>
      <c r="U96" s="112"/>
      <c r="V96" s="112">
        <v>475</v>
      </c>
      <c r="W96" s="112">
        <v>498</v>
      </c>
      <c r="X96" s="112">
        <v>491</v>
      </c>
      <c r="Y96" s="112">
        <v>508</v>
      </c>
      <c r="Z96" s="112">
        <v>525</v>
      </c>
      <c r="AG96" s="101"/>
    </row>
    <row r="97" spans="1:33" ht="15" customHeight="1" x14ac:dyDescent="0.25">
      <c r="A97" s="134" t="s">
        <v>290</v>
      </c>
      <c r="S97" s="115" t="s">
        <v>197</v>
      </c>
      <c r="T97" s="115"/>
      <c r="U97" s="112"/>
      <c r="V97" s="112">
        <v>473</v>
      </c>
      <c r="W97" s="112">
        <v>489</v>
      </c>
      <c r="X97" s="112">
        <v>499</v>
      </c>
      <c r="Y97" s="112">
        <v>497</v>
      </c>
      <c r="Z97" s="112">
        <v>502</v>
      </c>
      <c r="AG97" s="101"/>
    </row>
    <row r="98" spans="1:33" ht="15" customHeight="1" x14ac:dyDescent="0.25">
      <c r="A98" s="134" t="s">
        <v>291</v>
      </c>
      <c r="S98" s="115" t="s">
        <v>198</v>
      </c>
      <c r="T98" s="115"/>
      <c r="U98" s="112"/>
      <c r="V98" s="112">
        <v>302</v>
      </c>
      <c r="W98" s="112">
        <v>346</v>
      </c>
      <c r="X98" s="112">
        <v>354</v>
      </c>
      <c r="Y98" s="112">
        <v>348</v>
      </c>
      <c r="Z98" s="112">
        <v>346</v>
      </c>
      <c r="AG98" s="101"/>
    </row>
    <row r="99" spans="1:33" ht="15" customHeight="1" x14ac:dyDescent="0.25">
      <c r="S99" s="115" t="s">
        <v>199</v>
      </c>
      <c r="T99" s="115"/>
      <c r="U99" s="112"/>
      <c r="V99" s="112">
        <v>39</v>
      </c>
      <c r="W99" s="112">
        <v>43</v>
      </c>
      <c r="X99" s="112">
        <v>41</v>
      </c>
      <c r="Y99" s="112">
        <v>44</v>
      </c>
      <c r="Z99" s="112">
        <v>40</v>
      </c>
      <c r="AG99" s="101"/>
    </row>
    <row r="100" spans="1:33" ht="15" customHeight="1" x14ac:dyDescent="0.25">
      <c r="S100" s="115" t="s">
        <v>58</v>
      </c>
      <c r="T100" s="115"/>
      <c r="U100" s="112"/>
      <c r="V100" s="112">
        <v>296</v>
      </c>
      <c r="W100" s="112">
        <v>290</v>
      </c>
      <c r="X100" s="112">
        <v>324</v>
      </c>
      <c r="Y100" s="112">
        <v>321</v>
      </c>
      <c r="Z100" s="112">
        <v>339</v>
      </c>
      <c r="AG100" s="101"/>
    </row>
    <row r="101" spans="1:33" x14ac:dyDescent="0.25">
      <c r="A101" s="18"/>
      <c r="S101" s="118" t="s">
        <v>53</v>
      </c>
      <c r="T101" s="118"/>
      <c r="U101" s="112"/>
      <c r="V101" s="112">
        <v>3327</v>
      </c>
      <c r="W101" s="112">
        <v>3546</v>
      </c>
      <c r="X101" s="112">
        <v>3544</v>
      </c>
      <c r="Y101" s="112">
        <v>3669</v>
      </c>
      <c r="Z101" s="112">
        <v>3779</v>
      </c>
      <c r="AG101" s="101"/>
    </row>
    <row r="102" spans="1:33" x14ac:dyDescent="0.25">
      <c r="S102" s="115"/>
      <c r="T102" s="115"/>
      <c r="Y102" s="123"/>
      <c r="Z102" s="123"/>
      <c r="AG102" s="101"/>
    </row>
    <row r="103" spans="1:33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204</v>
      </c>
      <c r="Y103" s="106" t="s">
        <v>281</v>
      </c>
      <c r="Z103" s="106" t="s">
        <v>287</v>
      </c>
      <c r="AB103" s="125" t="s">
        <v>24</v>
      </c>
      <c r="AC103" s="106"/>
      <c r="AD103" s="106" t="s">
        <v>32</v>
      </c>
      <c r="AE103" s="106"/>
      <c r="AF103" s="106"/>
      <c r="AG103" s="101"/>
    </row>
    <row r="104" spans="1:33" x14ac:dyDescent="0.25">
      <c r="A104" s="20"/>
      <c r="S104" s="115" t="s">
        <v>14</v>
      </c>
      <c r="T104" s="115"/>
      <c r="U104" s="112"/>
      <c r="V104" s="112">
        <v>7361</v>
      </c>
      <c r="W104" s="112">
        <v>7646</v>
      </c>
      <c r="X104" s="112">
        <v>7685</v>
      </c>
      <c r="Y104" s="112">
        <v>8198</v>
      </c>
      <c r="Z104" s="112">
        <v>8198</v>
      </c>
      <c r="AB104" s="109" t="str">
        <f>TEXT(Z104,"###,###")</f>
        <v>8,198</v>
      </c>
      <c r="AD104" s="130">
        <f>Z104/($Z$4)*100</f>
        <v>69.134761342553546</v>
      </c>
      <c r="AF104" s="109"/>
      <c r="AG104" s="101"/>
    </row>
    <row r="105" spans="1:33" x14ac:dyDescent="0.25">
      <c r="S105" s="115" t="s">
        <v>17</v>
      </c>
      <c r="T105" s="115"/>
      <c r="U105" s="112"/>
      <c r="V105" s="112">
        <v>2006</v>
      </c>
      <c r="W105" s="112">
        <v>1968</v>
      </c>
      <c r="X105" s="112">
        <v>2090</v>
      </c>
      <c r="Y105" s="112">
        <v>1997</v>
      </c>
      <c r="Z105" s="112">
        <v>2164</v>
      </c>
      <c r="AB105" s="109" t="str">
        <f>TEXT(Z105,"###,###")</f>
        <v>2,164</v>
      </c>
      <c r="AD105" s="130">
        <f>Z105/($Z$4)*100</f>
        <v>18.249283184348119</v>
      </c>
      <c r="AF105" s="109"/>
      <c r="AG105" s="101"/>
    </row>
    <row r="106" spans="1:33" x14ac:dyDescent="0.25">
      <c r="S106" s="118" t="s">
        <v>53</v>
      </c>
      <c r="T106" s="118"/>
      <c r="U106" s="120"/>
      <c r="V106" s="120">
        <v>9367</v>
      </c>
      <c r="W106" s="120">
        <v>9614</v>
      </c>
      <c r="X106" s="120">
        <v>9775</v>
      </c>
      <c r="Y106" s="120">
        <v>10195</v>
      </c>
      <c r="Z106" s="120">
        <v>10362</v>
      </c>
      <c r="AB106" s="109"/>
      <c r="AD106" s="130"/>
      <c r="AF106" s="109"/>
      <c r="AG106" s="101"/>
    </row>
    <row r="107" spans="1:33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  <c r="AG107" s="101"/>
    </row>
    <row r="108" spans="1:33" x14ac:dyDescent="0.25">
      <c r="S108" s="115" t="s">
        <v>19</v>
      </c>
      <c r="T108" s="115"/>
      <c r="U108" s="112"/>
      <c r="V108" s="112">
        <v>2062</v>
      </c>
      <c r="W108" s="112">
        <v>2348</v>
      </c>
      <c r="X108" s="112">
        <v>2246</v>
      </c>
      <c r="Y108" s="112">
        <v>2239</v>
      </c>
      <c r="Z108" s="112">
        <v>2359</v>
      </c>
      <c r="AB108" s="109" t="str">
        <f>TEXT(Z108,"###,###")</f>
        <v>2,359</v>
      </c>
      <c r="AD108" s="130">
        <f>Z108/($Z$4)*100</f>
        <v>19.893742621015349</v>
      </c>
      <c r="AF108" s="109"/>
      <c r="AG108" s="101"/>
    </row>
    <row r="109" spans="1:33" x14ac:dyDescent="0.25">
      <c r="S109" s="115" t="s">
        <v>20</v>
      </c>
      <c r="T109" s="115"/>
      <c r="U109" s="112"/>
      <c r="V109" s="112">
        <v>2239</v>
      </c>
      <c r="W109" s="112">
        <v>2289</v>
      </c>
      <c r="X109" s="112">
        <v>2240</v>
      </c>
      <c r="Y109" s="112">
        <v>2057</v>
      </c>
      <c r="Z109" s="112">
        <v>2477</v>
      </c>
      <c r="AB109" s="109" t="str">
        <f>TEXT(Z109,"###,###")</f>
        <v>2,477</v>
      </c>
      <c r="AD109" s="130">
        <f>Z109/($Z$4)*100</f>
        <v>20.888851408331927</v>
      </c>
      <c r="AF109" s="109"/>
      <c r="AG109" s="101"/>
    </row>
    <row r="110" spans="1:33" x14ac:dyDescent="0.25">
      <c r="S110" s="115" t="s">
        <v>21</v>
      </c>
      <c r="T110" s="115"/>
      <c r="U110" s="112"/>
      <c r="V110" s="112">
        <v>2214</v>
      </c>
      <c r="W110" s="112">
        <v>2251</v>
      </c>
      <c r="X110" s="112">
        <v>2656</v>
      </c>
      <c r="Y110" s="112">
        <v>2830</v>
      </c>
      <c r="Z110" s="112">
        <v>2634</v>
      </c>
      <c r="AB110" s="109" t="str">
        <f>TEXT(Z110,"###,###")</f>
        <v>2,634</v>
      </c>
      <c r="AD110" s="130">
        <f>Z110/($Z$4)*100</f>
        <v>22.212852082981954</v>
      </c>
      <c r="AF110" s="109"/>
      <c r="AG110" s="101"/>
    </row>
    <row r="111" spans="1:33" x14ac:dyDescent="0.25">
      <c r="S111" s="115" t="s">
        <v>22</v>
      </c>
      <c r="T111" s="115"/>
      <c r="U111" s="112"/>
      <c r="V111" s="112">
        <v>2698</v>
      </c>
      <c r="W111" s="112">
        <v>2681</v>
      </c>
      <c r="X111" s="112">
        <v>2709</v>
      </c>
      <c r="Y111" s="112">
        <v>2714</v>
      </c>
      <c r="Z111" s="112">
        <v>3007</v>
      </c>
      <c r="AB111" s="109" t="str">
        <f>TEXT(Z111,"###,###")</f>
        <v>3,007</v>
      </c>
      <c r="AD111" s="130">
        <f>Z111/($Z$4)*100</f>
        <v>25.358407825940294</v>
      </c>
      <c r="AF111" s="109"/>
      <c r="AG111" s="101"/>
    </row>
    <row r="112" spans="1:33" x14ac:dyDescent="0.25">
      <c r="S112" s="118" t="s">
        <v>53</v>
      </c>
      <c r="T112" s="118"/>
      <c r="U112" s="112"/>
      <c r="V112" s="112">
        <v>10532</v>
      </c>
      <c r="W112" s="112">
        <v>11077</v>
      </c>
      <c r="X112" s="112">
        <v>11181</v>
      </c>
      <c r="Y112" s="112">
        <v>11239</v>
      </c>
      <c r="Z112" s="112">
        <v>11858</v>
      </c>
      <c r="AG112" s="101"/>
    </row>
    <row r="113" spans="19:33" x14ac:dyDescent="0.25">
      <c r="AB113" s="125" t="s">
        <v>24</v>
      </c>
      <c r="AC113" s="106"/>
      <c r="AD113" s="106" t="s">
        <v>192</v>
      </c>
      <c r="AF113" s="106" t="s">
        <v>193</v>
      </c>
      <c r="AG113" s="101"/>
    </row>
    <row r="114" spans="19:33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  <c r="AG114" s="101"/>
    </row>
    <row r="115" spans="19:33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  <c r="AG115" s="101"/>
    </row>
    <row r="116" spans="19:33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  <c r="AG116" s="101"/>
    </row>
    <row r="117" spans="19:33" x14ac:dyDescent="0.25">
      <c r="AG117" s="101"/>
    </row>
    <row r="118" spans="19:33" x14ac:dyDescent="0.25">
      <c r="S118" s="101" t="s">
        <v>99</v>
      </c>
      <c r="T118" s="131"/>
      <c r="U118" s="131"/>
      <c r="V118" s="131">
        <v>44.8</v>
      </c>
      <c r="W118" s="131">
        <v>44.67</v>
      </c>
      <c r="X118" s="131">
        <v>44.57</v>
      </c>
      <c r="Y118" s="131">
        <v>44.82</v>
      </c>
      <c r="Z118" s="131">
        <v>44.89</v>
      </c>
      <c r="AB118" s="109" t="str">
        <f>TEXT(Z118,"##.0")</f>
        <v>44.9</v>
      </c>
      <c r="AG118" s="101"/>
    </row>
    <row r="119" spans="19:33" x14ac:dyDescent="0.25">
      <c r="AG119" s="101"/>
    </row>
    <row r="120" spans="19:33" x14ac:dyDescent="0.25">
      <c r="S120" s="101" t="s">
        <v>100</v>
      </c>
      <c r="T120" s="112"/>
      <c r="U120" s="112"/>
      <c r="V120" s="112">
        <v>5084</v>
      </c>
      <c r="W120" s="112">
        <v>5433</v>
      </c>
      <c r="X120" s="112">
        <v>5410</v>
      </c>
      <c r="Y120" s="112">
        <v>5643</v>
      </c>
      <c r="Z120" s="112">
        <v>5759</v>
      </c>
      <c r="AB120" s="109" t="str">
        <f>TEXT(Z120,"###,###")</f>
        <v>5,759</v>
      </c>
      <c r="AG120" s="101"/>
    </row>
    <row r="121" spans="19:33" x14ac:dyDescent="0.25">
      <c r="S121" s="101" t="s">
        <v>101</v>
      </c>
      <c r="T121" s="112"/>
      <c r="U121" s="112"/>
      <c r="V121" s="112">
        <v>902</v>
      </c>
      <c r="W121" s="112">
        <v>977</v>
      </c>
      <c r="X121" s="112">
        <v>922</v>
      </c>
      <c r="Y121" s="112">
        <v>1015</v>
      </c>
      <c r="Z121" s="112">
        <v>1030</v>
      </c>
      <c r="AB121" s="109" t="str">
        <f>TEXT(Z121,"###,###")</f>
        <v>1,030</v>
      </c>
      <c r="AG121" s="101"/>
    </row>
    <row r="122" spans="19:33" x14ac:dyDescent="0.25">
      <c r="S122" s="101" t="s">
        <v>102</v>
      </c>
      <c r="T122" s="112"/>
      <c r="U122" s="112"/>
      <c r="V122" s="112">
        <v>850</v>
      </c>
      <c r="W122" s="112">
        <v>865</v>
      </c>
      <c r="X122" s="112">
        <v>887</v>
      </c>
      <c r="Y122" s="112">
        <v>891</v>
      </c>
      <c r="Z122" s="112">
        <v>952</v>
      </c>
      <c r="AB122" s="109" t="str">
        <f>TEXT(Z122,"###,###")</f>
        <v>952</v>
      </c>
      <c r="AG122" s="101"/>
    </row>
    <row r="123" spans="19:33" x14ac:dyDescent="0.25">
      <c r="AB123" s="125" t="s">
        <v>24</v>
      </c>
      <c r="AC123" s="106"/>
      <c r="AD123" s="106" t="s">
        <v>32</v>
      </c>
      <c r="AE123" s="106"/>
      <c r="AF123" s="106"/>
      <c r="AG123" s="101"/>
    </row>
    <row r="124" spans="19:33" x14ac:dyDescent="0.25">
      <c r="S124" s="101" t="s">
        <v>103</v>
      </c>
      <c r="T124" s="112"/>
      <c r="U124" s="112"/>
      <c r="V124" s="112">
        <v>5934</v>
      </c>
      <c r="W124" s="112">
        <v>6298</v>
      </c>
      <c r="X124" s="112">
        <v>6297</v>
      </c>
      <c r="Y124" s="112">
        <v>6534</v>
      </c>
      <c r="Z124" s="112">
        <v>6711</v>
      </c>
      <c r="AB124" s="109" t="str">
        <f>TEXT(Z124,"###,###")</f>
        <v>6,711</v>
      </c>
      <c r="AD124" s="127">
        <f>Z124/$Z$7*100</f>
        <v>86.783913099702573</v>
      </c>
      <c r="AG124" s="101"/>
    </row>
    <row r="125" spans="19:33" x14ac:dyDescent="0.25">
      <c r="S125" s="101" t="s">
        <v>104</v>
      </c>
      <c r="T125" s="112"/>
      <c r="U125" s="112"/>
      <c r="V125" s="112">
        <v>1752</v>
      </c>
      <c r="W125" s="112">
        <v>1842</v>
      </c>
      <c r="X125" s="112">
        <v>1809</v>
      </c>
      <c r="Y125" s="112">
        <v>1906</v>
      </c>
      <c r="Z125" s="112">
        <v>1982</v>
      </c>
      <c r="AB125" s="109" t="str">
        <f>TEXT(Z125,"###,###")</f>
        <v>1,982</v>
      </c>
      <c r="AD125" s="127">
        <f>Z125/$Z$7*100</f>
        <v>25.630415104099313</v>
      </c>
      <c r="AG125" s="101"/>
    </row>
    <row r="126" spans="19:33" x14ac:dyDescent="0.25">
      <c r="AG126" s="101"/>
    </row>
    <row r="127" spans="19:33" x14ac:dyDescent="0.25">
      <c r="S127" s="101" t="s">
        <v>105</v>
      </c>
      <c r="T127" s="112"/>
      <c r="U127" s="112"/>
      <c r="V127" s="112">
        <v>3497</v>
      </c>
      <c r="W127" s="112">
        <v>3735</v>
      </c>
      <c r="X127" s="112">
        <v>3677</v>
      </c>
      <c r="Y127" s="112">
        <v>3882</v>
      </c>
      <c r="Z127" s="112">
        <v>3934</v>
      </c>
      <c r="AB127" s="109" t="str">
        <f>TEXT(Z127,"###,###")</f>
        <v>3,934</v>
      </c>
      <c r="AD127" s="127">
        <f>Z127/$Z$7*100</f>
        <v>50.872882451829817</v>
      </c>
      <c r="AG127" s="101"/>
    </row>
    <row r="128" spans="19:33" x14ac:dyDescent="0.25">
      <c r="S128" s="101" t="s">
        <v>106</v>
      </c>
      <c r="T128" s="112"/>
      <c r="U128" s="112"/>
      <c r="V128" s="112">
        <v>3329</v>
      </c>
      <c r="W128" s="112">
        <v>3549</v>
      </c>
      <c r="X128" s="112">
        <v>3540</v>
      </c>
      <c r="Y128" s="112">
        <v>3670</v>
      </c>
      <c r="Z128" s="112">
        <v>3780</v>
      </c>
      <c r="AB128" s="109" t="str">
        <f>TEXT(Z128,"###,###")</f>
        <v>3,780</v>
      </c>
      <c r="AD128" s="127">
        <f>Z128/$Z$7*100</f>
        <v>48.881417302469934</v>
      </c>
      <c r="AG128" s="101"/>
    </row>
    <row r="129" spans="19:33" x14ac:dyDescent="0.25">
      <c r="AG129" s="101"/>
    </row>
    <row r="130" spans="19:33" x14ac:dyDescent="0.25">
      <c r="S130" s="101" t="s">
        <v>282</v>
      </c>
      <c r="T130" s="127">
        <v>74.473037630932367</v>
      </c>
    </row>
    <row r="131" spans="19:33" x14ac:dyDescent="0.25">
      <c r="S131" s="101" t="s">
        <v>283</v>
      </c>
      <c r="T131" s="127">
        <v>13.319539635329109</v>
      </c>
    </row>
    <row r="132" spans="19:33" x14ac:dyDescent="0.25">
      <c r="S132" s="101" t="s">
        <v>284</v>
      </c>
      <c r="T132" s="127">
        <v>12.310875468770206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C478066C-FA73-4301-8502-E98716EEB6C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828D6D94-4A5C-4FEC-8182-9BD3C77D918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C41D2511-7968-4CD6-A087-A67AB1063A3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AD7BFDBA-C49F-4217-9D77-7D958FF4774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7A4091-153B-406C-9982-FE34967528B3}">
  <sheetPr codeName="Sheet83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126</v>
      </c>
      <c r="T1" s="99"/>
      <c r="U1" s="99"/>
      <c r="V1" s="99"/>
      <c r="W1" s="99"/>
      <c r="X1" s="99"/>
      <c r="Y1" s="100" t="s">
        <v>222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204</v>
      </c>
      <c r="Y2" s="103" t="s">
        <v>281</v>
      </c>
      <c r="Z2" s="103" t="s">
        <v>287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60" t="s">
        <v>292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126</v>
      </c>
      <c r="Y3" s="105" t="s">
        <v>222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8.19 East Gippsland, Victoria,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30565</v>
      </c>
      <c r="W4" s="108">
        <v>32201</v>
      </c>
      <c r="X4" s="108">
        <v>32340</v>
      </c>
      <c r="Y4" s="108">
        <v>33725</v>
      </c>
      <c r="Z4" s="108">
        <v>34896</v>
      </c>
      <c r="AB4" s="109" t="str">
        <f>TEXT(Z4,"###,###")</f>
        <v>34,896</v>
      </c>
      <c r="AD4" s="110">
        <f>Z4/Y4-1</f>
        <v>3.4722016308376569E-2</v>
      </c>
      <c r="AF4" s="110">
        <f>Z4/V4-1</f>
        <v>0.1416980206118108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15288</v>
      </c>
      <c r="W5" s="108">
        <v>16147</v>
      </c>
      <c r="X5" s="108">
        <v>16042</v>
      </c>
      <c r="Y5" s="108">
        <v>17049</v>
      </c>
      <c r="Z5" s="108">
        <v>17251</v>
      </c>
      <c r="AB5" s="109" t="str">
        <f>TEXT(Z5,"###,###")</f>
        <v>17,251</v>
      </c>
      <c r="AD5" s="110">
        <f t="shared" ref="AD5:AD9" si="0">Z5/Y5-1</f>
        <v>1.1848202240600569E-2</v>
      </c>
      <c r="AF5" s="110">
        <f t="shared" ref="AF5:AF9" si="1">Z5/V5-1</f>
        <v>0.12840136054421758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15280</v>
      </c>
      <c r="W6" s="108">
        <v>16061</v>
      </c>
      <c r="X6" s="108">
        <v>16302</v>
      </c>
      <c r="Y6" s="108">
        <v>16679</v>
      </c>
      <c r="Z6" s="108">
        <v>17624</v>
      </c>
      <c r="AB6" s="109" t="str">
        <f>TEXT(Z6,"###,###")</f>
        <v>17,624</v>
      </c>
      <c r="AD6" s="110">
        <f t="shared" si="0"/>
        <v>5.6658073025960709E-2</v>
      </c>
      <c r="AF6" s="110">
        <f t="shared" si="1"/>
        <v>0.15340314136125643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21856</v>
      </c>
      <c r="W7" s="108">
        <v>23011</v>
      </c>
      <c r="X7" s="108">
        <v>23080</v>
      </c>
      <c r="Y7" s="108">
        <v>24051</v>
      </c>
      <c r="Z7" s="108">
        <v>24525</v>
      </c>
      <c r="AB7" s="109" t="str">
        <f>TEXT(Z7,"###,###")</f>
        <v>24,525</v>
      </c>
      <c r="AD7" s="110">
        <f t="shared" si="0"/>
        <v>1.9708120244480432E-2</v>
      </c>
      <c r="AF7" s="110">
        <f t="shared" si="1"/>
        <v>0.12211749633967783</v>
      </c>
    </row>
    <row r="8" spans="1:32" ht="17.25" customHeight="1" x14ac:dyDescent="0.25">
      <c r="A8" s="64" t="s">
        <v>12</v>
      </c>
      <c r="B8" s="65"/>
      <c r="C8" s="29"/>
      <c r="D8" s="66" t="str">
        <f>AB4</f>
        <v>34,896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24,525</v>
      </c>
      <c r="P8" s="67"/>
      <c r="S8" s="107" t="s">
        <v>84</v>
      </c>
      <c r="T8" s="108"/>
      <c r="U8" s="108"/>
      <c r="V8" s="108">
        <v>33364.31</v>
      </c>
      <c r="W8" s="108">
        <v>35000</v>
      </c>
      <c r="X8" s="108">
        <v>35840.82</v>
      </c>
      <c r="Y8" s="108">
        <v>36816.18</v>
      </c>
      <c r="Z8" s="108">
        <v>38499.17</v>
      </c>
      <c r="AB8" s="109" t="str">
        <f>TEXT(Z8,"$###,###")</f>
        <v>$38,499</v>
      </c>
      <c r="AD8" s="110">
        <f t="shared" si="0"/>
        <v>4.5713324956581536E-2</v>
      </c>
      <c r="AF8" s="110">
        <f t="shared" si="1"/>
        <v>0.15390277814826692</v>
      </c>
    </row>
    <row r="9" spans="1:32" x14ac:dyDescent="0.25">
      <c r="A9" s="30" t="s">
        <v>14</v>
      </c>
      <c r="B9" s="71"/>
      <c r="C9" s="72"/>
      <c r="D9" s="73">
        <f>AD104</f>
        <v>69.305937643282903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51.013251783893985</v>
      </c>
      <c r="P9" s="74" t="s">
        <v>85</v>
      </c>
      <c r="S9" s="107" t="s">
        <v>7</v>
      </c>
      <c r="T9" s="108"/>
      <c r="U9" s="108"/>
      <c r="V9" s="108">
        <v>940580248</v>
      </c>
      <c r="W9" s="108">
        <v>1006290178</v>
      </c>
      <c r="X9" s="108">
        <v>1038882639</v>
      </c>
      <c r="Y9" s="108">
        <v>1138542585</v>
      </c>
      <c r="Z9" s="108">
        <v>1214893513</v>
      </c>
      <c r="AB9" s="109" t="str">
        <f>TEXT(Z9/1000000,"$#,###.0")&amp;" mil"</f>
        <v>$1,214.9 mil</v>
      </c>
      <c r="AD9" s="110">
        <f t="shared" si="0"/>
        <v>6.7060230338244153E-2</v>
      </c>
      <c r="AF9" s="110">
        <f t="shared" si="1"/>
        <v>0.29164259570970708</v>
      </c>
    </row>
    <row r="10" spans="1:32" x14ac:dyDescent="0.25">
      <c r="A10" s="30" t="s">
        <v>17</v>
      </c>
      <c r="B10" s="71"/>
      <c r="C10" s="72"/>
      <c r="D10" s="73">
        <f>AD105</f>
        <v>18.366001834021091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48.933741080530069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77.577981651376149</v>
      </c>
      <c r="P11" s="74" t="s">
        <v>85</v>
      </c>
      <c r="S11" s="107" t="s">
        <v>29</v>
      </c>
      <c r="T11" s="112"/>
      <c r="U11" s="112"/>
      <c r="V11" s="112">
        <v>25529</v>
      </c>
      <c r="W11" s="112">
        <v>26849</v>
      </c>
      <c r="X11" s="112">
        <v>27232</v>
      </c>
      <c r="Y11" s="112">
        <v>28358</v>
      </c>
      <c r="Z11" s="112">
        <v>29392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12.611620795107035</v>
      </c>
      <c r="P12" s="74" t="s">
        <v>85</v>
      </c>
      <c r="S12" s="107" t="s">
        <v>30</v>
      </c>
      <c r="T12" s="112"/>
      <c r="U12" s="112"/>
      <c r="V12" s="112">
        <v>5039</v>
      </c>
      <c r="W12" s="112">
        <v>5354</v>
      </c>
      <c r="X12" s="112">
        <v>5109</v>
      </c>
      <c r="Y12" s="112">
        <v>5370</v>
      </c>
      <c r="Z12" s="112">
        <v>5504</v>
      </c>
    </row>
    <row r="13" spans="1:32" ht="15" customHeight="1" x14ac:dyDescent="0.25">
      <c r="A13" s="30" t="s">
        <v>19</v>
      </c>
      <c r="B13" s="72"/>
      <c r="C13" s="72"/>
      <c r="D13" s="73">
        <f>AD108</f>
        <v>17.420334708849154</v>
      </c>
      <c r="E13" s="74" t="s">
        <v>85</v>
      </c>
      <c r="F13" s="24"/>
      <c r="G13" s="142" t="s">
        <v>285</v>
      </c>
      <c r="H13" s="143"/>
      <c r="I13" s="143"/>
      <c r="J13" s="143"/>
      <c r="K13" s="143"/>
      <c r="L13" s="143"/>
      <c r="M13" s="81"/>
      <c r="N13" s="72"/>
      <c r="O13" s="73">
        <f>T132</f>
        <v>9.8307849133537211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18.947730398899587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45.0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19.7587116001834</v>
      </c>
      <c r="E15" s="74" t="s">
        <v>85</v>
      </c>
      <c r="F15" s="24"/>
      <c r="G15" s="33" t="s">
        <v>279</v>
      </c>
      <c r="H15" s="72"/>
      <c r="I15" s="72"/>
      <c r="J15" s="72"/>
      <c r="K15" s="82"/>
      <c r="L15" s="72"/>
      <c r="M15" s="72"/>
      <c r="N15" s="72"/>
      <c r="O15" s="73">
        <f>AB38</f>
        <v>16.488624317051293</v>
      </c>
      <c r="P15" s="74" t="s">
        <v>85</v>
      </c>
      <c r="S15" s="115" t="s">
        <v>61</v>
      </c>
      <c r="T15" s="115"/>
      <c r="U15" s="116"/>
      <c r="V15" s="116">
        <v>1808</v>
      </c>
      <c r="W15" s="116">
        <v>1927</v>
      </c>
      <c r="X15" s="116">
        <v>2150</v>
      </c>
      <c r="Y15" s="112">
        <v>2321</v>
      </c>
      <c r="Z15" s="112">
        <v>2315</v>
      </c>
      <c r="AB15" s="117">
        <f t="shared" ref="AB15:AB34" si="2">IF(Z15="np",0,Z15/$Z$34)</f>
        <v>6.6339981659789091E-2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32.702888583218709</v>
      </c>
      <c r="E16" s="85" t="s">
        <v>85</v>
      </c>
      <c r="F16" s="24"/>
      <c r="G16" s="86" t="s">
        <v>280</v>
      </c>
      <c r="H16" s="35"/>
      <c r="I16" s="35"/>
      <c r="J16" s="35"/>
      <c r="K16" s="36"/>
      <c r="L16" s="35"/>
      <c r="M16" s="35"/>
      <c r="N16" s="35"/>
      <c r="O16" s="84">
        <f>AB37</f>
        <v>83.51137568294871</v>
      </c>
      <c r="P16" s="37" t="s">
        <v>85</v>
      </c>
      <c r="S16" s="115" t="s">
        <v>62</v>
      </c>
      <c r="T16" s="115"/>
      <c r="U16" s="116"/>
      <c r="V16" s="116">
        <v>180</v>
      </c>
      <c r="W16" s="116">
        <v>195</v>
      </c>
      <c r="X16" s="116">
        <v>184</v>
      </c>
      <c r="Y16" s="112">
        <v>175</v>
      </c>
      <c r="Z16" s="112">
        <v>184</v>
      </c>
      <c r="AB16" s="117">
        <f t="shared" si="2"/>
        <v>5.2728106373223296E-3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2040</v>
      </c>
      <c r="W17" s="116">
        <v>2091</v>
      </c>
      <c r="X17" s="116">
        <v>1995</v>
      </c>
      <c r="Y17" s="112">
        <v>2077</v>
      </c>
      <c r="Z17" s="112">
        <v>2093</v>
      </c>
      <c r="AB17" s="117">
        <f t="shared" si="2"/>
        <v>5.9978220999541497E-2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289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258</v>
      </c>
      <c r="W18" s="116">
        <v>273</v>
      </c>
      <c r="X18" s="116">
        <v>284</v>
      </c>
      <c r="Y18" s="112">
        <v>301</v>
      </c>
      <c r="Z18" s="112">
        <v>275</v>
      </c>
      <c r="AB18" s="117">
        <f t="shared" si="2"/>
        <v>7.8805593764328281E-3</v>
      </c>
    </row>
    <row r="19" spans="1:28" x14ac:dyDescent="0.25">
      <c r="A19" s="63" t="str">
        <f>$S$1&amp;" ("&amp;$V$2&amp;" to "&amp;$Z$2&amp;")"</f>
        <v>East Gippsland (2016-17 to 2020-21)</v>
      </c>
      <c r="B19" s="63"/>
      <c r="C19" s="63"/>
      <c r="D19" s="63"/>
      <c r="E19" s="63"/>
      <c r="F19" s="63"/>
      <c r="G19" s="63" t="str">
        <f>$S$1&amp;" ("&amp;$V$2&amp;" to "&amp;$Z$2&amp;")"</f>
        <v>East Gippsland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1971</v>
      </c>
      <c r="W19" s="116">
        <v>2356</v>
      </c>
      <c r="X19" s="116">
        <v>2453</v>
      </c>
      <c r="Y19" s="112">
        <v>2661</v>
      </c>
      <c r="Z19" s="112">
        <v>2806</v>
      </c>
      <c r="AB19" s="117">
        <f t="shared" si="2"/>
        <v>8.0410362219165518E-2</v>
      </c>
    </row>
    <row r="20" spans="1:28" x14ac:dyDescent="0.25">
      <c r="S20" s="115" t="s">
        <v>66</v>
      </c>
      <c r="T20" s="115"/>
      <c r="U20" s="116"/>
      <c r="V20" s="116">
        <v>690</v>
      </c>
      <c r="W20" s="116">
        <v>726</v>
      </c>
      <c r="X20" s="116">
        <v>726</v>
      </c>
      <c r="Y20" s="112">
        <v>758</v>
      </c>
      <c r="Z20" s="112">
        <v>787</v>
      </c>
      <c r="AB20" s="117">
        <f t="shared" si="2"/>
        <v>2.2552728106373224E-2</v>
      </c>
    </row>
    <row r="21" spans="1:28" x14ac:dyDescent="0.25">
      <c r="S21" s="115" t="s">
        <v>67</v>
      </c>
      <c r="T21" s="115"/>
      <c r="U21" s="116"/>
      <c r="V21" s="116">
        <v>2967</v>
      </c>
      <c r="W21" s="116">
        <v>3214</v>
      </c>
      <c r="X21" s="116">
        <v>3048</v>
      </c>
      <c r="Y21" s="112">
        <v>3391</v>
      </c>
      <c r="Z21" s="112">
        <v>3527</v>
      </c>
      <c r="AB21" s="117">
        <f t="shared" si="2"/>
        <v>0.10107175607519486</v>
      </c>
    </row>
    <row r="22" spans="1:28" x14ac:dyDescent="0.25">
      <c r="S22" s="115" t="s">
        <v>68</v>
      </c>
      <c r="T22" s="115"/>
      <c r="U22" s="116"/>
      <c r="V22" s="116">
        <v>2362</v>
      </c>
      <c r="W22" s="116">
        <v>2385</v>
      </c>
      <c r="X22" s="116">
        <v>2375</v>
      </c>
      <c r="Y22" s="112">
        <v>2662</v>
      </c>
      <c r="Z22" s="112">
        <v>2966</v>
      </c>
      <c r="AB22" s="117">
        <f t="shared" si="2"/>
        <v>8.4995414947271891E-2</v>
      </c>
    </row>
    <row r="23" spans="1:28" x14ac:dyDescent="0.25">
      <c r="S23" s="115" t="s">
        <v>69</v>
      </c>
      <c r="T23" s="115"/>
      <c r="U23" s="116"/>
      <c r="V23" s="116">
        <v>988</v>
      </c>
      <c r="W23" s="116">
        <v>1156</v>
      </c>
      <c r="X23" s="116">
        <v>1112</v>
      </c>
      <c r="Y23" s="112">
        <v>1066</v>
      </c>
      <c r="Z23" s="112">
        <v>1108</v>
      </c>
      <c r="AB23" s="117">
        <f t="shared" si="2"/>
        <v>3.1751490142136636E-2</v>
      </c>
    </row>
    <row r="24" spans="1:28" x14ac:dyDescent="0.25">
      <c r="S24" s="115" t="s">
        <v>70</v>
      </c>
      <c r="T24" s="115"/>
      <c r="U24" s="116"/>
      <c r="V24" s="116">
        <v>193</v>
      </c>
      <c r="W24" s="116">
        <v>198</v>
      </c>
      <c r="X24" s="116">
        <v>199</v>
      </c>
      <c r="Y24" s="112">
        <v>176</v>
      </c>
      <c r="Z24" s="112">
        <v>163</v>
      </c>
      <c r="AB24" s="117">
        <f t="shared" si="2"/>
        <v>4.6710224667583676E-3</v>
      </c>
    </row>
    <row r="25" spans="1:28" x14ac:dyDescent="0.25">
      <c r="S25" s="115" t="s">
        <v>71</v>
      </c>
      <c r="T25" s="115"/>
      <c r="U25" s="116"/>
      <c r="V25" s="116">
        <v>751</v>
      </c>
      <c r="W25" s="116">
        <v>878</v>
      </c>
      <c r="X25" s="116">
        <v>813</v>
      </c>
      <c r="Y25" s="112">
        <v>868</v>
      </c>
      <c r="Z25" s="112">
        <v>861</v>
      </c>
      <c r="AB25" s="117">
        <f t="shared" si="2"/>
        <v>2.4673314993122419E-2</v>
      </c>
    </row>
    <row r="26" spans="1:28" x14ac:dyDescent="0.25">
      <c r="S26" s="115" t="s">
        <v>72</v>
      </c>
      <c r="T26" s="115"/>
      <c r="U26" s="116"/>
      <c r="V26" s="116">
        <v>512</v>
      </c>
      <c r="W26" s="116">
        <v>595</v>
      </c>
      <c r="X26" s="116">
        <v>635</v>
      </c>
      <c r="Y26" s="112">
        <v>627</v>
      </c>
      <c r="Z26" s="112">
        <v>662</v>
      </c>
      <c r="AB26" s="117">
        <f t="shared" si="2"/>
        <v>1.8970655662540119E-2</v>
      </c>
    </row>
    <row r="27" spans="1:28" x14ac:dyDescent="0.25">
      <c r="S27" s="115" t="s">
        <v>73</v>
      </c>
      <c r="T27" s="115"/>
      <c r="U27" s="116"/>
      <c r="V27" s="116">
        <v>1051</v>
      </c>
      <c r="W27" s="116">
        <v>1197</v>
      </c>
      <c r="X27" s="116">
        <v>1260</v>
      </c>
      <c r="Y27" s="112">
        <v>1251</v>
      </c>
      <c r="Z27" s="112">
        <v>1343</v>
      </c>
      <c r="AB27" s="117">
        <f t="shared" si="2"/>
        <v>3.8485786336542871E-2</v>
      </c>
    </row>
    <row r="28" spans="1:28" x14ac:dyDescent="0.25">
      <c r="S28" s="115" t="s">
        <v>74</v>
      </c>
      <c r="T28" s="115"/>
      <c r="U28" s="116"/>
      <c r="V28" s="116">
        <v>1463</v>
      </c>
      <c r="W28" s="116">
        <v>1859</v>
      </c>
      <c r="X28" s="116">
        <v>1927</v>
      </c>
      <c r="Y28" s="112">
        <v>2094</v>
      </c>
      <c r="Z28" s="112">
        <v>2152</v>
      </c>
      <c r="AB28" s="117">
        <f t="shared" si="2"/>
        <v>6.1668959193030719E-2</v>
      </c>
    </row>
    <row r="29" spans="1:28" x14ac:dyDescent="0.25">
      <c r="S29" s="115" t="s">
        <v>75</v>
      </c>
      <c r="T29" s="115"/>
      <c r="U29" s="116"/>
      <c r="V29" s="116">
        <v>1700</v>
      </c>
      <c r="W29" s="116">
        <v>1663</v>
      </c>
      <c r="X29" s="116">
        <v>2866</v>
      </c>
      <c r="Y29" s="112">
        <v>1843</v>
      </c>
      <c r="Z29" s="112">
        <v>1893</v>
      </c>
      <c r="AB29" s="117">
        <f t="shared" si="2"/>
        <v>5.4246905089408527E-2</v>
      </c>
    </row>
    <row r="30" spans="1:28" x14ac:dyDescent="0.25">
      <c r="S30" s="115" t="s">
        <v>76</v>
      </c>
      <c r="T30" s="115"/>
      <c r="U30" s="116"/>
      <c r="V30" s="116">
        <v>2412</v>
      </c>
      <c r="W30" s="116">
        <v>2551</v>
      </c>
      <c r="X30" s="116">
        <v>1738</v>
      </c>
      <c r="Y30" s="112">
        <v>2599</v>
      </c>
      <c r="Z30" s="112">
        <v>2547</v>
      </c>
      <c r="AB30" s="117">
        <f t="shared" si="2"/>
        <v>7.2988308115543327E-2</v>
      </c>
    </row>
    <row r="31" spans="1:28" x14ac:dyDescent="0.25">
      <c r="S31" s="115" t="s">
        <v>77</v>
      </c>
      <c r="T31" s="115"/>
      <c r="U31" s="116"/>
      <c r="V31" s="116">
        <v>3691</v>
      </c>
      <c r="W31" s="116">
        <v>4229</v>
      </c>
      <c r="X31" s="116">
        <v>4347</v>
      </c>
      <c r="Y31" s="112">
        <v>4647</v>
      </c>
      <c r="Z31" s="112">
        <v>4950</v>
      </c>
      <c r="AB31" s="117">
        <f t="shared" si="2"/>
        <v>0.14185006877579093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425</v>
      </c>
      <c r="W32" s="116">
        <v>442</v>
      </c>
      <c r="X32" s="116">
        <v>441</v>
      </c>
      <c r="Y32" s="112">
        <v>489</v>
      </c>
      <c r="Z32" s="112">
        <v>556</v>
      </c>
      <c r="AB32" s="117">
        <f t="shared" si="2"/>
        <v>1.5933058230169647E-2</v>
      </c>
    </row>
    <row r="33" spans="19:32" x14ac:dyDescent="0.25">
      <c r="S33" s="115" t="s">
        <v>79</v>
      </c>
      <c r="T33" s="115"/>
      <c r="U33" s="116"/>
      <c r="V33" s="116">
        <v>1039</v>
      </c>
      <c r="W33" s="116">
        <v>1171</v>
      </c>
      <c r="X33" s="116">
        <v>1156</v>
      </c>
      <c r="Y33" s="112">
        <v>1189</v>
      </c>
      <c r="Z33" s="112">
        <v>1333</v>
      </c>
      <c r="AB33" s="117">
        <f t="shared" si="2"/>
        <v>3.8199220541036222E-2</v>
      </c>
    </row>
    <row r="34" spans="19:32" x14ac:dyDescent="0.25">
      <c r="S34" s="118" t="s">
        <v>53</v>
      </c>
      <c r="T34" s="118"/>
      <c r="U34" s="119"/>
      <c r="V34" s="119">
        <v>30566</v>
      </c>
      <c r="W34" s="119">
        <v>32204</v>
      </c>
      <c r="X34" s="119">
        <v>32339</v>
      </c>
      <c r="Y34" s="120">
        <v>33726</v>
      </c>
      <c r="Z34" s="120">
        <v>34896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18540</v>
      </c>
      <c r="W37" s="112">
        <v>19582</v>
      </c>
      <c r="X37" s="112">
        <v>19396</v>
      </c>
      <c r="Y37" s="112">
        <v>20040</v>
      </c>
      <c r="Z37" s="112">
        <v>20482</v>
      </c>
      <c r="AB37" s="132">
        <f>Z37/Z40*100</f>
        <v>83.51137568294871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3313</v>
      </c>
      <c r="W38" s="112">
        <v>3437</v>
      </c>
      <c r="X38" s="112">
        <v>3679</v>
      </c>
      <c r="Y38" s="112">
        <v>4016</v>
      </c>
      <c r="Z38" s="112">
        <v>4044</v>
      </c>
      <c r="AB38" s="132">
        <f>Z38/Z40*100</f>
        <v>16.488624317051293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21853</v>
      </c>
      <c r="W40" s="112">
        <v>23019</v>
      </c>
      <c r="X40" s="112">
        <v>23075</v>
      </c>
      <c r="Y40" s="112">
        <v>24056</v>
      </c>
      <c r="Z40" s="112">
        <v>24526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5</v>
      </c>
      <c r="W44" s="112">
        <v>14</v>
      </c>
      <c r="X44" s="112">
        <v>10</v>
      </c>
      <c r="Y44" s="112">
        <v>11</v>
      </c>
      <c r="Z44" s="112">
        <v>22</v>
      </c>
    </row>
    <row r="45" spans="19:32" x14ac:dyDescent="0.25">
      <c r="S45" s="115" t="s">
        <v>37</v>
      </c>
      <c r="T45" s="115"/>
      <c r="U45" s="112"/>
      <c r="V45" s="112">
        <v>370</v>
      </c>
      <c r="W45" s="112">
        <v>389</v>
      </c>
      <c r="X45" s="112">
        <v>429</v>
      </c>
      <c r="Y45" s="112">
        <v>490</v>
      </c>
      <c r="Z45" s="112">
        <v>552</v>
      </c>
    </row>
    <row r="46" spans="19:32" x14ac:dyDescent="0.25">
      <c r="S46" s="115" t="s">
        <v>38</v>
      </c>
      <c r="T46" s="115"/>
      <c r="U46" s="112"/>
      <c r="V46" s="112">
        <v>856</v>
      </c>
      <c r="W46" s="112">
        <v>918</v>
      </c>
      <c r="X46" s="112">
        <v>952</v>
      </c>
      <c r="Y46" s="112">
        <v>955</v>
      </c>
      <c r="Z46" s="112">
        <v>995</v>
      </c>
    </row>
    <row r="47" spans="19:32" x14ac:dyDescent="0.25">
      <c r="S47" s="115" t="s">
        <v>39</v>
      </c>
      <c r="T47" s="115"/>
      <c r="U47" s="112"/>
      <c r="V47" s="112">
        <v>1259</v>
      </c>
      <c r="W47" s="112">
        <v>1225</v>
      </c>
      <c r="X47" s="112">
        <v>1209</v>
      </c>
      <c r="Y47" s="112">
        <v>1236</v>
      </c>
      <c r="Z47" s="112">
        <v>1292</v>
      </c>
    </row>
    <row r="48" spans="19:32" x14ac:dyDescent="0.25">
      <c r="S48" s="115" t="s">
        <v>40</v>
      </c>
      <c r="T48" s="115"/>
      <c r="U48" s="112"/>
      <c r="V48" s="112">
        <v>1439</v>
      </c>
      <c r="W48" s="112">
        <v>1567</v>
      </c>
      <c r="X48" s="112">
        <v>1566</v>
      </c>
      <c r="Y48" s="112">
        <v>1637</v>
      </c>
      <c r="Z48" s="112">
        <v>1657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1319</v>
      </c>
      <c r="W49" s="112">
        <v>1412</v>
      </c>
      <c r="X49" s="112">
        <v>1384</v>
      </c>
      <c r="Y49" s="112">
        <v>1555</v>
      </c>
      <c r="Z49" s="112">
        <v>1622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East Gippsland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1170</v>
      </c>
      <c r="W50" s="112">
        <v>1199</v>
      </c>
      <c r="X50" s="112">
        <v>1242</v>
      </c>
      <c r="Y50" s="112">
        <v>1375</v>
      </c>
      <c r="Z50" s="112">
        <v>1395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1268</v>
      </c>
      <c r="W51" s="112">
        <v>1331</v>
      </c>
      <c r="X51" s="112">
        <v>1281</v>
      </c>
      <c r="Y51" s="112">
        <v>1325</v>
      </c>
      <c r="Z51" s="112">
        <v>1288</v>
      </c>
    </row>
    <row r="52" spans="1:26" ht="15" customHeight="1" x14ac:dyDescent="0.25">
      <c r="S52" s="115" t="s">
        <v>44</v>
      </c>
      <c r="T52" s="115"/>
      <c r="U52" s="112"/>
      <c r="V52" s="112">
        <v>1463</v>
      </c>
      <c r="W52" s="112">
        <v>1524</v>
      </c>
      <c r="X52" s="112">
        <v>1443</v>
      </c>
      <c r="Y52" s="112">
        <v>1488</v>
      </c>
      <c r="Z52" s="112">
        <v>1445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1445</v>
      </c>
      <c r="W53" s="112">
        <v>1486</v>
      </c>
      <c r="X53" s="112">
        <v>1448</v>
      </c>
      <c r="Y53" s="112">
        <v>1525</v>
      </c>
      <c r="Z53" s="112">
        <v>1547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1660</v>
      </c>
      <c r="W54" s="112">
        <v>1727</v>
      </c>
      <c r="X54" s="112">
        <v>1713</v>
      </c>
      <c r="Y54" s="112">
        <v>1773</v>
      </c>
      <c r="Z54" s="112">
        <v>1711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1455</v>
      </c>
      <c r="W55" s="112">
        <v>1580</v>
      </c>
      <c r="X55" s="112">
        <v>1571</v>
      </c>
      <c r="Y55" s="112">
        <v>1716</v>
      </c>
      <c r="Z55" s="112">
        <v>1700</v>
      </c>
    </row>
    <row r="56" spans="1:26" ht="15" customHeight="1" x14ac:dyDescent="0.25">
      <c r="S56" s="115" t="s">
        <v>48</v>
      </c>
      <c r="T56" s="115"/>
      <c r="U56" s="112"/>
      <c r="V56" s="112">
        <v>812</v>
      </c>
      <c r="W56" s="112">
        <v>921</v>
      </c>
      <c r="X56" s="112">
        <v>975</v>
      </c>
      <c r="Y56" s="112">
        <v>1045</v>
      </c>
      <c r="Z56" s="112">
        <v>1071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430</v>
      </c>
      <c r="W57" s="112">
        <v>460</v>
      </c>
      <c r="X57" s="112">
        <v>473</v>
      </c>
      <c r="Y57" s="112">
        <v>517</v>
      </c>
      <c r="Z57" s="112">
        <v>523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188</v>
      </c>
      <c r="W58" s="112">
        <v>218</v>
      </c>
      <c r="X58" s="112">
        <v>201</v>
      </c>
      <c r="Y58" s="112">
        <v>230</v>
      </c>
      <c r="Z58" s="112">
        <v>241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94</v>
      </c>
      <c r="W59" s="112">
        <v>113</v>
      </c>
      <c r="X59" s="112">
        <v>90</v>
      </c>
      <c r="Y59" s="112">
        <v>102</v>
      </c>
      <c r="Z59" s="112">
        <v>112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62</v>
      </c>
      <c r="W60" s="112">
        <v>66</v>
      </c>
      <c r="X60" s="112">
        <v>62</v>
      </c>
      <c r="Y60" s="112">
        <v>77</v>
      </c>
      <c r="Z60" s="112">
        <v>78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15288</v>
      </c>
      <c r="W61" s="112">
        <v>16144</v>
      </c>
      <c r="X61" s="112">
        <v>16037</v>
      </c>
      <c r="Y61" s="112">
        <v>17051</v>
      </c>
      <c r="Z61" s="112">
        <v>17251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17</v>
      </c>
      <c r="W63" s="112">
        <v>16</v>
      </c>
      <c r="X63" s="112">
        <v>9</v>
      </c>
      <c r="Y63" s="112">
        <v>15</v>
      </c>
      <c r="Z63" s="112">
        <v>23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359</v>
      </c>
      <c r="W64" s="112">
        <v>423</v>
      </c>
      <c r="X64" s="112">
        <v>472</v>
      </c>
      <c r="Y64" s="112">
        <v>477</v>
      </c>
      <c r="Z64" s="112">
        <v>610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East Gippsland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852</v>
      </c>
      <c r="W65" s="112">
        <v>934</v>
      </c>
      <c r="X65" s="112">
        <v>920</v>
      </c>
      <c r="Y65" s="112">
        <v>912</v>
      </c>
      <c r="Z65" s="112">
        <v>1078</v>
      </c>
    </row>
    <row r="66" spans="1:26" x14ac:dyDescent="0.25">
      <c r="S66" s="115" t="s">
        <v>39</v>
      </c>
      <c r="T66" s="115"/>
      <c r="U66" s="112"/>
      <c r="V66" s="112">
        <v>1131</v>
      </c>
      <c r="W66" s="112">
        <v>1145</v>
      </c>
      <c r="X66" s="112">
        <v>1153</v>
      </c>
      <c r="Y66" s="112">
        <v>1121</v>
      </c>
      <c r="Z66" s="112">
        <v>1208</v>
      </c>
    </row>
    <row r="67" spans="1:26" x14ac:dyDescent="0.25">
      <c r="S67" s="115" t="s">
        <v>40</v>
      </c>
      <c r="T67" s="115"/>
      <c r="U67" s="112"/>
      <c r="V67" s="112">
        <v>1399</v>
      </c>
      <c r="W67" s="112">
        <v>1410</v>
      </c>
      <c r="X67" s="112">
        <v>1560</v>
      </c>
      <c r="Y67" s="112">
        <v>1589</v>
      </c>
      <c r="Z67" s="112">
        <v>1536</v>
      </c>
    </row>
    <row r="68" spans="1:26" x14ac:dyDescent="0.25">
      <c r="S68" s="115" t="s">
        <v>41</v>
      </c>
      <c r="T68" s="115"/>
      <c r="U68" s="112"/>
      <c r="V68" s="112">
        <v>1196</v>
      </c>
      <c r="W68" s="112">
        <v>1359</v>
      </c>
      <c r="X68" s="112">
        <v>1314</v>
      </c>
      <c r="Y68" s="112">
        <v>1396</v>
      </c>
      <c r="Z68" s="112">
        <v>1518</v>
      </c>
    </row>
    <row r="69" spans="1:26" x14ac:dyDescent="0.25">
      <c r="S69" s="115" t="s">
        <v>42</v>
      </c>
      <c r="T69" s="115"/>
      <c r="U69" s="112"/>
      <c r="V69" s="112">
        <v>1221</v>
      </c>
      <c r="W69" s="112">
        <v>1283</v>
      </c>
      <c r="X69" s="112">
        <v>1328</v>
      </c>
      <c r="Y69" s="112">
        <v>1416</v>
      </c>
      <c r="Z69" s="112">
        <v>1476</v>
      </c>
    </row>
    <row r="70" spans="1:26" x14ac:dyDescent="0.25">
      <c r="S70" s="115" t="s">
        <v>43</v>
      </c>
      <c r="T70" s="115"/>
      <c r="U70" s="112"/>
      <c r="V70" s="112">
        <v>1344</v>
      </c>
      <c r="W70" s="112">
        <v>1324</v>
      </c>
      <c r="X70" s="112">
        <v>1337</v>
      </c>
      <c r="Y70" s="112">
        <v>1389</v>
      </c>
      <c r="Z70" s="112">
        <v>1493</v>
      </c>
    </row>
    <row r="71" spans="1:26" x14ac:dyDescent="0.25">
      <c r="S71" s="115" t="s">
        <v>44</v>
      </c>
      <c r="T71" s="115"/>
      <c r="U71" s="112"/>
      <c r="V71" s="112">
        <v>1723</v>
      </c>
      <c r="W71" s="112">
        <v>1737</v>
      </c>
      <c r="X71" s="112">
        <v>1675</v>
      </c>
      <c r="Y71" s="112">
        <v>1696</v>
      </c>
      <c r="Z71" s="112">
        <v>1659</v>
      </c>
    </row>
    <row r="72" spans="1:26" x14ac:dyDescent="0.25">
      <c r="S72" s="115" t="s">
        <v>45</v>
      </c>
      <c r="T72" s="115"/>
      <c r="U72" s="112"/>
      <c r="V72" s="112">
        <v>1706</v>
      </c>
      <c r="W72" s="112">
        <v>1780</v>
      </c>
      <c r="X72" s="112">
        <v>1805</v>
      </c>
      <c r="Y72" s="112">
        <v>1808</v>
      </c>
      <c r="Z72" s="112">
        <v>1899</v>
      </c>
    </row>
    <row r="73" spans="1:26" x14ac:dyDescent="0.25">
      <c r="S73" s="115" t="s">
        <v>46</v>
      </c>
      <c r="T73" s="115"/>
      <c r="U73" s="112"/>
      <c r="V73" s="112">
        <v>1760</v>
      </c>
      <c r="W73" s="112">
        <v>1819</v>
      </c>
      <c r="X73" s="112">
        <v>1822</v>
      </c>
      <c r="Y73" s="112">
        <v>1828</v>
      </c>
      <c r="Z73" s="112">
        <v>1922</v>
      </c>
    </row>
    <row r="74" spans="1:26" x14ac:dyDescent="0.25">
      <c r="S74" s="115" t="s">
        <v>47</v>
      </c>
      <c r="T74" s="115"/>
      <c r="U74" s="112"/>
      <c r="V74" s="112">
        <v>1384</v>
      </c>
      <c r="W74" s="112">
        <v>1482</v>
      </c>
      <c r="X74" s="112">
        <v>1535</v>
      </c>
      <c r="Y74" s="112">
        <v>1536</v>
      </c>
      <c r="Z74" s="112">
        <v>1608</v>
      </c>
    </row>
    <row r="75" spans="1:26" x14ac:dyDescent="0.25">
      <c r="S75" s="115" t="s">
        <v>48</v>
      </c>
      <c r="T75" s="115"/>
      <c r="U75" s="112"/>
      <c r="V75" s="112">
        <v>684</v>
      </c>
      <c r="W75" s="112">
        <v>751</v>
      </c>
      <c r="X75" s="112">
        <v>802</v>
      </c>
      <c r="Y75" s="112">
        <v>866</v>
      </c>
      <c r="Z75" s="112">
        <v>912</v>
      </c>
    </row>
    <row r="76" spans="1:26" x14ac:dyDescent="0.25">
      <c r="S76" s="115" t="s">
        <v>49</v>
      </c>
      <c r="T76" s="115"/>
      <c r="U76" s="112"/>
      <c r="V76" s="112">
        <v>246</v>
      </c>
      <c r="W76" s="112">
        <v>301</v>
      </c>
      <c r="X76" s="112">
        <v>315</v>
      </c>
      <c r="Y76" s="112">
        <v>358</v>
      </c>
      <c r="Z76" s="112">
        <v>393</v>
      </c>
    </row>
    <row r="77" spans="1:26" x14ac:dyDescent="0.25">
      <c r="S77" s="115" t="s">
        <v>50</v>
      </c>
      <c r="T77" s="115"/>
      <c r="U77" s="112"/>
      <c r="V77" s="112">
        <v>121</v>
      </c>
      <c r="W77" s="112">
        <v>132</v>
      </c>
      <c r="X77" s="112">
        <v>127</v>
      </c>
      <c r="Y77" s="112">
        <v>140</v>
      </c>
      <c r="Z77" s="112">
        <v>145</v>
      </c>
    </row>
    <row r="78" spans="1:26" x14ac:dyDescent="0.25">
      <c r="S78" s="115" t="s">
        <v>51</v>
      </c>
      <c r="T78" s="115"/>
      <c r="U78" s="112"/>
      <c r="V78" s="112">
        <v>94</v>
      </c>
      <c r="W78" s="112">
        <v>102</v>
      </c>
      <c r="X78" s="112">
        <v>81</v>
      </c>
      <c r="Y78" s="112">
        <v>95</v>
      </c>
      <c r="Z78" s="112">
        <v>83</v>
      </c>
    </row>
    <row r="79" spans="1:26" x14ac:dyDescent="0.25">
      <c r="S79" s="115" t="s">
        <v>52</v>
      </c>
      <c r="T79" s="115"/>
      <c r="U79" s="112"/>
      <c r="V79" s="112">
        <v>51</v>
      </c>
      <c r="W79" s="112">
        <v>69</v>
      </c>
      <c r="X79" s="112">
        <v>49</v>
      </c>
      <c r="Y79" s="112">
        <v>50</v>
      </c>
      <c r="Z79" s="112">
        <v>61</v>
      </c>
    </row>
    <row r="80" spans="1:26" x14ac:dyDescent="0.25">
      <c r="S80" s="118" t="s">
        <v>53</v>
      </c>
      <c r="T80" s="118"/>
      <c r="U80" s="112"/>
      <c r="V80" s="112">
        <v>15284</v>
      </c>
      <c r="W80" s="112">
        <v>16057</v>
      </c>
      <c r="X80" s="112">
        <v>16299</v>
      </c>
      <c r="Y80" s="112">
        <v>16674</v>
      </c>
      <c r="Z80" s="112">
        <v>17624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East Gippsland</v>
      </c>
      <c r="D83" s="144"/>
      <c r="E83" s="144"/>
      <c r="F83" s="144"/>
      <c r="G83" s="144"/>
      <c r="H83" s="47"/>
      <c r="I83" s="47"/>
      <c r="J83" s="145" t="str">
        <f>'State data for spotlight'!A1</f>
        <v>Victoria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1004</v>
      </c>
      <c r="W83" s="112">
        <v>1108</v>
      </c>
      <c r="X83" s="112">
        <v>1141</v>
      </c>
      <c r="Y83" s="112">
        <v>1211</v>
      </c>
      <c r="Z83" s="112">
        <v>1258</v>
      </c>
      <c r="AD83" s="117"/>
    </row>
    <row r="84" spans="1:30" ht="15" customHeight="1" x14ac:dyDescent="0.25">
      <c r="A84" s="46"/>
      <c r="B84" s="46"/>
      <c r="C84" s="48"/>
      <c r="D84" s="139" t="s">
        <v>0</v>
      </c>
      <c r="E84" s="139"/>
      <c r="F84" s="139" t="s">
        <v>201</v>
      </c>
      <c r="G84" s="139"/>
      <c r="H84" s="48"/>
      <c r="I84" s="48"/>
      <c r="J84" s="48"/>
      <c r="K84" s="48"/>
      <c r="L84" s="139" t="s">
        <v>0</v>
      </c>
      <c r="M84" s="139"/>
      <c r="N84" s="139" t="s">
        <v>201</v>
      </c>
      <c r="O84" s="139"/>
      <c r="S84" s="115" t="s">
        <v>57</v>
      </c>
      <c r="T84" s="115"/>
      <c r="U84" s="112"/>
      <c r="V84" s="112">
        <v>965</v>
      </c>
      <c r="W84" s="112">
        <v>1001</v>
      </c>
      <c r="X84" s="112">
        <v>1002</v>
      </c>
      <c r="Y84" s="112">
        <v>1048</v>
      </c>
      <c r="Z84" s="112">
        <v>1047</v>
      </c>
    </row>
    <row r="85" spans="1:30" ht="15" customHeight="1" x14ac:dyDescent="0.25">
      <c r="A85" s="46"/>
      <c r="B85" s="46"/>
      <c r="C85" s="58" t="s">
        <v>1</v>
      </c>
      <c r="D85" s="139" t="s">
        <v>2</v>
      </c>
      <c r="E85" s="139"/>
      <c r="F85" s="139" t="str">
        <f>"since "&amp;$V$2</f>
        <v>since 2016-17</v>
      </c>
      <c r="G85" s="139"/>
      <c r="H85" s="48"/>
      <c r="I85" s="48"/>
      <c r="J85" s="48"/>
      <c r="K85" s="58" t="s">
        <v>1</v>
      </c>
      <c r="L85" s="139" t="s">
        <v>2</v>
      </c>
      <c r="M85" s="139"/>
      <c r="N85" s="139" t="str">
        <f>"since "&amp;$V$2</f>
        <v>since 2016-17</v>
      </c>
      <c r="O85" s="139"/>
      <c r="S85" s="115" t="s">
        <v>195</v>
      </c>
      <c r="T85" s="115"/>
      <c r="U85" s="112"/>
      <c r="V85" s="112">
        <v>1755</v>
      </c>
      <c r="W85" s="112">
        <v>1813</v>
      </c>
      <c r="X85" s="112">
        <v>1854</v>
      </c>
      <c r="Y85" s="112">
        <v>1928</v>
      </c>
      <c r="Z85" s="112">
        <v>2025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34,896</v>
      </c>
      <c r="D86" s="96">
        <f t="shared" ref="D86:D91" si="4">AD4</f>
        <v>3.4722016308376569E-2</v>
      </c>
      <c r="E86" s="97">
        <f t="shared" ref="E86:E91" si="5">AD4</f>
        <v>3.4722016308376569E-2</v>
      </c>
      <c r="F86" s="96">
        <f t="shared" ref="F86:F91" si="6">AF4</f>
        <v>0.1416980206118108</v>
      </c>
      <c r="G86" s="97">
        <f t="shared" ref="G86:G91" si="7">AF4</f>
        <v>0.1416980206118108</v>
      </c>
      <c r="H86" s="57"/>
      <c r="I86" s="57"/>
      <c r="J86" s="140" t="str">
        <f>'State data for spotlight'!J4</f>
        <v>5,274,707</v>
      </c>
      <c r="K86" s="140"/>
      <c r="L86" s="96">
        <f>'State data for spotlight'!L4</f>
        <v>1.4421743640712803E-2</v>
      </c>
      <c r="M86" s="97">
        <f>'State data for spotlight'!L4</f>
        <v>1.4421743640712803E-2</v>
      </c>
      <c r="N86" s="96">
        <f>'State data for spotlight'!N4</f>
        <v>8.438148994686534E-2</v>
      </c>
      <c r="O86" s="97">
        <f>'State data for spotlight'!N4</f>
        <v>8.438148994686534E-2</v>
      </c>
      <c r="S86" s="115" t="s">
        <v>196</v>
      </c>
      <c r="T86" s="115"/>
      <c r="U86" s="112"/>
      <c r="V86" s="112">
        <v>662</v>
      </c>
      <c r="W86" s="112">
        <v>693</v>
      </c>
      <c r="X86" s="112">
        <v>735</v>
      </c>
      <c r="Y86" s="112">
        <v>797</v>
      </c>
      <c r="Z86" s="112">
        <v>796</v>
      </c>
    </row>
    <row r="87" spans="1:30" ht="15" customHeight="1" x14ac:dyDescent="0.25">
      <c r="A87" s="98" t="s">
        <v>4</v>
      </c>
      <c r="B87" s="49"/>
      <c r="C87" s="57" t="str">
        <f t="shared" si="3"/>
        <v>17,251</v>
      </c>
      <c r="D87" s="96">
        <f t="shared" si="4"/>
        <v>1.1848202240600569E-2</v>
      </c>
      <c r="E87" s="97">
        <f t="shared" si="5"/>
        <v>1.1848202240600569E-2</v>
      </c>
      <c r="F87" s="96">
        <f t="shared" si="6"/>
        <v>0.12840136054421758</v>
      </c>
      <c r="G87" s="97">
        <f t="shared" si="7"/>
        <v>0.12840136054421758</v>
      </c>
      <c r="H87" s="57"/>
      <c r="I87" s="57"/>
      <c r="J87" s="140" t="str">
        <f>'State data for spotlight'!J5</f>
        <v>2,678,317</v>
      </c>
      <c r="K87" s="140"/>
      <c r="L87" s="96">
        <f>'State data for spotlight'!L5</f>
        <v>7.6054295905234603E-3</v>
      </c>
      <c r="M87" s="97">
        <f>'State data for spotlight'!L5</f>
        <v>7.6054295905234603E-3</v>
      </c>
      <c r="N87" s="96">
        <f>'State data for spotlight'!N5</f>
        <v>7.1082164833552008E-2</v>
      </c>
      <c r="O87" s="97">
        <f>'State data for spotlight'!N5</f>
        <v>7.1082164833552008E-2</v>
      </c>
      <c r="S87" s="115" t="s">
        <v>197</v>
      </c>
      <c r="T87" s="115"/>
      <c r="U87" s="112"/>
      <c r="V87" s="112">
        <v>336</v>
      </c>
      <c r="W87" s="112">
        <v>337</v>
      </c>
      <c r="X87" s="112">
        <v>346</v>
      </c>
      <c r="Y87" s="112">
        <v>328</v>
      </c>
      <c r="Z87" s="112">
        <v>347</v>
      </c>
    </row>
    <row r="88" spans="1:30" ht="15" customHeight="1" x14ac:dyDescent="0.25">
      <c r="A88" s="98" t="s">
        <v>5</v>
      </c>
      <c r="B88" s="49"/>
      <c r="C88" s="57" t="str">
        <f t="shared" si="3"/>
        <v>17,624</v>
      </c>
      <c r="D88" s="96">
        <f t="shared" si="4"/>
        <v>5.6658073025960709E-2</v>
      </c>
      <c r="E88" s="97">
        <f t="shared" si="5"/>
        <v>5.6658073025960709E-2</v>
      </c>
      <c r="F88" s="96">
        <f t="shared" si="6"/>
        <v>0.15340314136125643</v>
      </c>
      <c r="G88" s="97">
        <f t="shared" si="7"/>
        <v>0.15340314136125643</v>
      </c>
      <c r="H88" s="57"/>
      <c r="I88" s="57"/>
      <c r="J88" s="140" t="str">
        <f>'State data for spotlight'!J6</f>
        <v>2,593,620</v>
      </c>
      <c r="K88" s="140"/>
      <c r="L88" s="96">
        <f>'State data for spotlight'!L6</f>
        <v>2.0458990541862843E-2</v>
      </c>
      <c r="M88" s="97">
        <f>'State data for spotlight'!L6</f>
        <v>2.0458990541862843E-2</v>
      </c>
      <c r="N88" s="96">
        <f>'State data for spotlight'!N6</f>
        <v>9.7278654845571522E-2</v>
      </c>
      <c r="O88" s="97">
        <f>'State data for spotlight'!N6</f>
        <v>9.7278654845571522E-2</v>
      </c>
      <c r="S88" s="115" t="s">
        <v>198</v>
      </c>
      <c r="T88" s="115"/>
      <c r="U88" s="112"/>
      <c r="V88" s="112">
        <v>597</v>
      </c>
      <c r="W88" s="112">
        <v>658</v>
      </c>
      <c r="X88" s="112">
        <v>640</v>
      </c>
      <c r="Y88" s="112">
        <v>685</v>
      </c>
      <c r="Z88" s="112">
        <v>688</v>
      </c>
    </row>
    <row r="89" spans="1:30" ht="15" customHeight="1" x14ac:dyDescent="0.25">
      <c r="A89" s="49" t="s">
        <v>6</v>
      </c>
      <c r="B89" s="49"/>
      <c r="C89" s="57" t="str">
        <f t="shared" si="3"/>
        <v>24,525</v>
      </c>
      <c r="D89" s="96">
        <f t="shared" si="4"/>
        <v>1.9708120244480432E-2</v>
      </c>
      <c r="E89" s="97">
        <f t="shared" si="5"/>
        <v>1.9708120244480432E-2</v>
      </c>
      <c r="F89" s="96">
        <f t="shared" si="6"/>
        <v>0.12211749633967783</v>
      </c>
      <c r="G89" s="97">
        <f t="shared" si="7"/>
        <v>0.12211749633967783</v>
      </c>
      <c r="H89" s="57"/>
      <c r="I89" s="57"/>
      <c r="J89" s="140" t="str">
        <f>'State data for spotlight'!J7</f>
        <v>3,674,745</v>
      </c>
      <c r="K89" s="140"/>
      <c r="L89" s="96">
        <f>'State data for spotlight'!L7</f>
        <v>-4.8048916624486848E-3</v>
      </c>
      <c r="M89" s="97">
        <f>'State data for spotlight'!L7</f>
        <v>-4.8048916624486848E-3</v>
      </c>
      <c r="N89" s="96">
        <f>'State data for spotlight'!N7</f>
        <v>6.9960159780158238E-2</v>
      </c>
      <c r="O89" s="97">
        <f>'State data for spotlight'!N7</f>
        <v>6.9960159780158238E-2</v>
      </c>
      <c r="S89" s="115" t="s">
        <v>199</v>
      </c>
      <c r="T89" s="115"/>
      <c r="U89" s="112"/>
      <c r="V89" s="112">
        <v>1021</v>
      </c>
      <c r="W89" s="112">
        <v>1093</v>
      </c>
      <c r="X89" s="112">
        <v>1101</v>
      </c>
      <c r="Y89" s="112">
        <v>1104</v>
      </c>
      <c r="Z89" s="112">
        <v>1127</v>
      </c>
    </row>
    <row r="90" spans="1:30" ht="15" customHeight="1" x14ac:dyDescent="0.25">
      <c r="A90" s="49" t="s">
        <v>98</v>
      </c>
      <c r="B90" s="49"/>
      <c r="C90" s="57" t="str">
        <f t="shared" si="3"/>
        <v>$38,499</v>
      </c>
      <c r="D90" s="96">
        <f t="shared" si="4"/>
        <v>4.5713324956581536E-2</v>
      </c>
      <c r="E90" s="97">
        <f t="shared" si="5"/>
        <v>4.5713324956581536E-2</v>
      </c>
      <c r="F90" s="96">
        <f t="shared" si="6"/>
        <v>0.15390277814826692</v>
      </c>
      <c r="G90" s="97">
        <f t="shared" si="7"/>
        <v>0.15390277814826692</v>
      </c>
      <c r="H90" s="57"/>
      <c r="I90" s="57"/>
      <c r="J90" s="57"/>
      <c r="K90" s="57" t="str">
        <f>'State data for spotlight'!J8</f>
        <v>$47,209</v>
      </c>
      <c r="L90" s="96">
        <f>'State data for spotlight'!L8</f>
        <v>5.506898121546655E-2</v>
      </c>
      <c r="M90" s="97">
        <f>'State data for spotlight'!L8</f>
        <v>5.506898121546655E-2</v>
      </c>
      <c r="N90" s="96">
        <f>'State data for spotlight'!N8</f>
        <v>0.1204561491199776</v>
      </c>
      <c r="O90" s="97">
        <f>'State data for spotlight'!N8</f>
        <v>0.1204561491199776</v>
      </c>
      <c r="S90" s="115" t="s">
        <v>58</v>
      </c>
      <c r="T90" s="115"/>
      <c r="U90" s="112"/>
      <c r="V90" s="112">
        <v>1674</v>
      </c>
      <c r="W90" s="112">
        <v>1813</v>
      </c>
      <c r="X90" s="112">
        <v>1922</v>
      </c>
      <c r="Y90" s="112">
        <v>2001</v>
      </c>
      <c r="Z90" s="112">
        <v>1959</v>
      </c>
    </row>
    <row r="91" spans="1:30" ht="15" customHeight="1" x14ac:dyDescent="0.25">
      <c r="A91" s="49" t="s">
        <v>7</v>
      </c>
      <c r="B91" s="49"/>
      <c r="C91" s="57" t="str">
        <f t="shared" si="3"/>
        <v>$1,214.9 mil</v>
      </c>
      <c r="D91" s="96">
        <f t="shared" si="4"/>
        <v>6.7060230338244153E-2</v>
      </c>
      <c r="E91" s="97">
        <f t="shared" si="5"/>
        <v>6.7060230338244153E-2</v>
      </c>
      <c r="F91" s="96">
        <f t="shared" si="6"/>
        <v>0.29164259570970708</v>
      </c>
      <c r="G91" s="97">
        <f t="shared" si="7"/>
        <v>0.29164259570970708</v>
      </c>
      <c r="H91" s="57"/>
      <c r="I91" s="57"/>
      <c r="J91" s="57"/>
      <c r="K91" s="57" t="str">
        <f>'State data for spotlight'!J9</f>
        <v>$245.4 bil</v>
      </c>
      <c r="L91" s="96">
        <f>'State data for spotlight'!L9</f>
        <v>4.7371657837374626E-2</v>
      </c>
      <c r="M91" s="97">
        <f>'State data for spotlight'!L9</f>
        <v>4.7371657837374626E-2</v>
      </c>
      <c r="N91" s="96">
        <f>'State data for spotlight'!N9</f>
        <v>0.24227335855331145</v>
      </c>
      <c r="O91" s="97">
        <f>'State data for spotlight'!N9</f>
        <v>0.24227335855331145</v>
      </c>
      <c r="S91" s="118" t="s">
        <v>53</v>
      </c>
      <c r="T91" s="118"/>
      <c r="U91" s="112"/>
      <c r="V91" s="112">
        <v>11208</v>
      </c>
      <c r="W91" s="112">
        <v>11806</v>
      </c>
      <c r="X91" s="112">
        <v>11803</v>
      </c>
      <c r="Y91" s="112">
        <v>12405</v>
      </c>
      <c r="Z91" s="112">
        <v>12508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5" t="s">
        <v>202</v>
      </c>
      <c r="S93" s="115" t="s">
        <v>56</v>
      </c>
      <c r="T93" s="115"/>
      <c r="U93" s="112"/>
      <c r="V93" s="112">
        <v>695</v>
      </c>
      <c r="W93" s="112">
        <v>744</v>
      </c>
      <c r="X93" s="112">
        <v>774</v>
      </c>
      <c r="Y93" s="112">
        <v>847</v>
      </c>
      <c r="Z93" s="112">
        <v>885</v>
      </c>
    </row>
    <row r="94" spans="1:30" ht="15" customHeight="1" x14ac:dyDescent="0.25">
      <c r="A94" s="136" t="s">
        <v>203</v>
      </c>
      <c r="S94" s="115" t="s">
        <v>57</v>
      </c>
      <c r="T94" s="115"/>
      <c r="U94" s="112"/>
      <c r="V94" s="112">
        <v>1832</v>
      </c>
      <c r="W94" s="112">
        <v>1925</v>
      </c>
      <c r="X94" s="112">
        <v>1986</v>
      </c>
      <c r="Y94" s="112">
        <v>2058</v>
      </c>
      <c r="Z94" s="112">
        <v>2067</v>
      </c>
    </row>
    <row r="95" spans="1:30" ht="15" customHeight="1" x14ac:dyDescent="0.25">
      <c r="A95" s="134" t="s">
        <v>286</v>
      </c>
      <c r="S95" s="115" t="s">
        <v>195</v>
      </c>
      <c r="T95" s="115"/>
      <c r="U95" s="112"/>
      <c r="V95" s="112">
        <v>345</v>
      </c>
      <c r="W95" s="112">
        <v>375</v>
      </c>
      <c r="X95" s="112">
        <v>374</v>
      </c>
      <c r="Y95" s="112">
        <v>378</v>
      </c>
      <c r="Z95" s="112">
        <v>409</v>
      </c>
    </row>
    <row r="96" spans="1:30" ht="15" customHeight="1" x14ac:dyDescent="0.25">
      <c r="A96" s="135" t="s">
        <v>278</v>
      </c>
      <c r="S96" s="115" t="s">
        <v>196</v>
      </c>
      <c r="T96" s="115"/>
      <c r="U96" s="112"/>
      <c r="V96" s="112">
        <v>1742</v>
      </c>
      <c r="W96" s="112">
        <v>1885</v>
      </c>
      <c r="X96" s="112">
        <v>2000</v>
      </c>
      <c r="Y96" s="112">
        <v>2096</v>
      </c>
      <c r="Z96" s="112">
        <v>2184</v>
      </c>
    </row>
    <row r="97" spans="1:32" ht="15" customHeight="1" x14ac:dyDescent="0.25">
      <c r="A97" s="134" t="s">
        <v>290</v>
      </c>
      <c r="S97" s="115" t="s">
        <v>197</v>
      </c>
      <c r="T97" s="115"/>
      <c r="U97" s="112"/>
      <c r="V97" s="112">
        <v>1536</v>
      </c>
      <c r="W97" s="112">
        <v>1593</v>
      </c>
      <c r="X97" s="112">
        <v>1614</v>
      </c>
      <c r="Y97" s="112">
        <v>1612</v>
      </c>
      <c r="Z97" s="112">
        <v>1679</v>
      </c>
    </row>
    <row r="98" spans="1:32" ht="15" customHeight="1" x14ac:dyDescent="0.25">
      <c r="A98" s="134" t="s">
        <v>291</v>
      </c>
      <c r="S98" s="115" t="s">
        <v>198</v>
      </c>
      <c r="T98" s="115"/>
      <c r="U98" s="112"/>
      <c r="V98" s="112">
        <v>1064</v>
      </c>
      <c r="W98" s="112">
        <v>1160</v>
      </c>
      <c r="X98" s="112">
        <v>1172</v>
      </c>
      <c r="Y98" s="112">
        <v>1181</v>
      </c>
      <c r="Z98" s="112">
        <v>1231</v>
      </c>
    </row>
    <row r="99" spans="1:32" ht="15" customHeight="1" x14ac:dyDescent="0.25">
      <c r="S99" s="115" t="s">
        <v>199</v>
      </c>
      <c r="T99" s="115"/>
      <c r="U99" s="112"/>
      <c r="V99" s="112">
        <v>69</v>
      </c>
      <c r="W99" s="112">
        <v>74</v>
      </c>
      <c r="X99" s="112">
        <v>74</v>
      </c>
      <c r="Y99" s="112">
        <v>78</v>
      </c>
      <c r="Z99" s="112">
        <v>78</v>
      </c>
    </row>
    <row r="100" spans="1:32" ht="15" customHeight="1" x14ac:dyDescent="0.25">
      <c r="S100" s="115" t="s">
        <v>58</v>
      </c>
      <c r="T100" s="115"/>
      <c r="U100" s="112"/>
      <c r="V100" s="112">
        <v>969</v>
      </c>
      <c r="W100" s="112">
        <v>1019</v>
      </c>
      <c r="X100" s="112">
        <v>1119</v>
      </c>
      <c r="Y100" s="112">
        <v>1154</v>
      </c>
      <c r="Z100" s="112">
        <v>1225</v>
      </c>
    </row>
    <row r="101" spans="1:32" x14ac:dyDescent="0.25">
      <c r="A101" s="18"/>
      <c r="S101" s="118" t="s">
        <v>53</v>
      </c>
      <c r="T101" s="118"/>
      <c r="U101" s="112"/>
      <c r="V101" s="112">
        <v>10643</v>
      </c>
      <c r="W101" s="112">
        <v>11208</v>
      </c>
      <c r="X101" s="112">
        <v>11280</v>
      </c>
      <c r="Y101" s="112">
        <v>11647</v>
      </c>
      <c r="Z101" s="112">
        <v>12000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204</v>
      </c>
      <c r="Y103" s="106" t="s">
        <v>281</v>
      </c>
      <c r="Z103" s="106" t="s">
        <v>287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20489</v>
      </c>
      <c r="W104" s="112">
        <v>21727</v>
      </c>
      <c r="X104" s="112">
        <v>21909</v>
      </c>
      <c r="Y104" s="112">
        <v>24185</v>
      </c>
      <c r="Z104" s="112">
        <v>24185</v>
      </c>
      <c r="AB104" s="109" t="str">
        <f>TEXT(Z104,"###,###")</f>
        <v>24,185</v>
      </c>
      <c r="AD104" s="130">
        <f>Z104/($Z$4)*100</f>
        <v>69.305937643282903</v>
      </c>
      <c r="AF104" s="109"/>
    </row>
    <row r="105" spans="1:32" x14ac:dyDescent="0.25">
      <c r="S105" s="115" t="s">
        <v>17</v>
      </c>
      <c r="T105" s="115"/>
      <c r="U105" s="112"/>
      <c r="V105" s="112">
        <v>6542</v>
      </c>
      <c r="W105" s="112">
        <v>6455</v>
      </c>
      <c r="X105" s="112">
        <v>6824</v>
      </c>
      <c r="Y105" s="112">
        <v>6696</v>
      </c>
      <c r="Z105" s="112">
        <v>6409</v>
      </c>
      <c r="AB105" s="109" t="str">
        <f>TEXT(Z105,"###,###")</f>
        <v>6,409</v>
      </c>
      <c r="AD105" s="130">
        <f>Z105/($Z$4)*100</f>
        <v>18.366001834021091</v>
      </c>
      <c r="AF105" s="109"/>
    </row>
    <row r="106" spans="1:32" x14ac:dyDescent="0.25">
      <c r="S106" s="118" t="s">
        <v>53</v>
      </c>
      <c r="T106" s="118"/>
      <c r="U106" s="120"/>
      <c r="V106" s="120">
        <v>27031</v>
      </c>
      <c r="W106" s="120">
        <v>28182</v>
      </c>
      <c r="X106" s="120">
        <v>28733</v>
      </c>
      <c r="Y106" s="120">
        <v>30881</v>
      </c>
      <c r="Z106" s="120">
        <v>30594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5028</v>
      </c>
      <c r="W108" s="112">
        <v>5795</v>
      </c>
      <c r="X108" s="112">
        <v>5481</v>
      </c>
      <c r="Y108" s="112">
        <v>5870</v>
      </c>
      <c r="Z108" s="112">
        <v>6079</v>
      </c>
      <c r="AB108" s="109" t="str">
        <f>TEXT(Z108,"###,###")</f>
        <v>6,079</v>
      </c>
      <c r="AD108" s="130">
        <f>Z108/($Z$4)*100</f>
        <v>17.420334708849154</v>
      </c>
      <c r="AF108" s="109"/>
    </row>
    <row r="109" spans="1:32" x14ac:dyDescent="0.25">
      <c r="S109" s="115" t="s">
        <v>20</v>
      </c>
      <c r="T109" s="115"/>
      <c r="U109" s="112"/>
      <c r="V109" s="112">
        <v>5411</v>
      </c>
      <c r="W109" s="112">
        <v>5490</v>
      </c>
      <c r="X109" s="112">
        <v>5361</v>
      </c>
      <c r="Y109" s="112">
        <v>5836</v>
      </c>
      <c r="Z109" s="112">
        <v>6612</v>
      </c>
      <c r="AB109" s="109" t="str">
        <f>TEXT(Z109,"###,###")</f>
        <v>6,612</v>
      </c>
      <c r="AD109" s="130">
        <f>Z109/($Z$4)*100</f>
        <v>18.947730398899587</v>
      </c>
      <c r="AF109" s="109"/>
    </row>
    <row r="110" spans="1:32" x14ac:dyDescent="0.25">
      <c r="S110" s="115" t="s">
        <v>21</v>
      </c>
      <c r="T110" s="115"/>
      <c r="U110" s="112"/>
      <c r="V110" s="112">
        <v>6300</v>
      </c>
      <c r="W110" s="112">
        <v>6499</v>
      </c>
      <c r="X110" s="112">
        <v>6824</v>
      </c>
      <c r="Y110" s="112">
        <v>6703</v>
      </c>
      <c r="Z110" s="112">
        <v>6895</v>
      </c>
      <c r="AB110" s="109" t="str">
        <f>TEXT(Z110,"###,###")</f>
        <v>6,895</v>
      </c>
      <c r="AD110" s="130">
        <f>Z110/($Z$4)*100</f>
        <v>19.7587116001834</v>
      </c>
      <c r="AF110" s="109"/>
    </row>
    <row r="111" spans="1:32" x14ac:dyDescent="0.25">
      <c r="S111" s="115" t="s">
        <v>22</v>
      </c>
      <c r="T111" s="115"/>
      <c r="U111" s="112"/>
      <c r="V111" s="112">
        <v>9809</v>
      </c>
      <c r="W111" s="112">
        <v>10072</v>
      </c>
      <c r="X111" s="112">
        <v>10669</v>
      </c>
      <c r="Y111" s="112">
        <v>11292</v>
      </c>
      <c r="Z111" s="112">
        <v>11412</v>
      </c>
      <c r="AB111" s="109" t="str">
        <f>TEXT(Z111,"###,###")</f>
        <v>11,412</v>
      </c>
      <c r="AD111" s="130">
        <f>Z111/($Z$4)*100</f>
        <v>32.702888583218709</v>
      </c>
      <c r="AF111" s="109"/>
    </row>
    <row r="112" spans="1:32" x14ac:dyDescent="0.25">
      <c r="S112" s="118" t="s">
        <v>53</v>
      </c>
      <c r="T112" s="118"/>
      <c r="U112" s="112"/>
      <c r="V112" s="112">
        <v>30569</v>
      </c>
      <c r="W112" s="112">
        <v>32200</v>
      </c>
      <c r="X112" s="112">
        <v>32337</v>
      </c>
      <c r="Y112" s="112">
        <v>33727</v>
      </c>
      <c r="Z112" s="112">
        <v>34896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44.82</v>
      </c>
      <c r="W118" s="131">
        <v>45.13</v>
      </c>
      <c r="X118" s="131">
        <v>44.76</v>
      </c>
      <c r="Y118" s="131">
        <v>45.05</v>
      </c>
      <c r="Z118" s="131">
        <v>45.02</v>
      </c>
      <c r="AB118" s="109" t="str">
        <f>TEXT(Z118,"##.0")</f>
        <v>45.0</v>
      </c>
    </row>
    <row r="120" spans="19:32" x14ac:dyDescent="0.25">
      <c r="S120" s="101" t="s">
        <v>100</v>
      </c>
      <c r="T120" s="112"/>
      <c r="U120" s="112"/>
      <c r="V120" s="112">
        <v>16814</v>
      </c>
      <c r="W120" s="112">
        <v>17663</v>
      </c>
      <c r="X120" s="112">
        <v>17972</v>
      </c>
      <c r="Y120" s="112">
        <v>18685</v>
      </c>
      <c r="Z120" s="112">
        <v>19026</v>
      </c>
      <c r="AB120" s="109" t="str">
        <f>TEXT(Z120,"###,###")</f>
        <v>19,026</v>
      </c>
    </row>
    <row r="121" spans="19:32" x14ac:dyDescent="0.25">
      <c r="S121" s="101" t="s">
        <v>101</v>
      </c>
      <c r="T121" s="112"/>
      <c r="U121" s="112"/>
      <c r="V121" s="112">
        <v>2888</v>
      </c>
      <c r="W121" s="112">
        <v>3069</v>
      </c>
      <c r="X121" s="112">
        <v>2835</v>
      </c>
      <c r="Y121" s="112">
        <v>3045</v>
      </c>
      <c r="Z121" s="112">
        <v>3093</v>
      </c>
      <c r="AB121" s="109" t="str">
        <f>TEXT(Z121,"###,###")</f>
        <v>3,093</v>
      </c>
    </row>
    <row r="122" spans="19:32" x14ac:dyDescent="0.25">
      <c r="S122" s="101" t="s">
        <v>102</v>
      </c>
      <c r="T122" s="112"/>
      <c r="U122" s="112"/>
      <c r="V122" s="112">
        <v>2150</v>
      </c>
      <c r="W122" s="112">
        <v>2282</v>
      </c>
      <c r="X122" s="112">
        <v>2273</v>
      </c>
      <c r="Y122" s="112">
        <v>2323</v>
      </c>
      <c r="Z122" s="112">
        <v>2411</v>
      </c>
      <c r="AB122" s="109" t="str">
        <f>TEXT(Z122,"###,###")</f>
        <v>2,411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18964</v>
      </c>
      <c r="W124" s="112">
        <v>19945</v>
      </c>
      <c r="X124" s="112">
        <v>20245</v>
      </c>
      <c r="Y124" s="112">
        <v>21008</v>
      </c>
      <c r="Z124" s="112">
        <v>21437</v>
      </c>
      <c r="AB124" s="109" t="str">
        <f>TEXT(Z124,"###,###")</f>
        <v>21,437</v>
      </c>
      <c r="AD124" s="127">
        <f>Z124/$Z$7*100</f>
        <v>87.408766564729873</v>
      </c>
    </row>
    <row r="125" spans="19:32" x14ac:dyDescent="0.25">
      <c r="S125" s="101" t="s">
        <v>104</v>
      </c>
      <c r="T125" s="112"/>
      <c r="U125" s="112"/>
      <c r="V125" s="112">
        <v>5038</v>
      </c>
      <c r="W125" s="112">
        <v>5351</v>
      </c>
      <c r="X125" s="112">
        <v>5108</v>
      </c>
      <c r="Y125" s="112">
        <v>5368</v>
      </c>
      <c r="Z125" s="112">
        <v>5504</v>
      </c>
      <c r="AB125" s="109" t="str">
        <f>TEXT(Z125,"###,###")</f>
        <v>5,504</v>
      </c>
      <c r="AD125" s="127">
        <f>Z125/$Z$7*100</f>
        <v>22.442405708460754</v>
      </c>
    </row>
    <row r="127" spans="19:32" x14ac:dyDescent="0.25">
      <c r="S127" s="101" t="s">
        <v>105</v>
      </c>
      <c r="T127" s="112"/>
      <c r="U127" s="112"/>
      <c r="V127" s="112">
        <v>11207</v>
      </c>
      <c r="W127" s="112">
        <v>11804</v>
      </c>
      <c r="X127" s="112">
        <v>11801</v>
      </c>
      <c r="Y127" s="112">
        <v>12403</v>
      </c>
      <c r="Z127" s="112">
        <v>12511</v>
      </c>
      <c r="AB127" s="109" t="str">
        <f>TEXT(Z127,"###,###")</f>
        <v>12,511</v>
      </c>
      <c r="AD127" s="127">
        <f>Z127/$Z$7*100</f>
        <v>51.013251783893985</v>
      </c>
    </row>
    <row r="128" spans="19:32" x14ac:dyDescent="0.25">
      <c r="S128" s="101" t="s">
        <v>106</v>
      </c>
      <c r="T128" s="112"/>
      <c r="U128" s="112"/>
      <c r="V128" s="112">
        <v>10645</v>
      </c>
      <c r="W128" s="112">
        <v>11207</v>
      </c>
      <c r="X128" s="112">
        <v>11279</v>
      </c>
      <c r="Y128" s="112">
        <v>11646</v>
      </c>
      <c r="Z128" s="112">
        <v>12001</v>
      </c>
      <c r="AB128" s="109" t="str">
        <f>TEXT(Z128,"###,###")</f>
        <v>12,001</v>
      </c>
      <c r="AD128" s="127">
        <f>Z128/$Z$7*100</f>
        <v>48.933741080530069</v>
      </c>
    </row>
    <row r="130" spans="19:20" x14ac:dyDescent="0.25">
      <c r="S130" s="101" t="s">
        <v>282</v>
      </c>
      <c r="T130" s="127">
        <v>77.577981651376149</v>
      </c>
    </row>
    <row r="131" spans="19:20" x14ac:dyDescent="0.25">
      <c r="S131" s="101" t="s">
        <v>283</v>
      </c>
      <c r="T131" s="127">
        <v>12.611620795107035</v>
      </c>
    </row>
    <row r="132" spans="19:20" x14ac:dyDescent="0.25">
      <c r="S132" s="101" t="s">
        <v>284</v>
      </c>
      <c r="T132" s="127">
        <v>9.8307849133537211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04101325-F128-40EE-8739-3B170F3BC41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9291EAD6-B6D6-4165-AC57-FCF37C895CB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5848BE7E-19A2-4E94-A510-76D6F8389BA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26BF7EFF-38FB-4167-BB89-302496FFC1A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1AB7FD-4A15-455D-9471-EA0C1F555DB5}">
  <sheetPr codeName="Sheet84">
    <tabColor theme="4" tint="-0.249977111117893"/>
  </sheetPr>
  <dimension ref="A1:AF132"/>
  <sheetViews>
    <sheetView showGridLines="0" topLeftCell="A68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127</v>
      </c>
      <c r="T1" s="99"/>
      <c r="U1" s="99"/>
      <c r="V1" s="99"/>
      <c r="W1" s="99"/>
      <c r="X1" s="99"/>
      <c r="Y1" s="100" t="s">
        <v>128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204</v>
      </c>
      <c r="Y2" s="103" t="s">
        <v>281</v>
      </c>
      <c r="Z2" s="103" t="s">
        <v>287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60" t="s">
        <v>292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127</v>
      </c>
      <c r="Y3" s="105" t="s">
        <v>128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8.20 Frankston, Victoria,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105872</v>
      </c>
      <c r="W4" s="108">
        <v>108828</v>
      </c>
      <c r="X4" s="108">
        <v>111510</v>
      </c>
      <c r="Y4" s="108">
        <v>109159</v>
      </c>
      <c r="Z4" s="108">
        <v>109287</v>
      </c>
      <c r="AB4" s="109" t="str">
        <f>TEXT(Z4,"###,###")</f>
        <v>109,287</v>
      </c>
      <c r="AD4" s="110">
        <f>Z4/Y4-1</f>
        <v>1.1726014346045144E-3</v>
      </c>
      <c r="AF4" s="110">
        <f>Z4/V4-1</f>
        <v>3.2255931691098638E-2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53902</v>
      </c>
      <c r="W5" s="108">
        <v>55339</v>
      </c>
      <c r="X5" s="108">
        <v>56011</v>
      </c>
      <c r="Y5" s="108">
        <v>54882</v>
      </c>
      <c r="Z5" s="108">
        <v>54411</v>
      </c>
      <c r="AB5" s="109" t="str">
        <f>TEXT(Z5,"###,###")</f>
        <v>54,411</v>
      </c>
      <c r="AD5" s="110">
        <f t="shared" ref="AD5:AD9" si="0">Z5/Y5-1</f>
        <v>-8.5820487591560246E-3</v>
      </c>
      <c r="AF5" s="110">
        <f t="shared" ref="AF5:AF9" si="1">Z5/V5-1</f>
        <v>9.4430633371673789E-3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51970</v>
      </c>
      <c r="W6" s="108">
        <v>53490</v>
      </c>
      <c r="X6" s="108">
        <v>55496</v>
      </c>
      <c r="Y6" s="108">
        <v>54282</v>
      </c>
      <c r="Z6" s="108">
        <v>54816</v>
      </c>
      <c r="AB6" s="109" t="str">
        <f>TEXT(Z6,"###,###")</f>
        <v>54,816</v>
      </c>
      <c r="AD6" s="110">
        <f t="shared" si="0"/>
        <v>9.8375151984082532E-3</v>
      </c>
      <c r="AF6" s="110">
        <f t="shared" si="1"/>
        <v>5.4762362901674022E-2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76622</v>
      </c>
      <c r="W7" s="108">
        <v>78568</v>
      </c>
      <c r="X7" s="108">
        <v>79467</v>
      </c>
      <c r="Y7" s="108">
        <v>79502</v>
      </c>
      <c r="Z7" s="108">
        <v>79063</v>
      </c>
      <c r="AB7" s="109" t="str">
        <f>TEXT(Z7,"###,###")</f>
        <v>79,063</v>
      </c>
      <c r="AD7" s="110">
        <f t="shared" si="0"/>
        <v>-5.5218736635556098E-3</v>
      </c>
      <c r="AF7" s="110">
        <f t="shared" si="1"/>
        <v>3.1857691002584065E-2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109,287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79,063</v>
      </c>
      <c r="P8" s="67"/>
      <c r="S8" s="107" t="s">
        <v>84</v>
      </c>
      <c r="T8" s="108"/>
      <c r="U8" s="108"/>
      <c r="V8" s="108">
        <v>44231</v>
      </c>
      <c r="W8" s="108">
        <v>45778.68</v>
      </c>
      <c r="X8" s="108">
        <v>46384</v>
      </c>
      <c r="Y8" s="108">
        <v>47499.86</v>
      </c>
      <c r="Z8" s="108">
        <v>49630.879999999997</v>
      </c>
      <c r="AB8" s="109" t="str">
        <f>TEXT(Z8,"$###,###")</f>
        <v>$49,631</v>
      </c>
      <c r="AD8" s="110">
        <f t="shared" si="0"/>
        <v>4.4863711177253851E-2</v>
      </c>
      <c r="AF8" s="110">
        <f t="shared" si="1"/>
        <v>0.12208360652031369</v>
      </c>
    </row>
    <row r="9" spans="1:32" x14ac:dyDescent="0.25">
      <c r="A9" s="30" t="s">
        <v>14</v>
      </c>
      <c r="B9" s="71"/>
      <c r="C9" s="72"/>
      <c r="D9" s="73">
        <f>AD104</f>
        <v>80.50545810572163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50.732959791558628</v>
      </c>
      <c r="P9" s="74" t="s">
        <v>85</v>
      </c>
      <c r="S9" s="107" t="s">
        <v>7</v>
      </c>
      <c r="T9" s="108"/>
      <c r="U9" s="108"/>
      <c r="V9" s="108">
        <v>4121120653</v>
      </c>
      <c r="W9" s="108">
        <v>4412638479</v>
      </c>
      <c r="X9" s="108">
        <v>4614480521</v>
      </c>
      <c r="Y9" s="108">
        <v>4784650940</v>
      </c>
      <c r="Z9" s="108">
        <v>4949376499</v>
      </c>
      <c r="AB9" s="109" t="str">
        <f>TEXT(Z9/1000000,"$#,###.0")&amp;" mil"</f>
        <v>$4,949.4 mil</v>
      </c>
      <c r="AD9" s="110">
        <f t="shared" si="0"/>
        <v>3.4427915654804186E-2</v>
      </c>
      <c r="AF9" s="110">
        <f t="shared" si="1"/>
        <v>0.20097830559681995</v>
      </c>
    </row>
    <row r="10" spans="1:32" x14ac:dyDescent="0.25">
      <c r="A10" s="30" t="s">
        <v>17</v>
      </c>
      <c r="B10" s="71"/>
      <c r="C10" s="72"/>
      <c r="D10" s="73">
        <f>AD105</f>
        <v>14.312772790908342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49.19874024512098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87.269645725560636</v>
      </c>
      <c r="P11" s="74" t="s">
        <v>85</v>
      </c>
      <c r="S11" s="107" t="s">
        <v>29</v>
      </c>
      <c r="T11" s="112"/>
      <c r="U11" s="112"/>
      <c r="V11" s="112">
        <v>96475</v>
      </c>
      <c r="W11" s="112">
        <v>99170</v>
      </c>
      <c r="X11" s="112">
        <v>101609</v>
      </c>
      <c r="Y11" s="112">
        <v>99295</v>
      </c>
      <c r="Z11" s="112">
        <v>99226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6.1621744684618598</v>
      </c>
      <c r="P12" s="74" t="s">
        <v>85</v>
      </c>
      <c r="S12" s="107" t="s">
        <v>30</v>
      </c>
      <c r="T12" s="112"/>
      <c r="U12" s="112"/>
      <c r="V12" s="112">
        <v>9391</v>
      </c>
      <c r="W12" s="112">
        <v>9654</v>
      </c>
      <c r="X12" s="112">
        <v>9897</v>
      </c>
      <c r="Y12" s="112">
        <v>9866</v>
      </c>
      <c r="Z12" s="112">
        <v>10061</v>
      </c>
    </row>
    <row r="13" spans="1:32" ht="15" customHeight="1" x14ac:dyDescent="0.25">
      <c r="A13" s="30" t="s">
        <v>19</v>
      </c>
      <c r="B13" s="72"/>
      <c r="C13" s="72"/>
      <c r="D13" s="73">
        <f>AD108</f>
        <v>14.786754142761719</v>
      </c>
      <c r="E13" s="74" t="s">
        <v>85</v>
      </c>
      <c r="F13" s="24"/>
      <c r="G13" s="142" t="s">
        <v>285</v>
      </c>
      <c r="H13" s="143"/>
      <c r="I13" s="143"/>
      <c r="J13" s="143"/>
      <c r="K13" s="143"/>
      <c r="L13" s="143"/>
      <c r="M13" s="81"/>
      <c r="N13" s="72"/>
      <c r="O13" s="73">
        <f>T132</f>
        <v>6.5605909211641347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16.047654341321476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41.3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22.618426711319735</v>
      </c>
      <c r="E15" s="74" t="s">
        <v>85</v>
      </c>
      <c r="F15" s="24"/>
      <c r="G15" s="33" t="s">
        <v>279</v>
      </c>
      <c r="H15" s="72"/>
      <c r="I15" s="72"/>
      <c r="J15" s="72"/>
      <c r="K15" s="82"/>
      <c r="L15" s="72"/>
      <c r="M15" s="72"/>
      <c r="N15" s="72"/>
      <c r="O15" s="73">
        <f>AB38</f>
        <v>15.459432112818567</v>
      </c>
      <c r="P15" s="74" t="s">
        <v>85</v>
      </c>
      <c r="S15" s="115" t="s">
        <v>61</v>
      </c>
      <c r="T15" s="115"/>
      <c r="U15" s="116"/>
      <c r="V15" s="116">
        <v>594</v>
      </c>
      <c r="W15" s="116">
        <v>614</v>
      </c>
      <c r="X15" s="116">
        <v>574</v>
      </c>
      <c r="Y15" s="112">
        <v>553</v>
      </c>
      <c r="Z15" s="112">
        <v>596</v>
      </c>
      <c r="AB15" s="117">
        <f t="shared" ref="AB15:AB34" si="2">IF(Z15="np",0,Z15/$Z$34)</f>
        <v>5.4535306120581592E-3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40.995726847658005</v>
      </c>
      <c r="E16" s="85" t="s">
        <v>85</v>
      </c>
      <c r="F16" s="24"/>
      <c r="G16" s="86" t="s">
        <v>280</v>
      </c>
      <c r="H16" s="35"/>
      <c r="I16" s="35"/>
      <c r="J16" s="35"/>
      <c r="K16" s="36"/>
      <c r="L16" s="35"/>
      <c r="M16" s="35"/>
      <c r="N16" s="35"/>
      <c r="O16" s="84">
        <f>AB37</f>
        <v>84.540567887181425</v>
      </c>
      <c r="P16" s="37" t="s">
        <v>85</v>
      </c>
      <c r="S16" s="115" t="s">
        <v>62</v>
      </c>
      <c r="T16" s="115"/>
      <c r="U16" s="116"/>
      <c r="V16" s="116">
        <v>141</v>
      </c>
      <c r="W16" s="116">
        <v>138</v>
      </c>
      <c r="X16" s="116">
        <v>154</v>
      </c>
      <c r="Y16" s="112">
        <v>152</v>
      </c>
      <c r="Z16" s="112">
        <v>130</v>
      </c>
      <c r="AB16" s="117">
        <f t="shared" si="2"/>
        <v>1.1895284892073166E-3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9154</v>
      </c>
      <c r="W17" s="116">
        <v>9331</v>
      </c>
      <c r="X17" s="116">
        <v>9368</v>
      </c>
      <c r="Y17" s="112">
        <v>8728</v>
      </c>
      <c r="Z17" s="112">
        <v>8531</v>
      </c>
      <c r="AB17" s="117">
        <f t="shared" si="2"/>
        <v>7.8060519549443208E-2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289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766</v>
      </c>
      <c r="W18" s="116">
        <v>844</v>
      </c>
      <c r="X18" s="116">
        <v>871</v>
      </c>
      <c r="Y18" s="112">
        <v>878</v>
      </c>
      <c r="Z18" s="112">
        <v>911</v>
      </c>
      <c r="AB18" s="117">
        <f t="shared" si="2"/>
        <v>8.3358496435989634E-3</v>
      </c>
    </row>
    <row r="19" spans="1:28" x14ac:dyDescent="0.25">
      <c r="A19" s="63" t="str">
        <f>$S$1&amp;" ("&amp;$V$2&amp;" to "&amp;$Z$2&amp;")"</f>
        <v>Frankston (2016-17 to 2020-21)</v>
      </c>
      <c r="B19" s="63"/>
      <c r="C19" s="63"/>
      <c r="D19" s="63"/>
      <c r="E19" s="63"/>
      <c r="F19" s="63"/>
      <c r="G19" s="63" t="str">
        <f>$S$1&amp;" ("&amp;$V$2&amp;" to "&amp;$Z$2&amp;")"</f>
        <v>Frankston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9667</v>
      </c>
      <c r="W19" s="116">
        <v>11269</v>
      </c>
      <c r="X19" s="116">
        <v>11522</v>
      </c>
      <c r="Y19" s="112">
        <v>11335</v>
      </c>
      <c r="Z19" s="112">
        <v>11560</v>
      </c>
      <c r="AB19" s="117">
        <f t="shared" si="2"/>
        <v>0.10577653334797368</v>
      </c>
    </row>
    <row r="20" spans="1:28" x14ac:dyDescent="0.25">
      <c r="S20" s="115" t="s">
        <v>66</v>
      </c>
      <c r="T20" s="115"/>
      <c r="U20" s="116"/>
      <c r="V20" s="116">
        <v>5708</v>
      </c>
      <c r="W20" s="116">
        <v>5762</v>
      </c>
      <c r="X20" s="116">
        <v>5718</v>
      </c>
      <c r="Y20" s="112">
        <v>5354</v>
      </c>
      <c r="Z20" s="112">
        <v>5426</v>
      </c>
      <c r="AB20" s="117">
        <f t="shared" si="2"/>
        <v>4.9649089095683843E-2</v>
      </c>
    </row>
    <row r="21" spans="1:28" x14ac:dyDescent="0.25">
      <c r="S21" s="115" t="s">
        <v>67</v>
      </c>
      <c r="T21" s="115"/>
      <c r="U21" s="116"/>
      <c r="V21" s="116">
        <v>10901</v>
      </c>
      <c r="W21" s="116">
        <v>11397</v>
      </c>
      <c r="X21" s="116">
        <v>11608</v>
      </c>
      <c r="Y21" s="112">
        <v>11654</v>
      </c>
      <c r="Z21" s="112">
        <v>11856</v>
      </c>
      <c r="AB21" s="117">
        <f t="shared" si="2"/>
        <v>0.10848499821570727</v>
      </c>
    </row>
    <row r="22" spans="1:28" x14ac:dyDescent="0.25">
      <c r="S22" s="115" t="s">
        <v>68</v>
      </c>
      <c r="T22" s="115"/>
      <c r="U22" s="116"/>
      <c r="V22" s="116">
        <v>6049</v>
      </c>
      <c r="W22" s="116">
        <v>6036</v>
      </c>
      <c r="X22" s="116">
        <v>6376</v>
      </c>
      <c r="Y22" s="112">
        <v>6383</v>
      </c>
      <c r="Z22" s="112">
        <v>6456</v>
      </c>
      <c r="AB22" s="117">
        <f t="shared" si="2"/>
        <v>5.9073814817864889E-2</v>
      </c>
    </row>
    <row r="23" spans="1:28" x14ac:dyDescent="0.25">
      <c r="S23" s="115" t="s">
        <v>69</v>
      </c>
      <c r="T23" s="115"/>
      <c r="U23" s="116"/>
      <c r="V23" s="116">
        <v>3209</v>
      </c>
      <c r="W23" s="116">
        <v>3303</v>
      </c>
      <c r="X23" s="116">
        <v>3330</v>
      </c>
      <c r="Y23" s="112">
        <v>3239</v>
      </c>
      <c r="Z23" s="112">
        <v>3138</v>
      </c>
      <c r="AB23" s="117">
        <f t="shared" si="2"/>
        <v>2.8713387685635069E-2</v>
      </c>
    </row>
    <row r="24" spans="1:28" x14ac:dyDescent="0.25">
      <c r="S24" s="115" t="s">
        <v>70</v>
      </c>
      <c r="T24" s="115"/>
      <c r="U24" s="116"/>
      <c r="V24" s="116">
        <v>1296</v>
      </c>
      <c r="W24" s="116">
        <v>1300</v>
      </c>
      <c r="X24" s="116">
        <v>1331</v>
      </c>
      <c r="Y24" s="112">
        <v>1305</v>
      </c>
      <c r="Z24" s="112">
        <v>1189</v>
      </c>
      <c r="AB24" s="117">
        <f t="shared" si="2"/>
        <v>1.0879610566673073E-2</v>
      </c>
    </row>
    <row r="25" spans="1:28" x14ac:dyDescent="0.25">
      <c r="S25" s="115" t="s">
        <v>71</v>
      </c>
      <c r="T25" s="115"/>
      <c r="U25" s="116"/>
      <c r="V25" s="116">
        <v>3881</v>
      </c>
      <c r="W25" s="116">
        <v>4019</v>
      </c>
      <c r="X25" s="116">
        <v>4093</v>
      </c>
      <c r="Y25" s="112">
        <v>4151</v>
      </c>
      <c r="Z25" s="112">
        <v>4116</v>
      </c>
      <c r="AB25" s="117">
        <f t="shared" si="2"/>
        <v>3.7662302012133192E-2</v>
      </c>
    </row>
    <row r="26" spans="1:28" x14ac:dyDescent="0.25">
      <c r="S26" s="115" t="s">
        <v>72</v>
      </c>
      <c r="T26" s="115"/>
      <c r="U26" s="116"/>
      <c r="V26" s="116">
        <v>2111</v>
      </c>
      <c r="W26" s="116">
        <v>2248</v>
      </c>
      <c r="X26" s="116">
        <v>2163</v>
      </c>
      <c r="Y26" s="112">
        <v>1988</v>
      </c>
      <c r="Z26" s="112">
        <v>2051</v>
      </c>
      <c r="AB26" s="117">
        <f t="shared" si="2"/>
        <v>1.8767099472032357E-2</v>
      </c>
    </row>
    <row r="27" spans="1:28" x14ac:dyDescent="0.25">
      <c r="S27" s="115" t="s">
        <v>73</v>
      </c>
      <c r="T27" s="115"/>
      <c r="U27" s="116"/>
      <c r="V27" s="116">
        <v>6001</v>
      </c>
      <c r="W27" s="116">
        <v>6661</v>
      </c>
      <c r="X27" s="116">
        <v>6717</v>
      </c>
      <c r="Y27" s="112">
        <v>6758</v>
      </c>
      <c r="Z27" s="112">
        <v>6954</v>
      </c>
      <c r="AB27" s="117">
        <f t="shared" si="2"/>
        <v>6.3630623953443682E-2</v>
      </c>
    </row>
    <row r="28" spans="1:28" x14ac:dyDescent="0.25">
      <c r="S28" s="115" t="s">
        <v>74</v>
      </c>
      <c r="T28" s="115"/>
      <c r="U28" s="116"/>
      <c r="V28" s="116">
        <v>9114</v>
      </c>
      <c r="W28" s="116">
        <v>10048</v>
      </c>
      <c r="X28" s="116">
        <v>10635</v>
      </c>
      <c r="Y28" s="112">
        <v>10405</v>
      </c>
      <c r="Z28" s="112">
        <v>9671</v>
      </c>
      <c r="AB28" s="117">
        <f t="shared" si="2"/>
        <v>8.8491769377876603E-2</v>
      </c>
    </row>
    <row r="29" spans="1:28" x14ac:dyDescent="0.25">
      <c r="S29" s="115" t="s">
        <v>75</v>
      </c>
      <c r="T29" s="115"/>
      <c r="U29" s="116"/>
      <c r="V29" s="116">
        <v>4801</v>
      </c>
      <c r="W29" s="116">
        <v>4399</v>
      </c>
      <c r="X29" s="116">
        <v>7845</v>
      </c>
      <c r="Y29" s="112">
        <v>4635</v>
      </c>
      <c r="Z29" s="112">
        <v>4790</v>
      </c>
      <c r="AB29" s="117">
        <f t="shared" si="2"/>
        <v>4.3829549717715736E-2</v>
      </c>
    </row>
    <row r="30" spans="1:28" x14ac:dyDescent="0.25">
      <c r="S30" s="115" t="s">
        <v>76</v>
      </c>
      <c r="T30" s="115"/>
      <c r="U30" s="116"/>
      <c r="V30" s="116">
        <v>7251</v>
      </c>
      <c r="W30" s="116">
        <v>7537</v>
      </c>
      <c r="X30" s="116">
        <v>5334</v>
      </c>
      <c r="Y30" s="112">
        <v>7744</v>
      </c>
      <c r="Z30" s="112">
        <v>7639</v>
      </c>
      <c r="AB30" s="117">
        <f t="shared" si="2"/>
        <v>6.9898524069651469E-2</v>
      </c>
    </row>
    <row r="31" spans="1:28" x14ac:dyDescent="0.25">
      <c r="S31" s="115" t="s">
        <v>77</v>
      </c>
      <c r="T31" s="115"/>
      <c r="U31" s="116"/>
      <c r="V31" s="116">
        <v>12242</v>
      </c>
      <c r="W31" s="116">
        <v>13035</v>
      </c>
      <c r="X31" s="116">
        <v>13781</v>
      </c>
      <c r="Y31" s="112">
        <v>14247</v>
      </c>
      <c r="Z31" s="112">
        <v>15226</v>
      </c>
      <c r="AB31" s="117">
        <f t="shared" si="2"/>
        <v>0.13932123674362001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2205</v>
      </c>
      <c r="W32" s="116">
        <v>2449</v>
      </c>
      <c r="X32" s="116">
        <v>2560</v>
      </c>
      <c r="Y32" s="112">
        <v>2561</v>
      </c>
      <c r="Z32" s="112">
        <v>2488</v>
      </c>
      <c r="AB32" s="117">
        <f t="shared" si="2"/>
        <v>2.2765745239598487E-2</v>
      </c>
    </row>
    <row r="33" spans="19:32" x14ac:dyDescent="0.25">
      <c r="S33" s="115" t="s">
        <v>79</v>
      </c>
      <c r="T33" s="115"/>
      <c r="U33" s="116"/>
      <c r="V33" s="116">
        <v>3311</v>
      </c>
      <c r="W33" s="116">
        <v>3898</v>
      </c>
      <c r="X33" s="116">
        <v>3954</v>
      </c>
      <c r="Y33" s="112">
        <v>4104</v>
      </c>
      <c r="Z33" s="112">
        <v>4292</v>
      </c>
      <c r="AB33" s="117">
        <f t="shared" si="2"/>
        <v>3.9272740582136943E-2</v>
      </c>
    </row>
    <row r="34" spans="19:32" x14ac:dyDescent="0.25">
      <c r="S34" s="118" t="s">
        <v>53</v>
      </c>
      <c r="T34" s="118"/>
      <c r="U34" s="119"/>
      <c r="V34" s="119">
        <v>105867</v>
      </c>
      <c r="W34" s="119">
        <v>108825</v>
      </c>
      <c r="X34" s="119">
        <v>111504</v>
      </c>
      <c r="Y34" s="120">
        <v>109164</v>
      </c>
      <c r="Z34" s="120">
        <v>109287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65518</v>
      </c>
      <c r="W37" s="112">
        <v>67147</v>
      </c>
      <c r="X37" s="112">
        <v>66484</v>
      </c>
      <c r="Y37" s="112">
        <v>66790</v>
      </c>
      <c r="Z37" s="112">
        <v>66842</v>
      </c>
      <c r="AB37" s="132">
        <f>Z37/Z40*100</f>
        <v>84.540567887181425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11105</v>
      </c>
      <c r="W38" s="112">
        <v>11414</v>
      </c>
      <c r="X38" s="112">
        <v>12985</v>
      </c>
      <c r="Y38" s="112">
        <v>12715</v>
      </c>
      <c r="Z38" s="112">
        <v>12223</v>
      </c>
      <c r="AB38" s="132">
        <f>Z38/Z40*100</f>
        <v>15.459432112818567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76623</v>
      </c>
      <c r="W40" s="112">
        <v>78561</v>
      </c>
      <c r="X40" s="112">
        <v>79469</v>
      </c>
      <c r="Y40" s="112">
        <v>79505</v>
      </c>
      <c r="Z40" s="112">
        <v>79065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23</v>
      </c>
      <c r="W44" s="112">
        <v>24</v>
      </c>
      <c r="X44" s="112">
        <v>17</v>
      </c>
      <c r="Y44" s="112">
        <v>21</v>
      </c>
      <c r="Z44" s="112">
        <v>12</v>
      </c>
    </row>
    <row r="45" spans="19:32" x14ac:dyDescent="0.25">
      <c r="S45" s="115" t="s">
        <v>37</v>
      </c>
      <c r="T45" s="115"/>
      <c r="U45" s="112"/>
      <c r="V45" s="112">
        <v>942</v>
      </c>
      <c r="W45" s="112">
        <v>1005</v>
      </c>
      <c r="X45" s="112">
        <v>1109</v>
      </c>
      <c r="Y45" s="112">
        <v>1082</v>
      </c>
      <c r="Z45" s="112">
        <v>1134</v>
      </c>
    </row>
    <row r="46" spans="19:32" x14ac:dyDescent="0.25">
      <c r="S46" s="115" t="s">
        <v>38</v>
      </c>
      <c r="T46" s="115"/>
      <c r="U46" s="112"/>
      <c r="V46" s="112">
        <v>2912</v>
      </c>
      <c r="W46" s="112">
        <v>2969</v>
      </c>
      <c r="X46" s="112">
        <v>2963</v>
      </c>
      <c r="Y46" s="112">
        <v>2644</v>
      </c>
      <c r="Z46" s="112">
        <v>2743</v>
      </c>
    </row>
    <row r="47" spans="19:32" x14ac:dyDescent="0.25">
      <c r="S47" s="115" t="s">
        <v>39</v>
      </c>
      <c r="T47" s="115"/>
      <c r="U47" s="112"/>
      <c r="V47" s="112">
        <v>4804</v>
      </c>
      <c r="W47" s="112">
        <v>5063</v>
      </c>
      <c r="X47" s="112">
        <v>4924</v>
      </c>
      <c r="Y47" s="112">
        <v>4803</v>
      </c>
      <c r="Z47" s="112">
        <v>4369</v>
      </c>
    </row>
    <row r="48" spans="19:32" x14ac:dyDescent="0.25">
      <c r="S48" s="115" t="s">
        <v>40</v>
      </c>
      <c r="T48" s="115"/>
      <c r="U48" s="112"/>
      <c r="V48" s="112">
        <v>6498</v>
      </c>
      <c r="W48" s="112">
        <v>6604</v>
      </c>
      <c r="X48" s="112">
        <v>6900</v>
      </c>
      <c r="Y48" s="112">
        <v>6565</v>
      </c>
      <c r="Z48" s="112">
        <v>6379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6555</v>
      </c>
      <c r="W49" s="112">
        <v>6848</v>
      </c>
      <c r="X49" s="112">
        <v>6708</v>
      </c>
      <c r="Y49" s="112">
        <v>6796</v>
      </c>
      <c r="Z49" s="112">
        <v>6857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Frankston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5710</v>
      </c>
      <c r="W50" s="112">
        <v>5953</v>
      </c>
      <c r="X50" s="112">
        <v>6210</v>
      </c>
      <c r="Y50" s="112">
        <v>6216</v>
      </c>
      <c r="Z50" s="112">
        <v>6392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5755</v>
      </c>
      <c r="W51" s="112">
        <v>5746</v>
      </c>
      <c r="X51" s="112">
        <v>5727</v>
      </c>
      <c r="Y51" s="112">
        <v>5622</v>
      </c>
      <c r="Z51" s="112">
        <v>5540</v>
      </c>
    </row>
    <row r="52" spans="1:26" ht="15" customHeight="1" x14ac:dyDescent="0.25">
      <c r="S52" s="115" t="s">
        <v>44</v>
      </c>
      <c r="T52" s="115"/>
      <c r="U52" s="112"/>
      <c r="V52" s="112">
        <v>5621</v>
      </c>
      <c r="W52" s="112">
        <v>5844</v>
      </c>
      <c r="X52" s="112">
        <v>5857</v>
      </c>
      <c r="Y52" s="112">
        <v>5623</v>
      </c>
      <c r="Z52" s="112">
        <v>5472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4922</v>
      </c>
      <c r="W53" s="112">
        <v>4966</v>
      </c>
      <c r="X53" s="112">
        <v>5013</v>
      </c>
      <c r="Y53" s="112">
        <v>4899</v>
      </c>
      <c r="Z53" s="112">
        <v>4950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4622</v>
      </c>
      <c r="W54" s="112">
        <v>4582</v>
      </c>
      <c r="X54" s="112">
        <v>4578</v>
      </c>
      <c r="Y54" s="112">
        <v>4560</v>
      </c>
      <c r="Z54" s="112">
        <v>4372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3107</v>
      </c>
      <c r="W55" s="112">
        <v>3237</v>
      </c>
      <c r="X55" s="112">
        <v>3405</v>
      </c>
      <c r="Y55" s="112">
        <v>3467</v>
      </c>
      <c r="Z55" s="112">
        <v>3500</v>
      </c>
    </row>
    <row r="56" spans="1:26" ht="15" customHeight="1" x14ac:dyDescent="0.25">
      <c r="S56" s="115" t="s">
        <v>48</v>
      </c>
      <c r="T56" s="115"/>
      <c r="U56" s="112"/>
      <c r="V56" s="112">
        <v>1482</v>
      </c>
      <c r="W56" s="112">
        <v>1546</v>
      </c>
      <c r="X56" s="112">
        <v>1612</v>
      </c>
      <c r="Y56" s="112">
        <v>1584</v>
      </c>
      <c r="Z56" s="112">
        <v>1713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590</v>
      </c>
      <c r="W57" s="112">
        <v>574</v>
      </c>
      <c r="X57" s="112">
        <v>628</v>
      </c>
      <c r="Y57" s="112">
        <v>633</v>
      </c>
      <c r="Z57" s="112">
        <v>604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210</v>
      </c>
      <c r="W58" s="112">
        <v>199</v>
      </c>
      <c r="X58" s="112">
        <v>223</v>
      </c>
      <c r="Y58" s="112">
        <v>227</v>
      </c>
      <c r="Z58" s="112">
        <v>236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94</v>
      </c>
      <c r="W59" s="112">
        <v>116</v>
      </c>
      <c r="X59" s="112">
        <v>91</v>
      </c>
      <c r="Y59" s="112">
        <v>103</v>
      </c>
      <c r="Z59" s="112">
        <v>90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56</v>
      </c>
      <c r="W60" s="112">
        <v>58</v>
      </c>
      <c r="X60" s="112">
        <v>52</v>
      </c>
      <c r="Y60" s="112">
        <v>47</v>
      </c>
      <c r="Z60" s="112">
        <v>48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53897</v>
      </c>
      <c r="W61" s="112">
        <v>55340</v>
      </c>
      <c r="X61" s="112">
        <v>56011</v>
      </c>
      <c r="Y61" s="112">
        <v>54882</v>
      </c>
      <c r="Z61" s="112">
        <v>54411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25</v>
      </c>
      <c r="W63" s="112">
        <v>37</v>
      </c>
      <c r="X63" s="112">
        <v>30</v>
      </c>
      <c r="Y63" s="112">
        <v>17</v>
      </c>
      <c r="Z63" s="112">
        <v>23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1261</v>
      </c>
      <c r="W64" s="112">
        <v>1247</v>
      </c>
      <c r="X64" s="112">
        <v>1223</v>
      </c>
      <c r="Y64" s="112">
        <v>1166</v>
      </c>
      <c r="Z64" s="112">
        <v>1272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Frankston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3075</v>
      </c>
      <c r="W65" s="112">
        <v>3252</v>
      </c>
      <c r="X65" s="112">
        <v>3400</v>
      </c>
      <c r="Y65" s="112">
        <v>3031</v>
      </c>
      <c r="Z65" s="112">
        <v>3100</v>
      </c>
    </row>
    <row r="66" spans="1:26" x14ac:dyDescent="0.25">
      <c r="S66" s="115" t="s">
        <v>39</v>
      </c>
      <c r="T66" s="115"/>
      <c r="U66" s="112"/>
      <c r="V66" s="112">
        <v>5246</v>
      </c>
      <c r="W66" s="112">
        <v>5271</v>
      </c>
      <c r="X66" s="112">
        <v>5461</v>
      </c>
      <c r="Y66" s="112">
        <v>4997</v>
      </c>
      <c r="Z66" s="112">
        <v>5038</v>
      </c>
    </row>
    <row r="67" spans="1:26" x14ac:dyDescent="0.25">
      <c r="S67" s="115" t="s">
        <v>40</v>
      </c>
      <c r="T67" s="115"/>
      <c r="U67" s="112"/>
      <c r="V67" s="112">
        <v>6177</v>
      </c>
      <c r="W67" s="112">
        <v>6420</v>
      </c>
      <c r="X67" s="112">
        <v>6683</v>
      </c>
      <c r="Y67" s="112">
        <v>6513</v>
      </c>
      <c r="Z67" s="112">
        <v>6360</v>
      </c>
    </row>
    <row r="68" spans="1:26" x14ac:dyDescent="0.25">
      <c r="S68" s="115" t="s">
        <v>41</v>
      </c>
      <c r="T68" s="115"/>
      <c r="U68" s="112"/>
      <c r="V68" s="112">
        <v>5932</v>
      </c>
      <c r="W68" s="112">
        <v>6209</v>
      </c>
      <c r="X68" s="112">
        <v>6451</v>
      </c>
      <c r="Y68" s="112">
        <v>6437</v>
      </c>
      <c r="Z68" s="112">
        <v>6447</v>
      </c>
    </row>
    <row r="69" spans="1:26" x14ac:dyDescent="0.25">
      <c r="S69" s="115" t="s">
        <v>42</v>
      </c>
      <c r="T69" s="115"/>
      <c r="U69" s="112"/>
      <c r="V69" s="112">
        <v>5387</v>
      </c>
      <c r="W69" s="112">
        <v>5586</v>
      </c>
      <c r="X69" s="112">
        <v>5860</v>
      </c>
      <c r="Y69" s="112">
        <v>5950</v>
      </c>
      <c r="Z69" s="112">
        <v>6168</v>
      </c>
    </row>
    <row r="70" spans="1:26" x14ac:dyDescent="0.25">
      <c r="S70" s="115" t="s">
        <v>43</v>
      </c>
      <c r="T70" s="115"/>
      <c r="U70" s="112"/>
      <c r="V70" s="112">
        <v>5144</v>
      </c>
      <c r="W70" s="112">
        <v>5265</v>
      </c>
      <c r="X70" s="112">
        <v>5482</v>
      </c>
      <c r="Y70" s="112">
        <v>5528</v>
      </c>
      <c r="Z70" s="112">
        <v>5676</v>
      </c>
    </row>
    <row r="71" spans="1:26" x14ac:dyDescent="0.25">
      <c r="S71" s="115" t="s">
        <v>44</v>
      </c>
      <c r="T71" s="115"/>
      <c r="U71" s="112"/>
      <c r="V71" s="112">
        <v>5601</v>
      </c>
      <c r="W71" s="112">
        <v>5748</v>
      </c>
      <c r="X71" s="112">
        <v>5790</v>
      </c>
      <c r="Y71" s="112">
        <v>5637</v>
      </c>
      <c r="Z71" s="112">
        <v>5428</v>
      </c>
    </row>
    <row r="72" spans="1:26" x14ac:dyDescent="0.25">
      <c r="S72" s="115" t="s">
        <v>45</v>
      </c>
      <c r="T72" s="115"/>
      <c r="U72" s="112"/>
      <c r="V72" s="112">
        <v>4981</v>
      </c>
      <c r="W72" s="112">
        <v>5101</v>
      </c>
      <c r="X72" s="112">
        <v>5134</v>
      </c>
      <c r="Y72" s="112">
        <v>5120</v>
      </c>
      <c r="Z72" s="112">
        <v>5262</v>
      </c>
    </row>
    <row r="73" spans="1:26" x14ac:dyDescent="0.25">
      <c r="S73" s="115" t="s">
        <v>46</v>
      </c>
      <c r="T73" s="115"/>
      <c r="U73" s="112"/>
      <c r="V73" s="112">
        <v>4394</v>
      </c>
      <c r="W73" s="112">
        <v>4400</v>
      </c>
      <c r="X73" s="112">
        <v>4712</v>
      </c>
      <c r="Y73" s="112">
        <v>4499</v>
      </c>
      <c r="Z73" s="112">
        <v>4466</v>
      </c>
    </row>
    <row r="74" spans="1:26" x14ac:dyDescent="0.25">
      <c r="S74" s="115" t="s">
        <v>47</v>
      </c>
      <c r="T74" s="115"/>
      <c r="U74" s="112"/>
      <c r="V74" s="112">
        <v>2816</v>
      </c>
      <c r="W74" s="112">
        <v>2852</v>
      </c>
      <c r="X74" s="112">
        <v>3069</v>
      </c>
      <c r="Y74" s="112">
        <v>3125</v>
      </c>
      <c r="Z74" s="112">
        <v>3256</v>
      </c>
    </row>
    <row r="75" spans="1:26" x14ac:dyDescent="0.25">
      <c r="S75" s="115" t="s">
        <v>48</v>
      </c>
      <c r="T75" s="115"/>
      <c r="U75" s="112"/>
      <c r="V75" s="112">
        <v>1172</v>
      </c>
      <c r="W75" s="112">
        <v>1264</v>
      </c>
      <c r="X75" s="112">
        <v>1350</v>
      </c>
      <c r="Y75" s="112">
        <v>1421</v>
      </c>
      <c r="Z75" s="112">
        <v>1506</v>
      </c>
    </row>
    <row r="76" spans="1:26" x14ac:dyDescent="0.25">
      <c r="S76" s="115" t="s">
        <v>49</v>
      </c>
      <c r="T76" s="115"/>
      <c r="U76" s="112"/>
      <c r="V76" s="112">
        <v>411</v>
      </c>
      <c r="W76" s="112">
        <v>466</v>
      </c>
      <c r="X76" s="112">
        <v>479</v>
      </c>
      <c r="Y76" s="112">
        <v>478</v>
      </c>
      <c r="Z76" s="112">
        <v>479</v>
      </c>
    </row>
    <row r="77" spans="1:26" x14ac:dyDescent="0.25">
      <c r="S77" s="115" t="s">
        <v>50</v>
      </c>
      <c r="T77" s="115"/>
      <c r="U77" s="112"/>
      <c r="V77" s="112">
        <v>155</v>
      </c>
      <c r="W77" s="112">
        <v>179</v>
      </c>
      <c r="X77" s="112">
        <v>184</v>
      </c>
      <c r="Y77" s="112">
        <v>171</v>
      </c>
      <c r="Z77" s="112">
        <v>154</v>
      </c>
    </row>
    <row r="78" spans="1:26" x14ac:dyDescent="0.25">
      <c r="S78" s="115" t="s">
        <v>51</v>
      </c>
      <c r="T78" s="115"/>
      <c r="U78" s="112"/>
      <c r="V78" s="112">
        <v>100</v>
      </c>
      <c r="W78" s="112">
        <v>97</v>
      </c>
      <c r="X78" s="112">
        <v>92</v>
      </c>
      <c r="Y78" s="112">
        <v>85</v>
      </c>
      <c r="Z78" s="112">
        <v>90</v>
      </c>
    </row>
    <row r="79" spans="1:26" x14ac:dyDescent="0.25">
      <c r="S79" s="115" t="s">
        <v>52</v>
      </c>
      <c r="T79" s="115"/>
      <c r="U79" s="112"/>
      <c r="V79" s="112">
        <v>98</v>
      </c>
      <c r="W79" s="112">
        <v>104</v>
      </c>
      <c r="X79" s="112">
        <v>101</v>
      </c>
      <c r="Y79" s="112">
        <v>107</v>
      </c>
      <c r="Z79" s="112">
        <v>91</v>
      </c>
    </row>
    <row r="80" spans="1:26" x14ac:dyDescent="0.25">
      <c r="S80" s="118" t="s">
        <v>53</v>
      </c>
      <c r="T80" s="118"/>
      <c r="U80" s="112"/>
      <c r="V80" s="112">
        <v>51969</v>
      </c>
      <c r="W80" s="112">
        <v>53492</v>
      </c>
      <c r="X80" s="112">
        <v>55497</v>
      </c>
      <c r="Y80" s="112">
        <v>54279</v>
      </c>
      <c r="Z80" s="112">
        <v>54816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Frankston</v>
      </c>
      <c r="D83" s="144"/>
      <c r="E83" s="144"/>
      <c r="F83" s="144"/>
      <c r="G83" s="144"/>
      <c r="H83" s="47"/>
      <c r="I83" s="47"/>
      <c r="J83" s="145" t="str">
        <f>'State data for spotlight'!A1</f>
        <v>Victoria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4817</v>
      </c>
      <c r="W83" s="112">
        <v>5055</v>
      </c>
      <c r="X83" s="112">
        <v>5100</v>
      </c>
      <c r="Y83" s="112">
        <v>5164</v>
      </c>
      <c r="Z83" s="112">
        <v>5165</v>
      </c>
      <c r="AD83" s="117"/>
    </row>
    <row r="84" spans="1:30" ht="15" customHeight="1" x14ac:dyDescent="0.25">
      <c r="A84" s="46"/>
      <c r="B84" s="46"/>
      <c r="C84" s="48"/>
      <c r="D84" s="139" t="s">
        <v>0</v>
      </c>
      <c r="E84" s="139"/>
      <c r="F84" s="139" t="s">
        <v>201</v>
      </c>
      <c r="G84" s="139"/>
      <c r="H84" s="48"/>
      <c r="I84" s="48"/>
      <c r="J84" s="48"/>
      <c r="K84" s="48"/>
      <c r="L84" s="139" t="s">
        <v>0</v>
      </c>
      <c r="M84" s="139"/>
      <c r="N84" s="139" t="s">
        <v>201</v>
      </c>
      <c r="O84" s="139"/>
      <c r="S84" s="115" t="s">
        <v>57</v>
      </c>
      <c r="T84" s="115"/>
      <c r="U84" s="112"/>
      <c r="V84" s="112">
        <v>4274</v>
      </c>
      <c r="W84" s="112">
        <v>4407</v>
      </c>
      <c r="X84" s="112">
        <v>4562</v>
      </c>
      <c r="Y84" s="112">
        <v>4633</v>
      </c>
      <c r="Z84" s="112">
        <v>4694</v>
      </c>
    </row>
    <row r="85" spans="1:30" ht="15" customHeight="1" x14ac:dyDescent="0.25">
      <c r="A85" s="46"/>
      <c r="B85" s="46"/>
      <c r="C85" s="58" t="s">
        <v>1</v>
      </c>
      <c r="D85" s="139" t="s">
        <v>2</v>
      </c>
      <c r="E85" s="139"/>
      <c r="F85" s="139" t="str">
        <f>"since "&amp;$V$2</f>
        <v>since 2016-17</v>
      </c>
      <c r="G85" s="139"/>
      <c r="H85" s="48"/>
      <c r="I85" s="48"/>
      <c r="J85" s="48"/>
      <c r="K85" s="58" t="s">
        <v>1</v>
      </c>
      <c r="L85" s="139" t="s">
        <v>2</v>
      </c>
      <c r="M85" s="139"/>
      <c r="N85" s="139" t="str">
        <f>"since "&amp;$V$2</f>
        <v>since 2016-17</v>
      </c>
      <c r="O85" s="139"/>
      <c r="S85" s="115" t="s">
        <v>195</v>
      </c>
      <c r="T85" s="115"/>
      <c r="U85" s="112"/>
      <c r="V85" s="112">
        <v>8409</v>
      </c>
      <c r="W85" s="112">
        <v>8867</v>
      </c>
      <c r="X85" s="112">
        <v>9082</v>
      </c>
      <c r="Y85" s="112">
        <v>9041</v>
      </c>
      <c r="Z85" s="112">
        <v>9107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109,287</v>
      </c>
      <c r="D86" s="96">
        <f t="shared" ref="D86:D91" si="4">AD4</f>
        <v>1.1726014346045144E-3</v>
      </c>
      <c r="E86" s="97">
        <f t="shared" ref="E86:E91" si="5">AD4</f>
        <v>1.1726014346045144E-3</v>
      </c>
      <c r="F86" s="96">
        <f t="shared" ref="F86:F91" si="6">AF4</f>
        <v>3.2255931691098638E-2</v>
      </c>
      <c r="G86" s="97">
        <f t="shared" ref="G86:G91" si="7">AF4</f>
        <v>3.2255931691098638E-2</v>
      </c>
      <c r="H86" s="57"/>
      <c r="I86" s="57"/>
      <c r="J86" s="140" t="str">
        <f>'State data for spotlight'!J4</f>
        <v>5,274,707</v>
      </c>
      <c r="K86" s="140"/>
      <c r="L86" s="96">
        <f>'State data for spotlight'!L4</f>
        <v>1.4421743640712803E-2</v>
      </c>
      <c r="M86" s="97">
        <f>'State data for spotlight'!L4</f>
        <v>1.4421743640712803E-2</v>
      </c>
      <c r="N86" s="96">
        <f>'State data for spotlight'!N4</f>
        <v>8.438148994686534E-2</v>
      </c>
      <c r="O86" s="97">
        <f>'State data for spotlight'!N4</f>
        <v>8.438148994686534E-2</v>
      </c>
      <c r="S86" s="115" t="s">
        <v>196</v>
      </c>
      <c r="T86" s="115"/>
      <c r="U86" s="112"/>
      <c r="V86" s="112">
        <v>1939</v>
      </c>
      <c r="W86" s="112">
        <v>2050</v>
      </c>
      <c r="X86" s="112">
        <v>2166</v>
      </c>
      <c r="Y86" s="112">
        <v>2180</v>
      </c>
      <c r="Z86" s="112">
        <v>2207</v>
      </c>
    </row>
    <row r="87" spans="1:30" ht="15" customHeight="1" x14ac:dyDescent="0.25">
      <c r="A87" s="98" t="s">
        <v>4</v>
      </c>
      <c r="B87" s="49"/>
      <c r="C87" s="57" t="str">
        <f t="shared" si="3"/>
        <v>54,411</v>
      </c>
      <c r="D87" s="96">
        <f t="shared" si="4"/>
        <v>-8.5820487591560246E-3</v>
      </c>
      <c r="E87" s="97">
        <f t="shared" si="5"/>
        <v>-8.5820487591560246E-3</v>
      </c>
      <c r="F87" s="96">
        <f t="shared" si="6"/>
        <v>9.4430633371673789E-3</v>
      </c>
      <c r="G87" s="97">
        <f t="shared" si="7"/>
        <v>9.4430633371673789E-3</v>
      </c>
      <c r="H87" s="57"/>
      <c r="I87" s="57"/>
      <c r="J87" s="140" t="str">
        <f>'State data for spotlight'!J5</f>
        <v>2,678,317</v>
      </c>
      <c r="K87" s="140"/>
      <c r="L87" s="96">
        <f>'State data for spotlight'!L5</f>
        <v>7.6054295905234603E-3</v>
      </c>
      <c r="M87" s="97">
        <f>'State data for spotlight'!L5</f>
        <v>7.6054295905234603E-3</v>
      </c>
      <c r="N87" s="96">
        <f>'State data for spotlight'!N5</f>
        <v>7.1082164833552008E-2</v>
      </c>
      <c r="O87" s="97">
        <f>'State data for spotlight'!N5</f>
        <v>7.1082164833552008E-2</v>
      </c>
      <c r="S87" s="115" t="s">
        <v>197</v>
      </c>
      <c r="T87" s="115"/>
      <c r="U87" s="112"/>
      <c r="V87" s="112">
        <v>1940</v>
      </c>
      <c r="W87" s="112">
        <v>1979</v>
      </c>
      <c r="X87" s="112">
        <v>1917</v>
      </c>
      <c r="Y87" s="112">
        <v>1815</v>
      </c>
      <c r="Z87" s="112">
        <v>1845</v>
      </c>
    </row>
    <row r="88" spans="1:30" ht="15" customHeight="1" x14ac:dyDescent="0.25">
      <c r="A88" s="98" t="s">
        <v>5</v>
      </c>
      <c r="B88" s="49"/>
      <c r="C88" s="57" t="str">
        <f t="shared" si="3"/>
        <v>54,816</v>
      </c>
      <c r="D88" s="96">
        <f t="shared" si="4"/>
        <v>9.8375151984082532E-3</v>
      </c>
      <c r="E88" s="97">
        <f t="shared" si="5"/>
        <v>9.8375151984082532E-3</v>
      </c>
      <c r="F88" s="96">
        <f t="shared" si="6"/>
        <v>5.4762362901674022E-2</v>
      </c>
      <c r="G88" s="97">
        <f t="shared" si="7"/>
        <v>5.4762362901674022E-2</v>
      </c>
      <c r="H88" s="57"/>
      <c r="I88" s="57"/>
      <c r="J88" s="140" t="str">
        <f>'State data for spotlight'!J6</f>
        <v>2,593,620</v>
      </c>
      <c r="K88" s="140"/>
      <c r="L88" s="96">
        <f>'State data for spotlight'!L6</f>
        <v>2.0458990541862843E-2</v>
      </c>
      <c r="M88" s="97">
        <f>'State data for spotlight'!L6</f>
        <v>2.0458990541862843E-2</v>
      </c>
      <c r="N88" s="96">
        <f>'State data for spotlight'!N6</f>
        <v>9.7278654845571522E-2</v>
      </c>
      <c r="O88" s="97">
        <f>'State data for spotlight'!N6</f>
        <v>9.7278654845571522E-2</v>
      </c>
      <c r="S88" s="115" t="s">
        <v>198</v>
      </c>
      <c r="T88" s="115"/>
      <c r="U88" s="112"/>
      <c r="V88" s="112">
        <v>2317</v>
      </c>
      <c r="W88" s="112">
        <v>2417</v>
      </c>
      <c r="X88" s="112">
        <v>2409</v>
      </c>
      <c r="Y88" s="112">
        <v>2353</v>
      </c>
      <c r="Z88" s="112">
        <v>2375</v>
      </c>
    </row>
    <row r="89" spans="1:30" ht="15" customHeight="1" x14ac:dyDescent="0.25">
      <c r="A89" s="49" t="s">
        <v>6</v>
      </c>
      <c r="B89" s="49"/>
      <c r="C89" s="57" t="str">
        <f t="shared" si="3"/>
        <v>79,063</v>
      </c>
      <c r="D89" s="96">
        <f t="shared" si="4"/>
        <v>-5.5218736635556098E-3</v>
      </c>
      <c r="E89" s="97">
        <f t="shared" si="5"/>
        <v>-5.5218736635556098E-3</v>
      </c>
      <c r="F89" s="96">
        <f t="shared" si="6"/>
        <v>3.1857691002584065E-2</v>
      </c>
      <c r="G89" s="97">
        <f t="shared" si="7"/>
        <v>3.1857691002584065E-2</v>
      </c>
      <c r="H89" s="57"/>
      <c r="I89" s="57"/>
      <c r="J89" s="140" t="str">
        <f>'State data for spotlight'!J7</f>
        <v>3,674,745</v>
      </c>
      <c r="K89" s="140"/>
      <c r="L89" s="96">
        <f>'State data for spotlight'!L7</f>
        <v>-4.8048916624486848E-3</v>
      </c>
      <c r="M89" s="97">
        <f>'State data for spotlight'!L7</f>
        <v>-4.8048916624486848E-3</v>
      </c>
      <c r="N89" s="96">
        <f>'State data for spotlight'!N7</f>
        <v>6.9960159780158238E-2</v>
      </c>
      <c r="O89" s="97">
        <f>'State data for spotlight'!N7</f>
        <v>6.9960159780158238E-2</v>
      </c>
      <c r="S89" s="115" t="s">
        <v>199</v>
      </c>
      <c r="T89" s="115"/>
      <c r="U89" s="112"/>
      <c r="V89" s="112">
        <v>3596</v>
      </c>
      <c r="W89" s="112">
        <v>3658</v>
      </c>
      <c r="X89" s="112">
        <v>3729</v>
      </c>
      <c r="Y89" s="112">
        <v>3539</v>
      </c>
      <c r="Z89" s="112">
        <v>3497</v>
      </c>
    </row>
    <row r="90" spans="1:30" ht="15" customHeight="1" x14ac:dyDescent="0.25">
      <c r="A90" s="49" t="s">
        <v>98</v>
      </c>
      <c r="B90" s="49"/>
      <c r="C90" s="57" t="str">
        <f t="shared" si="3"/>
        <v>$49,631</v>
      </c>
      <c r="D90" s="96">
        <f t="shared" si="4"/>
        <v>4.4863711177253851E-2</v>
      </c>
      <c r="E90" s="97">
        <f t="shared" si="5"/>
        <v>4.4863711177253851E-2</v>
      </c>
      <c r="F90" s="96">
        <f t="shared" si="6"/>
        <v>0.12208360652031369</v>
      </c>
      <c r="G90" s="97">
        <f t="shared" si="7"/>
        <v>0.12208360652031369</v>
      </c>
      <c r="H90" s="57"/>
      <c r="I90" s="57"/>
      <c r="J90" s="57"/>
      <c r="K90" s="57" t="str">
        <f>'State data for spotlight'!J8</f>
        <v>$47,209</v>
      </c>
      <c r="L90" s="96">
        <f>'State data for spotlight'!L8</f>
        <v>5.506898121546655E-2</v>
      </c>
      <c r="M90" s="97">
        <f>'State data for spotlight'!L8</f>
        <v>5.506898121546655E-2</v>
      </c>
      <c r="N90" s="96">
        <f>'State data for spotlight'!N8</f>
        <v>0.1204561491199776</v>
      </c>
      <c r="O90" s="97">
        <f>'State data for spotlight'!N8</f>
        <v>0.1204561491199776</v>
      </c>
      <c r="S90" s="115" t="s">
        <v>58</v>
      </c>
      <c r="T90" s="115"/>
      <c r="U90" s="112"/>
      <c r="V90" s="112">
        <v>4131</v>
      </c>
      <c r="W90" s="112">
        <v>4450</v>
      </c>
      <c r="X90" s="112">
        <v>4460</v>
      </c>
      <c r="Y90" s="112">
        <v>4419</v>
      </c>
      <c r="Z90" s="112">
        <v>4341</v>
      </c>
    </row>
    <row r="91" spans="1:30" ht="15" customHeight="1" x14ac:dyDescent="0.25">
      <c r="A91" s="49" t="s">
        <v>7</v>
      </c>
      <c r="B91" s="49"/>
      <c r="C91" s="57" t="str">
        <f t="shared" si="3"/>
        <v>$4,949.4 mil</v>
      </c>
      <c r="D91" s="96">
        <f t="shared" si="4"/>
        <v>3.4427915654804186E-2</v>
      </c>
      <c r="E91" s="97">
        <f t="shared" si="5"/>
        <v>3.4427915654804186E-2</v>
      </c>
      <c r="F91" s="96">
        <f t="shared" si="6"/>
        <v>0.20097830559681995</v>
      </c>
      <c r="G91" s="97">
        <f t="shared" si="7"/>
        <v>0.20097830559681995</v>
      </c>
      <c r="H91" s="57"/>
      <c r="I91" s="57"/>
      <c r="J91" s="57"/>
      <c r="K91" s="57" t="str">
        <f>'State data for spotlight'!J9</f>
        <v>$245.4 bil</v>
      </c>
      <c r="L91" s="96">
        <f>'State data for spotlight'!L9</f>
        <v>4.7371657837374626E-2</v>
      </c>
      <c r="M91" s="97">
        <f>'State data for spotlight'!L9</f>
        <v>4.7371657837374626E-2</v>
      </c>
      <c r="N91" s="96">
        <f>'State data for spotlight'!N9</f>
        <v>0.24227335855331145</v>
      </c>
      <c r="O91" s="97">
        <f>'State data for spotlight'!N9</f>
        <v>0.24227335855331145</v>
      </c>
      <c r="S91" s="118" t="s">
        <v>53</v>
      </c>
      <c r="T91" s="118"/>
      <c r="U91" s="112"/>
      <c r="V91" s="112">
        <v>39528</v>
      </c>
      <c r="W91" s="112">
        <v>40475</v>
      </c>
      <c r="X91" s="112">
        <v>40700</v>
      </c>
      <c r="Y91" s="112">
        <v>40576</v>
      </c>
      <c r="Z91" s="112">
        <v>40111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5" t="s">
        <v>202</v>
      </c>
      <c r="S93" s="115" t="s">
        <v>56</v>
      </c>
      <c r="T93" s="115"/>
      <c r="U93" s="112"/>
      <c r="V93" s="112">
        <v>3386</v>
      </c>
      <c r="W93" s="112">
        <v>3611</v>
      </c>
      <c r="X93" s="112">
        <v>3755</v>
      </c>
      <c r="Y93" s="112">
        <v>3804</v>
      </c>
      <c r="Z93" s="112">
        <v>3926</v>
      </c>
    </row>
    <row r="94" spans="1:30" ht="15" customHeight="1" x14ac:dyDescent="0.25">
      <c r="A94" s="136" t="s">
        <v>203</v>
      </c>
      <c r="S94" s="115" t="s">
        <v>57</v>
      </c>
      <c r="T94" s="115"/>
      <c r="U94" s="112"/>
      <c r="V94" s="112">
        <v>6835</v>
      </c>
      <c r="W94" s="112">
        <v>7167</v>
      </c>
      <c r="X94" s="112">
        <v>7625</v>
      </c>
      <c r="Y94" s="112">
        <v>7777</v>
      </c>
      <c r="Z94" s="112">
        <v>7942</v>
      </c>
    </row>
    <row r="95" spans="1:30" ht="15" customHeight="1" x14ac:dyDescent="0.25">
      <c r="A95" s="134" t="s">
        <v>286</v>
      </c>
      <c r="S95" s="115" t="s">
        <v>195</v>
      </c>
      <c r="T95" s="115"/>
      <c r="U95" s="112"/>
      <c r="V95" s="112">
        <v>1238</v>
      </c>
      <c r="W95" s="112">
        <v>1322</v>
      </c>
      <c r="X95" s="112">
        <v>1360</v>
      </c>
      <c r="Y95" s="112">
        <v>1418</v>
      </c>
      <c r="Z95" s="112">
        <v>1447</v>
      </c>
    </row>
    <row r="96" spans="1:30" ht="15" customHeight="1" x14ac:dyDescent="0.25">
      <c r="A96" s="135" t="s">
        <v>278</v>
      </c>
      <c r="S96" s="115" t="s">
        <v>196</v>
      </c>
      <c r="T96" s="115"/>
      <c r="U96" s="112"/>
      <c r="V96" s="112">
        <v>5664</v>
      </c>
      <c r="W96" s="112">
        <v>6012</v>
      </c>
      <c r="X96" s="112">
        <v>6244</v>
      </c>
      <c r="Y96" s="112">
        <v>6308</v>
      </c>
      <c r="Z96" s="112">
        <v>6350</v>
      </c>
    </row>
    <row r="97" spans="1:32" ht="15" customHeight="1" x14ac:dyDescent="0.25">
      <c r="A97" s="134" t="s">
        <v>290</v>
      </c>
      <c r="S97" s="115" t="s">
        <v>197</v>
      </c>
      <c r="T97" s="115"/>
      <c r="U97" s="112"/>
      <c r="V97" s="112">
        <v>7170</v>
      </c>
      <c r="W97" s="112">
        <v>7227</v>
      </c>
      <c r="X97" s="112">
        <v>7284</v>
      </c>
      <c r="Y97" s="112">
        <v>7165</v>
      </c>
      <c r="Z97" s="112">
        <v>6962</v>
      </c>
    </row>
    <row r="98" spans="1:32" ht="15" customHeight="1" x14ac:dyDescent="0.25">
      <c r="A98" s="134" t="s">
        <v>291</v>
      </c>
      <c r="S98" s="115" t="s">
        <v>198</v>
      </c>
      <c r="T98" s="115"/>
      <c r="U98" s="112"/>
      <c r="V98" s="112">
        <v>4255</v>
      </c>
      <c r="W98" s="112">
        <v>4440</v>
      </c>
      <c r="X98" s="112">
        <v>4410</v>
      </c>
      <c r="Y98" s="112">
        <v>4427</v>
      </c>
      <c r="Z98" s="112">
        <v>4353</v>
      </c>
    </row>
    <row r="99" spans="1:32" ht="15" customHeight="1" x14ac:dyDescent="0.25">
      <c r="S99" s="115" t="s">
        <v>199</v>
      </c>
      <c r="T99" s="115"/>
      <c r="U99" s="112"/>
      <c r="V99" s="112">
        <v>451</v>
      </c>
      <c r="W99" s="112">
        <v>486</v>
      </c>
      <c r="X99" s="112">
        <v>511</v>
      </c>
      <c r="Y99" s="112">
        <v>487</v>
      </c>
      <c r="Z99" s="112">
        <v>508</v>
      </c>
    </row>
    <row r="100" spans="1:32" ht="15" customHeight="1" x14ac:dyDescent="0.25">
      <c r="S100" s="115" t="s">
        <v>58</v>
      </c>
      <c r="T100" s="115"/>
      <c r="U100" s="112"/>
      <c r="V100" s="112">
        <v>1993</v>
      </c>
      <c r="W100" s="112">
        <v>2148</v>
      </c>
      <c r="X100" s="112">
        <v>2247</v>
      </c>
      <c r="Y100" s="112">
        <v>2264</v>
      </c>
      <c r="Z100" s="112">
        <v>2314</v>
      </c>
    </row>
    <row r="101" spans="1:32" x14ac:dyDescent="0.25">
      <c r="A101" s="18"/>
      <c r="S101" s="118" t="s">
        <v>53</v>
      </c>
      <c r="T101" s="118"/>
      <c r="U101" s="112"/>
      <c r="V101" s="112">
        <v>37099</v>
      </c>
      <c r="W101" s="112">
        <v>38089</v>
      </c>
      <c r="X101" s="112">
        <v>38760</v>
      </c>
      <c r="Y101" s="112">
        <v>38926</v>
      </c>
      <c r="Z101" s="112">
        <v>38895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204</v>
      </c>
      <c r="Y103" s="106" t="s">
        <v>281</v>
      </c>
      <c r="Z103" s="106" t="s">
        <v>287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83807</v>
      </c>
      <c r="W104" s="112">
        <v>86089</v>
      </c>
      <c r="X104" s="112">
        <v>87773</v>
      </c>
      <c r="Y104" s="112">
        <v>87982</v>
      </c>
      <c r="Z104" s="112">
        <v>87982</v>
      </c>
      <c r="AB104" s="109" t="str">
        <f>TEXT(Z104,"###,###")</f>
        <v>87,982</v>
      </c>
      <c r="AD104" s="130">
        <f>Z104/($Z$4)*100</f>
        <v>80.50545810572163</v>
      </c>
      <c r="AF104" s="109"/>
    </row>
    <row r="105" spans="1:32" x14ac:dyDescent="0.25">
      <c r="S105" s="115" t="s">
        <v>17</v>
      </c>
      <c r="T105" s="115"/>
      <c r="U105" s="112"/>
      <c r="V105" s="112">
        <v>15213</v>
      </c>
      <c r="W105" s="112">
        <v>14909</v>
      </c>
      <c r="X105" s="112">
        <v>16332</v>
      </c>
      <c r="Y105" s="112">
        <v>15547</v>
      </c>
      <c r="Z105" s="112">
        <v>15642</v>
      </c>
      <c r="AB105" s="109" t="str">
        <f>TEXT(Z105,"###,###")</f>
        <v>15,642</v>
      </c>
      <c r="AD105" s="130">
        <f>Z105/($Z$4)*100</f>
        <v>14.312772790908342</v>
      </c>
      <c r="AF105" s="109"/>
    </row>
    <row r="106" spans="1:32" x14ac:dyDescent="0.25">
      <c r="S106" s="118" t="s">
        <v>53</v>
      </c>
      <c r="T106" s="118"/>
      <c r="U106" s="120"/>
      <c r="V106" s="120">
        <v>99020</v>
      </c>
      <c r="W106" s="120">
        <v>100998</v>
      </c>
      <c r="X106" s="120">
        <v>104105</v>
      </c>
      <c r="Y106" s="120">
        <v>103529</v>
      </c>
      <c r="Z106" s="120">
        <v>103624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15214</v>
      </c>
      <c r="W108" s="112">
        <v>18407</v>
      </c>
      <c r="X108" s="112">
        <v>16600</v>
      </c>
      <c r="Y108" s="112">
        <v>17124</v>
      </c>
      <c r="Z108" s="112">
        <v>16160</v>
      </c>
      <c r="AB108" s="109" t="str">
        <f>TEXT(Z108,"###,###")</f>
        <v>16,160</v>
      </c>
      <c r="AD108" s="130">
        <f>Z108/($Z$4)*100</f>
        <v>14.786754142761719</v>
      </c>
      <c r="AF108" s="109"/>
    </row>
    <row r="109" spans="1:32" x14ac:dyDescent="0.25">
      <c r="S109" s="115" t="s">
        <v>20</v>
      </c>
      <c r="T109" s="115"/>
      <c r="U109" s="112"/>
      <c r="V109" s="112">
        <v>16828</v>
      </c>
      <c r="W109" s="112">
        <v>16985</v>
      </c>
      <c r="X109" s="112">
        <v>16558</v>
      </c>
      <c r="Y109" s="112">
        <v>16341</v>
      </c>
      <c r="Z109" s="112">
        <v>17538</v>
      </c>
      <c r="AB109" s="109" t="str">
        <f>TEXT(Z109,"###,###")</f>
        <v>17,538</v>
      </c>
      <c r="AD109" s="130">
        <f>Z109/($Z$4)*100</f>
        <v>16.047654341321476</v>
      </c>
      <c r="AF109" s="109"/>
    </row>
    <row r="110" spans="1:32" x14ac:dyDescent="0.25">
      <c r="S110" s="115" t="s">
        <v>21</v>
      </c>
      <c r="T110" s="115"/>
      <c r="U110" s="112"/>
      <c r="V110" s="112">
        <v>24500</v>
      </c>
      <c r="W110" s="112">
        <v>23480</v>
      </c>
      <c r="X110" s="112">
        <v>26483</v>
      </c>
      <c r="Y110" s="112">
        <v>24376</v>
      </c>
      <c r="Z110" s="112">
        <v>24719</v>
      </c>
      <c r="AB110" s="109" t="str">
        <f>TEXT(Z110,"###,###")</f>
        <v>24,719</v>
      </c>
      <c r="AD110" s="130">
        <f>Z110/($Z$4)*100</f>
        <v>22.618426711319735</v>
      </c>
      <c r="AF110" s="109"/>
    </row>
    <row r="111" spans="1:32" x14ac:dyDescent="0.25">
      <c r="S111" s="115" t="s">
        <v>22</v>
      </c>
      <c r="T111" s="115"/>
      <c r="U111" s="112"/>
      <c r="V111" s="112">
        <v>42324</v>
      </c>
      <c r="W111" s="112">
        <v>42692</v>
      </c>
      <c r="X111" s="112">
        <v>45000</v>
      </c>
      <c r="Y111" s="112">
        <v>44626</v>
      </c>
      <c r="Z111" s="112">
        <v>44803</v>
      </c>
      <c r="AB111" s="109" t="str">
        <f>TEXT(Z111,"###,###")</f>
        <v>44,803</v>
      </c>
      <c r="AD111" s="130">
        <f>Z111/($Z$4)*100</f>
        <v>40.995726847658005</v>
      </c>
      <c r="AF111" s="109"/>
    </row>
    <row r="112" spans="1:32" x14ac:dyDescent="0.25">
      <c r="S112" s="118" t="s">
        <v>53</v>
      </c>
      <c r="T112" s="118"/>
      <c r="U112" s="112"/>
      <c r="V112" s="112">
        <v>105870</v>
      </c>
      <c r="W112" s="112">
        <v>108828</v>
      </c>
      <c r="X112" s="112">
        <v>111510</v>
      </c>
      <c r="Y112" s="112">
        <v>109163</v>
      </c>
      <c r="Z112" s="112">
        <v>109287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40.83</v>
      </c>
      <c r="W118" s="131">
        <v>40.81</v>
      </c>
      <c r="X118" s="131">
        <v>40.92</v>
      </c>
      <c r="Y118" s="131">
        <v>41.14</v>
      </c>
      <c r="Z118" s="131">
        <v>41.3</v>
      </c>
      <c r="AB118" s="109" t="str">
        <f>TEXT(Z118,"##.0")</f>
        <v>41.3</v>
      </c>
    </row>
    <row r="120" spans="19:32" x14ac:dyDescent="0.25">
      <c r="S120" s="101" t="s">
        <v>100</v>
      </c>
      <c r="T120" s="112"/>
      <c r="U120" s="112"/>
      <c r="V120" s="112">
        <v>67233</v>
      </c>
      <c r="W120" s="112">
        <v>68906</v>
      </c>
      <c r="X120" s="112">
        <v>69565</v>
      </c>
      <c r="Y120" s="112">
        <v>69640</v>
      </c>
      <c r="Z120" s="112">
        <v>68998</v>
      </c>
      <c r="AB120" s="109" t="str">
        <f>TEXT(Z120,"###,###")</f>
        <v>68,998</v>
      </c>
    </row>
    <row r="121" spans="19:32" x14ac:dyDescent="0.25">
      <c r="S121" s="101" t="s">
        <v>101</v>
      </c>
      <c r="T121" s="112"/>
      <c r="U121" s="112"/>
      <c r="V121" s="112">
        <v>4839</v>
      </c>
      <c r="W121" s="112">
        <v>4960</v>
      </c>
      <c r="X121" s="112">
        <v>4938</v>
      </c>
      <c r="Y121" s="112">
        <v>4912</v>
      </c>
      <c r="Z121" s="112">
        <v>4872</v>
      </c>
      <c r="AB121" s="109" t="str">
        <f>TEXT(Z121,"###,###")</f>
        <v>4,872</v>
      </c>
    </row>
    <row r="122" spans="19:32" x14ac:dyDescent="0.25">
      <c r="S122" s="101" t="s">
        <v>102</v>
      </c>
      <c r="T122" s="112"/>
      <c r="U122" s="112"/>
      <c r="V122" s="112">
        <v>4554</v>
      </c>
      <c r="W122" s="112">
        <v>4695</v>
      </c>
      <c r="X122" s="112">
        <v>4964</v>
      </c>
      <c r="Y122" s="112">
        <v>4954</v>
      </c>
      <c r="Z122" s="112">
        <v>5187</v>
      </c>
      <c r="AB122" s="109" t="str">
        <f>TEXT(Z122,"###,###")</f>
        <v>5,187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71787</v>
      </c>
      <c r="W124" s="112">
        <v>73601</v>
      </c>
      <c r="X124" s="112">
        <v>74529</v>
      </c>
      <c r="Y124" s="112">
        <v>74594</v>
      </c>
      <c r="Z124" s="112">
        <v>74185</v>
      </c>
      <c r="AB124" s="109" t="str">
        <f>TEXT(Z124,"###,###")</f>
        <v>74,185</v>
      </c>
      <c r="AD124" s="127">
        <f>Z124/$Z$7*100</f>
        <v>93.830236646724757</v>
      </c>
    </row>
    <row r="125" spans="19:32" x14ac:dyDescent="0.25">
      <c r="S125" s="101" t="s">
        <v>104</v>
      </c>
      <c r="T125" s="112"/>
      <c r="U125" s="112"/>
      <c r="V125" s="112">
        <v>9393</v>
      </c>
      <c r="W125" s="112">
        <v>9655</v>
      </c>
      <c r="X125" s="112">
        <v>9902</v>
      </c>
      <c r="Y125" s="112">
        <v>9866</v>
      </c>
      <c r="Z125" s="112">
        <v>10059</v>
      </c>
      <c r="AB125" s="109" t="str">
        <f>TEXT(Z125,"###,###")</f>
        <v>10,059</v>
      </c>
      <c r="AD125" s="127">
        <f>Z125/$Z$7*100</f>
        <v>12.722765389625994</v>
      </c>
    </row>
    <row r="127" spans="19:32" x14ac:dyDescent="0.25">
      <c r="S127" s="101" t="s">
        <v>105</v>
      </c>
      <c r="T127" s="112"/>
      <c r="U127" s="112"/>
      <c r="V127" s="112">
        <v>39525</v>
      </c>
      <c r="W127" s="112">
        <v>40480</v>
      </c>
      <c r="X127" s="112">
        <v>40700</v>
      </c>
      <c r="Y127" s="112">
        <v>40577</v>
      </c>
      <c r="Z127" s="112">
        <v>40111</v>
      </c>
      <c r="AB127" s="109" t="str">
        <f>TEXT(Z127,"###,###")</f>
        <v>40,111</v>
      </c>
      <c r="AD127" s="127">
        <f>Z127/$Z$7*100</f>
        <v>50.732959791558628</v>
      </c>
    </row>
    <row r="128" spans="19:32" x14ac:dyDescent="0.25">
      <c r="S128" s="101" t="s">
        <v>106</v>
      </c>
      <c r="T128" s="112"/>
      <c r="U128" s="112"/>
      <c r="V128" s="112">
        <v>37095</v>
      </c>
      <c r="W128" s="112">
        <v>38092</v>
      </c>
      <c r="X128" s="112">
        <v>38764</v>
      </c>
      <c r="Y128" s="112">
        <v>38923</v>
      </c>
      <c r="Z128" s="112">
        <v>38898</v>
      </c>
      <c r="AB128" s="109" t="str">
        <f>TEXT(Z128,"###,###")</f>
        <v>38,898</v>
      </c>
      <c r="AD128" s="127">
        <f>Z128/$Z$7*100</f>
        <v>49.19874024512098</v>
      </c>
    </row>
    <row r="130" spans="19:20" x14ac:dyDescent="0.25">
      <c r="S130" s="101" t="s">
        <v>282</v>
      </c>
      <c r="T130" s="127">
        <v>87.269645725560636</v>
      </c>
    </row>
    <row r="131" spans="19:20" x14ac:dyDescent="0.25">
      <c r="S131" s="101" t="s">
        <v>283</v>
      </c>
      <c r="T131" s="127">
        <v>6.1621744684618598</v>
      </c>
    </row>
    <row r="132" spans="19:20" x14ac:dyDescent="0.25">
      <c r="S132" s="101" t="s">
        <v>284</v>
      </c>
      <c r="T132" s="127">
        <v>6.5605909211641347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07B53FEA-AFFE-4025-AE1A-B652230CD89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633233B7-3A8C-4B11-82FF-FF13B051517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67EEC2B6-0D49-4AA1-B503-2C8DD1FE0A0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D7129E79-B6E2-4D27-9977-F6EA61B7B7F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37D0CA-609C-4B4B-9633-13818CADF121}">
  <sheetPr codeName="Sheet85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129</v>
      </c>
      <c r="T1" s="99"/>
      <c r="U1" s="99"/>
      <c r="V1" s="99"/>
      <c r="W1" s="99"/>
      <c r="X1" s="99"/>
      <c r="Y1" s="100" t="s">
        <v>223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204</v>
      </c>
      <c r="Y2" s="103" t="s">
        <v>281</v>
      </c>
      <c r="Z2" s="103" t="s">
        <v>287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60" t="s">
        <v>292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129</v>
      </c>
      <c r="Y3" s="105" t="s">
        <v>223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8.21 Gannawarra, Victoria,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7540</v>
      </c>
      <c r="W4" s="108">
        <v>8067</v>
      </c>
      <c r="X4" s="108">
        <v>7676</v>
      </c>
      <c r="Y4" s="108">
        <v>7702</v>
      </c>
      <c r="Z4" s="108">
        <v>7850</v>
      </c>
      <c r="AB4" s="109" t="str">
        <f>TEXT(Z4,"###,###")</f>
        <v>7,850</v>
      </c>
      <c r="AD4" s="110">
        <f>Z4/Y4-1</f>
        <v>1.921578810698521E-2</v>
      </c>
      <c r="AF4" s="110">
        <f>Z4/V4-1</f>
        <v>4.1114058355437688E-2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3888</v>
      </c>
      <c r="W5" s="108">
        <v>4219</v>
      </c>
      <c r="X5" s="108">
        <v>3979</v>
      </c>
      <c r="Y5" s="108">
        <v>3992</v>
      </c>
      <c r="Z5" s="108">
        <v>4060</v>
      </c>
      <c r="AB5" s="109" t="str">
        <f>TEXT(Z5,"###,###")</f>
        <v>4,060</v>
      </c>
      <c r="AD5" s="110">
        <f t="shared" ref="AD5:AD9" si="0">Z5/Y5-1</f>
        <v>1.7034068136272618E-2</v>
      </c>
      <c r="AF5" s="110">
        <f t="shared" ref="AF5:AF9" si="1">Z5/V5-1</f>
        <v>4.4238683127572065E-2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3648</v>
      </c>
      <c r="W6" s="108">
        <v>3844</v>
      </c>
      <c r="X6" s="108">
        <v>3696</v>
      </c>
      <c r="Y6" s="108">
        <v>3711</v>
      </c>
      <c r="Z6" s="108">
        <v>3787</v>
      </c>
      <c r="AB6" s="109" t="str">
        <f>TEXT(Z6,"###,###")</f>
        <v>3,787</v>
      </c>
      <c r="AD6" s="110">
        <f t="shared" si="0"/>
        <v>2.0479655079493453E-2</v>
      </c>
      <c r="AF6" s="110">
        <f t="shared" si="1"/>
        <v>3.8103070175438569E-2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5249</v>
      </c>
      <c r="W7" s="108">
        <v>5630</v>
      </c>
      <c r="X7" s="108">
        <v>5315</v>
      </c>
      <c r="Y7" s="108">
        <v>5516</v>
      </c>
      <c r="Z7" s="108">
        <v>5520</v>
      </c>
      <c r="AB7" s="109" t="str">
        <f>TEXT(Z7,"###,###")</f>
        <v>5,520</v>
      </c>
      <c r="AD7" s="110">
        <f t="shared" si="0"/>
        <v>7.2516316171133965E-4</v>
      </c>
      <c r="AF7" s="110">
        <f t="shared" si="1"/>
        <v>5.1628881691750728E-2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7,850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5,520</v>
      </c>
      <c r="P8" s="67"/>
      <c r="S8" s="107" t="s">
        <v>84</v>
      </c>
      <c r="T8" s="108"/>
      <c r="U8" s="108"/>
      <c r="V8" s="108">
        <v>32410.77</v>
      </c>
      <c r="W8" s="108">
        <v>34320</v>
      </c>
      <c r="X8" s="108">
        <v>34681.120000000003</v>
      </c>
      <c r="Y8" s="108">
        <v>35896.65</v>
      </c>
      <c r="Z8" s="108">
        <v>39640</v>
      </c>
      <c r="AB8" s="109" t="str">
        <f>TEXT(Z8,"$###,###")</f>
        <v>$39,640</v>
      </c>
      <c r="AD8" s="110">
        <f t="shared" si="0"/>
        <v>0.10428131873029933</v>
      </c>
      <c r="AF8" s="110">
        <f t="shared" si="1"/>
        <v>0.2230502391643272</v>
      </c>
    </row>
    <row r="9" spans="1:32" x14ac:dyDescent="0.25">
      <c r="A9" s="30" t="s">
        <v>14</v>
      </c>
      <c r="B9" s="71"/>
      <c r="C9" s="72"/>
      <c r="D9" s="73">
        <f>AD104</f>
        <v>65.847133757961785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53.097826086956523</v>
      </c>
      <c r="P9" s="74" t="s">
        <v>85</v>
      </c>
      <c r="S9" s="107" t="s">
        <v>7</v>
      </c>
      <c r="T9" s="108"/>
      <c r="U9" s="108"/>
      <c r="V9" s="108">
        <v>199039237</v>
      </c>
      <c r="W9" s="108">
        <v>234156675</v>
      </c>
      <c r="X9" s="108">
        <v>227363105</v>
      </c>
      <c r="Y9" s="108">
        <v>245386322</v>
      </c>
      <c r="Z9" s="108">
        <v>252716415</v>
      </c>
      <c r="AB9" s="109" t="str">
        <f>TEXT(Z9/1000000,"$#,###.0")&amp;" mil"</f>
        <v>$252.7 mil</v>
      </c>
      <c r="AD9" s="110">
        <f t="shared" si="0"/>
        <v>2.9871644598022939E-2</v>
      </c>
      <c r="AF9" s="110">
        <f t="shared" si="1"/>
        <v>0.26968138950412079</v>
      </c>
    </row>
    <row r="10" spans="1:32" x14ac:dyDescent="0.25">
      <c r="A10" s="30" t="s">
        <v>17</v>
      </c>
      <c r="B10" s="71"/>
      <c r="C10" s="72"/>
      <c r="D10" s="73">
        <f>AD105</f>
        <v>17.859872611464969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46.847826086956523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71.775362318840578</v>
      </c>
      <c r="P11" s="74" t="s">
        <v>85</v>
      </c>
      <c r="S11" s="107" t="s">
        <v>29</v>
      </c>
      <c r="T11" s="112"/>
      <c r="U11" s="112"/>
      <c r="V11" s="112">
        <v>5996</v>
      </c>
      <c r="W11" s="112">
        <v>6387</v>
      </c>
      <c r="X11" s="112">
        <v>6227</v>
      </c>
      <c r="Y11" s="112">
        <v>6163</v>
      </c>
      <c r="Z11" s="112">
        <v>6293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17.192028985507246</v>
      </c>
      <c r="P12" s="74" t="s">
        <v>85</v>
      </c>
      <c r="S12" s="107" t="s">
        <v>30</v>
      </c>
      <c r="T12" s="112"/>
      <c r="U12" s="112"/>
      <c r="V12" s="112">
        <v>1546</v>
      </c>
      <c r="W12" s="112">
        <v>1674</v>
      </c>
      <c r="X12" s="112">
        <v>1441</v>
      </c>
      <c r="Y12" s="112">
        <v>1540</v>
      </c>
      <c r="Z12" s="112">
        <v>1557</v>
      </c>
    </row>
    <row r="13" spans="1:32" ht="15" customHeight="1" x14ac:dyDescent="0.25">
      <c r="A13" s="30" t="s">
        <v>19</v>
      </c>
      <c r="B13" s="72"/>
      <c r="C13" s="72"/>
      <c r="D13" s="73">
        <f>AD108</f>
        <v>20.458598726114648</v>
      </c>
      <c r="E13" s="74" t="s">
        <v>85</v>
      </c>
      <c r="F13" s="24"/>
      <c r="G13" s="142" t="s">
        <v>285</v>
      </c>
      <c r="H13" s="143"/>
      <c r="I13" s="143"/>
      <c r="J13" s="143"/>
      <c r="K13" s="143"/>
      <c r="L13" s="143"/>
      <c r="M13" s="81"/>
      <c r="N13" s="72"/>
      <c r="O13" s="73">
        <f>T132</f>
        <v>10.978260869565219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19.108280254777071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45.7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24.802547770700638</v>
      </c>
      <c r="E15" s="74" t="s">
        <v>85</v>
      </c>
      <c r="F15" s="24"/>
      <c r="G15" s="33" t="s">
        <v>279</v>
      </c>
      <c r="H15" s="72"/>
      <c r="I15" s="72"/>
      <c r="J15" s="72"/>
      <c r="K15" s="82"/>
      <c r="L15" s="72"/>
      <c r="M15" s="72"/>
      <c r="N15" s="72"/>
      <c r="O15" s="73">
        <f>AB38</f>
        <v>16.228944031878285</v>
      </c>
      <c r="P15" s="74" t="s">
        <v>85</v>
      </c>
      <c r="S15" s="115" t="s">
        <v>61</v>
      </c>
      <c r="T15" s="115"/>
      <c r="U15" s="116"/>
      <c r="V15" s="116">
        <v>982</v>
      </c>
      <c r="W15" s="116">
        <v>1001</v>
      </c>
      <c r="X15" s="116">
        <v>974</v>
      </c>
      <c r="Y15" s="112">
        <v>993</v>
      </c>
      <c r="Z15" s="112">
        <v>1057</v>
      </c>
      <c r="AB15" s="117">
        <f t="shared" ref="AB15:AB34" si="2">IF(Z15="np",0,Z15/$Z$34)</f>
        <v>0.13464968152866241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20.394904458598724</v>
      </c>
      <c r="E16" s="85" t="s">
        <v>85</v>
      </c>
      <c r="F16" s="24"/>
      <c r="G16" s="86" t="s">
        <v>280</v>
      </c>
      <c r="H16" s="35"/>
      <c r="I16" s="35"/>
      <c r="J16" s="35"/>
      <c r="K16" s="36"/>
      <c r="L16" s="35"/>
      <c r="M16" s="35"/>
      <c r="N16" s="35"/>
      <c r="O16" s="84">
        <f>AB37</f>
        <v>83.771055968121715</v>
      </c>
      <c r="P16" s="37" t="s">
        <v>85</v>
      </c>
      <c r="S16" s="115" t="s">
        <v>62</v>
      </c>
      <c r="T16" s="115"/>
      <c r="U16" s="116"/>
      <c r="V16" s="116">
        <v>42</v>
      </c>
      <c r="W16" s="116">
        <v>37</v>
      </c>
      <c r="X16" s="116">
        <v>45</v>
      </c>
      <c r="Y16" s="112">
        <v>34</v>
      </c>
      <c r="Z16" s="112">
        <v>34</v>
      </c>
      <c r="AB16" s="117">
        <f t="shared" si="2"/>
        <v>4.3312101910828026E-3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528</v>
      </c>
      <c r="W17" s="116">
        <v>668</v>
      </c>
      <c r="X17" s="116">
        <v>610</v>
      </c>
      <c r="Y17" s="112">
        <v>531</v>
      </c>
      <c r="Z17" s="112">
        <v>585</v>
      </c>
      <c r="AB17" s="117">
        <f t="shared" si="2"/>
        <v>7.4522292993630571E-2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289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99</v>
      </c>
      <c r="W18" s="116">
        <v>147</v>
      </c>
      <c r="X18" s="116">
        <v>107</v>
      </c>
      <c r="Y18" s="112">
        <v>114</v>
      </c>
      <c r="Z18" s="112">
        <v>116</v>
      </c>
      <c r="AB18" s="117">
        <f t="shared" si="2"/>
        <v>1.4777070063694267E-2</v>
      </c>
    </row>
    <row r="19" spans="1:28" x14ac:dyDescent="0.25">
      <c r="A19" s="63" t="str">
        <f>$S$1&amp;" ("&amp;$V$2&amp;" to "&amp;$Z$2&amp;")"</f>
        <v>Gannawarra (2016-17 to 2020-21)</v>
      </c>
      <c r="B19" s="63"/>
      <c r="C19" s="63"/>
      <c r="D19" s="63"/>
      <c r="E19" s="63"/>
      <c r="F19" s="63"/>
      <c r="G19" s="63" t="str">
        <f>$S$1&amp;" ("&amp;$V$2&amp;" to "&amp;$Z$2&amp;")"</f>
        <v>Gannawarra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380</v>
      </c>
      <c r="W19" s="116">
        <v>482</v>
      </c>
      <c r="X19" s="116">
        <v>469</v>
      </c>
      <c r="Y19" s="112">
        <v>475</v>
      </c>
      <c r="Z19" s="112">
        <v>504</v>
      </c>
      <c r="AB19" s="117">
        <f t="shared" si="2"/>
        <v>6.4203821656050958E-2</v>
      </c>
    </row>
    <row r="20" spans="1:28" x14ac:dyDescent="0.25">
      <c r="S20" s="115" t="s">
        <v>66</v>
      </c>
      <c r="T20" s="115"/>
      <c r="U20" s="116"/>
      <c r="V20" s="116">
        <v>292</v>
      </c>
      <c r="W20" s="116">
        <v>327</v>
      </c>
      <c r="X20" s="116">
        <v>252</v>
      </c>
      <c r="Y20" s="112">
        <v>273</v>
      </c>
      <c r="Z20" s="112">
        <v>272</v>
      </c>
      <c r="AB20" s="117">
        <f t="shared" si="2"/>
        <v>3.4649681528662421E-2</v>
      </c>
    </row>
    <row r="21" spans="1:28" x14ac:dyDescent="0.25">
      <c r="S21" s="115" t="s">
        <v>67</v>
      </c>
      <c r="T21" s="115"/>
      <c r="U21" s="116"/>
      <c r="V21" s="116">
        <v>575</v>
      </c>
      <c r="W21" s="116">
        <v>610</v>
      </c>
      <c r="X21" s="116">
        <v>663</v>
      </c>
      <c r="Y21" s="112">
        <v>670</v>
      </c>
      <c r="Z21" s="112">
        <v>677</v>
      </c>
      <c r="AB21" s="117">
        <f t="shared" si="2"/>
        <v>8.6242038216560513E-2</v>
      </c>
    </row>
    <row r="22" spans="1:28" x14ac:dyDescent="0.25">
      <c r="S22" s="115" t="s">
        <v>68</v>
      </c>
      <c r="T22" s="115"/>
      <c r="U22" s="116"/>
      <c r="V22" s="116">
        <v>391</v>
      </c>
      <c r="W22" s="116">
        <v>404</v>
      </c>
      <c r="X22" s="116">
        <v>442</v>
      </c>
      <c r="Y22" s="112">
        <v>507</v>
      </c>
      <c r="Z22" s="112">
        <v>503</v>
      </c>
      <c r="AB22" s="117">
        <f t="shared" si="2"/>
        <v>6.4076433121019113E-2</v>
      </c>
    </row>
    <row r="23" spans="1:28" x14ac:dyDescent="0.25">
      <c r="S23" s="115" t="s">
        <v>69</v>
      </c>
      <c r="T23" s="115"/>
      <c r="U23" s="116"/>
      <c r="V23" s="116">
        <v>262</v>
      </c>
      <c r="W23" s="116">
        <v>289</v>
      </c>
      <c r="X23" s="116">
        <v>257</v>
      </c>
      <c r="Y23" s="112">
        <v>256</v>
      </c>
      <c r="Z23" s="112">
        <v>267</v>
      </c>
      <c r="AB23" s="117">
        <f t="shared" si="2"/>
        <v>3.4012738853503185E-2</v>
      </c>
    </row>
    <row r="24" spans="1:28" x14ac:dyDescent="0.25">
      <c r="S24" s="115" t="s">
        <v>70</v>
      </c>
      <c r="T24" s="115"/>
      <c r="U24" s="116"/>
      <c r="V24" s="116">
        <v>15</v>
      </c>
      <c r="W24" s="116">
        <v>30</v>
      </c>
      <c r="X24" s="116">
        <v>26</v>
      </c>
      <c r="Y24" s="112">
        <v>26</v>
      </c>
      <c r="Z24" s="112">
        <v>31</v>
      </c>
      <c r="AB24" s="117">
        <f t="shared" si="2"/>
        <v>3.949044585987261E-3</v>
      </c>
    </row>
    <row r="25" spans="1:28" x14ac:dyDescent="0.25">
      <c r="S25" s="115" t="s">
        <v>71</v>
      </c>
      <c r="T25" s="115"/>
      <c r="U25" s="116"/>
      <c r="V25" s="116">
        <v>183</v>
      </c>
      <c r="W25" s="116">
        <v>185</v>
      </c>
      <c r="X25" s="116">
        <v>175</v>
      </c>
      <c r="Y25" s="112">
        <v>180</v>
      </c>
      <c r="Z25" s="112">
        <v>186</v>
      </c>
      <c r="AB25" s="117">
        <f t="shared" si="2"/>
        <v>2.3694267515923566E-2</v>
      </c>
    </row>
    <row r="26" spans="1:28" x14ac:dyDescent="0.25">
      <c r="S26" s="115" t="s">
        <v>72</v>
      </c>
      <c r="T26" s="115"/>
      <c r="U26" s="116"/>
      <c r="V26" s="116">
        <v>76</v>
      </c>
      <c r="W26" s="116">
        <v>92</v>
      </c>
      <c r="X26" s="116">
        <v>90</v>
      </c>
      <c r="Y26" s="112">
        <v>106</v>
      </c>
      <c r="Z26" s="112">
        <v>99</v>
      </c>
      <c r="AB26" s="117">
        <f t="shared" si="2"/>
        <v>1.2611464968152866E-2</v>
      </c>
    </row>
    <row r="27" spans="1:28" x14ac:dyDescent="0.25">
      <c r="S27" s="115" t="s">
        <v>73</v>
      </c>
      <c r="T27" s="115"/>
      <c r="U27" s="116"/>
      <c r="V27" s="116">
        <v>202</v>
      </c>
      <c r="W27" s="116">
        <v>199</v>
      </c>
      <c r="X27" s="116">
        <v>210</v>
      </c>
      <c r="Y27" s="112">
        <v>243</v>
      </c>
      <c r="Z27" s="112">
        <v>224</v>
      </c>
      <c r="AB27" s="117">
        <f t="shared" si="2"/>
        <v>2.8535031847133758E-2</v>
      </c>
    </row>
    <row r="28" spans="1:28" x14ac:dyDescent="0.25">
      <c r="S28" s="115" t="s">
        <v>74</v>
      </c>
      <c r="T28" s="115"/>
      <c r="U28" s="116"/>
      <c r="V28" s="116">
        <v>285</v>
      </c>
      <c r="W28" s="116">
        <v>357</v>
      </c>
      <c r="X28" s="116">
        <v>345</v>
      </c>
      <c r="Y28" s="112">
        <v>335</v>
      </c>
      <c r="Z28" s="112">
        <v>326</v>
      </c>
      <c r="AB28" s="117">
        <f t="shared" si="2"/>
        <v>4.1528662420382167E-2</v>
      </c>
    </row>
    <row r="29" spans="1:28" x14ac:dyDescent="0.25">
      <c r="S29" s="115" t="s">
        <v>75</v>
      </c>
      <c r="T29" s="115"/>
      <c r="U29" s="116"/>
      <c r="V29" s="116">
        <v>402</v>
      </c>
      <c r="W29" s="116">
        <v>347</v>
      </c>
      <c r="X29" s="116">
        <v>582</v>
      </c>
      <c r="Y29" s="112">
        <v>405</v>
      </c>
      <c r="Z29" s="112">
        <v>489</v>
      </c>
      <c r="AB29" s="117">
        <f t="shared" si="2"/>
        <v>6.2292993630573251E-2</v>
      </c>
    </row>
    <row r="30" spans="1:28" x14ac:dyDescent="0.25">
      <c r="S30" s="115" t="s">
        <v>76</v>
      </c>
      <c r="T30" s="115"/>
      <c r="U30" s="116"/>
      <c r="V30" s="116">
        <v>467</v>
      </c>
      <c r="W30" s="116">
        <v>527</v>
      </c>
      <c r="X30" s="116">
        <v>364</v>
      </c>
      <c r="Y30" s="112">
        <v>482</v>
      </c>
      <c r="Z30" s="112">
        <v>460</v>
      </c>
      <c r="AB30" s="117">
        <f t="shared" si="2"/>
        <v>5.8598726114649682E-2</v>
      </c>
    </row>
    <row r="31" spans="1:28" x14ac:dyDescent="0.25">
      <c r="S31" s="115" t="s">
        <v>77</v>
      </c>
      <c r="T31" s="115"/>
      <c r="U31" s="116"/>
      <c r="V31" s="116">
        <v>760</v>
      </c>
      <c r="W31" s="116">
        <v>834</v>
      </c>
      <c r="X31" s="116">
        <v>784</v>
      </c>
      <c r="Y31" s="112">
        <v>796</v>
      </c>
      <c r="Z31" s="112">
        <v>829</v>
      </c>
      <c r="AB31" s="117">
        <f t="shared" si="2"/>
        <v>0.10560509554140127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101</v>
      </c>
      <c r="W32" s="116">
        <v>111</v>
      </c>
      <c r="X32" s="116">
        <v>110</v>
      </c>
      <c r="Y32" s="112">
        <v>100</v>
      </c>
      <c r="Z32" s="112">
        <v>83</v>
      </c>
      <c r="AB32" s="117">
        <f t="shared" si="2"/>
        <v>1.0573248407643312E-2</v>
      </c>
    </row>
    <row r="33" spans="19:32" x14ac:dyDescent="0.25">
      <c r="S33" s="115" t="s">
        <v>79</v>
      </c>
      <c r="T33" s="115"/>
      <c r="U33" s="116"/>
      <c r="V33" s="116">
        <v>175</v>
      </c>
      <c r="W33" s="116">
        <v>206</v>
      </c>
      <c r="X33" s="116">
        <v>204</v>
      </c>
      <c r="Y33" s="112">
        <v>220</v>
      </c>
      <c r="Z33" s="112">
        <v>213</v>
      </c>
      <c r="AB33" s="117">
        <f t="shared" si="2"/>
        <v>2.7133757961783439E-2</v>
      </c>
    </row>
    <row r="34" spans="19:32" x14ac:dyDescent="0.25">
      <c r="S34" s="118" t="s">
        <v>53</v>
      </c>
      <c r="T34" s="118"/>
      <c r="U34" s="119"/>
      <c r="V34" s="119">
        <v>7536</v>
      </c>
      <c r="W34" s="119">
        <v>8062</v>
      </c>
      <c r="X34" s="119">
        <v>7671</v>
      </c>
      <c r="Y34" s="120">
        <v>7703</v>
      </c>
      <c r="Z34" s="120">
        <v>7850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4408</v>
      </c>
      <c r="W37" s="112">
        <v>4730</v>
      </c>
      <c r="X37" s="112">
        <v>4434</v>
      </c>
      <c r="Y37" s="112">
        <v>4622</v>
      </c>
      <c r="Z37" s="112">
        <v>4625</v>
      </c>
      <c r="AB37" s="132">
        <f>Z37/Z40*100</f>
        <v>83.771055968121715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842</v>
      </c>
      <c r="W38" s="112">
        <v>899</v>
      </c>
      <c r="X38" s="112">
        <v>876</v>
      </c>
      <c r="Y38" s="112">
        <v>897</v>
      </c>
      <c r="Z38" s="112">
        <v>896</v>
      </c>
      <c r="AB38" s="132">
        <f>Z38/Z40*100</f>
        <v>16.228944031878285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5250</v>
      </c>
      <c r="W40" s="112">
        <v>5629</v>
      </c>
      <c r="X40" s="112">
        <v>5310</v>
      </c>
      <c r="Y40" s="112">
        <v>5519</v>
      </c>
      <c r="Z40" s="112">
        <v>5521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6</v>
      </c>
      <c r="W44" s="112">
        <v>0</v>
      </c>
      <c r="X44" s="112">
        <v>4</v>
      </c>
      <c r="Y44" s="112">
        <v>7</v>
      </c>
      <c r="Z44" s="112">
        <v>1</v>
      </c>
    </row>
    <row r="45" spans="19:32" x14ac:dyDescent="0.25">
      <c r="S45" s="115" t="s">
        <v>37</v>
      </c>
      <c r="T45" s="115"/>
      <c r="U45" s="112"/>
      <c r="V45" s="112">
        <v>96</v>
      </c>
      <c r="W45" s="112">
        <v>130</v>
      </c>
      <c r="X45" s="112">
        <v>108</v>
      </c>
      <c r="Y45" s="112">
        <v>102</v>
      </c>
      <c r="Z45" s="112">
        <v>102</v>
      </c>
    </row>
    <row r="46" spans="19:32" x14ac:dyDescent="0.25">
      <c r="S46" s="115" t="s">
        <v>38</v>
      </c>
      <c r="T46" s="115"/>
      <c r="U46" s="112"/>
      <c r="V46" s="112">
        <v>252</v>
      </c>
      <c r="W46" s="112">
        <v>283</v>
      </c>
      <c r="X46" s="112">
        <v>279</v>
      </c>
      <c r="Y46" s="112">
        <v>261</v>
      </c>
      <c r="Z46" s="112">
        <v>262</v>
      </c>
    </row>
    <row r="47" spans="19:32" x14ac:dyDescent="0.25">
      <c r="S47" s="115" t="s">
        <v>39</v>
      </c>
      <c r="T47" s="115"/>
      <c r="U47" s="112"/>
      <c r="V47" s="112">
        <v>356</v>
      </c>
      <c r="W47" s="112">
        <v>374</v>
      </c>
      <c r="X47" s="112">
        <v>333</v>
      </c>
      <c r="Y47" s="112">
        <v>325</v>
      </c>
      <c r="Z47" s="112">
        <v>322</v>
      </c>
    </row>
    <row r="48" spans="19:32" x14ac:dyDescent="0.25">
      <c r="S48" s="115" t="s">
        <v>40</v>
      </c>
      <c r="T48" s="115"/>
      <c r="U48" s="112"/>
      <c r="V48" s="112">
        <v>364</v>
      </c>
      <c r="W48" s="112">
        <v>398</v>
      </c>
      <c r="X48" s="112">
        <v>396</v>
      </c>
      <c r="Y48" s="112">
        <v>399</v>
      </c>
      <c r="Z48" s="112">
        <v>407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290</v>
      </c>
      <c r="W49" s="112">
        <v>305</v>
      </c>
      <c r="X49" s="112">
        <v>278</v>
      </c>
      <c r="Y49" s="112">
        <v>295</v>
      </c>
      <c r="Z49" s="112">
        <v>315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Gannawarra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308</v>
      </c>
      <c r="W50" s="112">
        <v>307</v>
      </c>
      <c r="X50" s="112">
        <v>340</v>
      </c>
      <c r="Y50" s="112">
        <v>330</v>
      </c>
      <c r="Z50" s="112">
        <v>323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297</v>
      </c>
      <c r="W51" s="112">
        <v>317</v>
      </c>
      <c r="X51" s="112">
        <v>291</v>
      </c>
      <c r="Y51" s="112">
        <v>279</v>
      </c>
      <c r="Z51" s="112">
        <v>276</v>
      </c>
    </row>
    <row r="52" spans="1:26" ht="15" customHeight="1" x14ac:dyDescent="0.25">
      <c r="S52" s="115" t="s">
        <v>44</v>
      </c>
      <c r="T52" s="115"/>
      <c r="U52" s="112"/>
      <c r="V52" s="112">
        <v>326</v>
      </c>
      <c r="W52" s="112">
        <v>356</v>
      </c>
      <c r="X52" s="112">
        <v>340</v>
      </c>
      <c r="Y52" s="112">
        <v>347</v>
      </c>
      <c r="Z52" s="112">
        <v>326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386</v>
      </c>
      <c r="W53" s="112">
        <v>454</v>
      </c>
      <c r="X53" s="112">
        <v>385</v>
      </c>
      <c r="Y53" s="112">
        <v>380</v>
      </c>
      <c r="Z53" s="112">
        <v>403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383</v>
      </c>
      <c r="W54" s="112">
        <v>396</v>
      </c>
      <c r="X54" s="112">
        <v>393</v>
      </c>
      <c r="Y54" s="112">
        <v>407</v>
      </c>
      <c r="Z54" s="112">
        <v>411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381</v>
      </c>
      <c r="W55" s="112">
        <v>391</v>
      </c>
      <c r="X55" s="112">
        <v>348</v>
      </c>
      <c r="Y55" s="112">
        <v>344</v>
      </c>
      <c r="Z55" s="112">
        <v>381</v>
      </c>
    </row>
    <row r="56" spans="1:26" ht="15" customHeight="1" x14ac:dyDescent="0.25">
      <c r="S56" s="115" t="s">
        <v>48</v>
      </c>
      <c r="T56" s="115"/>
      <c r="U56" s="112"/>
      <c r="V56" s="112">
        <v>213</v>
      </c>
      <c r="W56" s="112">
        <v>274</v>
      </c>
      <c r="X56" s="112">
        <v>282</v>
      </c>
      <c r="Y56" s="112">
        <v>291</v>
      </c>
      <c r="Z56" s="112">
        <v>283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119</v>
      </c>
      <c r="W57" s="112">
        <v>118</v>
      </c>
      <c r="X57" s="112">
        <v>107</v>
      </c>
      <c r="Y57" s="112">
        <v>121</v>
      </c>
      <c r="Z57" s="112">
        <v>137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60</v>
      </c>
      <c r="W58" s="112">
        <v>67</v>
      </c>
      <c r="X58" s="112">
        <v>62</v>
      </c>
      <c r="Y58" s="112">
        <v>57</v>
      </c>
      <c r="Z58" s="112">
        <v>58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24</v>
      </c>
      <c r="W59" s="112">
        <v>30</v>
      </c>
      <c r="X59" s="112">
        <v>32</v>
      </c>
      <c r="Y59" s="112">
        <v>38</v>
      </c>
      <c r="Z59" s="112">
        <v>38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16</v>
      </c>
      <c r="W60" s="112">
        <v>23</v>
      </c>
      <c r="X60" s="112">
        <v>17</v>
      </c>
      <c r="Y60" s="112">
        <v>11</v>
      </c>
      <c r="Z60" s="112">
        <v>15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3889</v>
      </c>
      <c r="W61" s="112">
        <v>4217</v>
      </c>
      <c r="X61" s="112">
        <v>3980</v>
      </c>
      <c r="Y61" s="112">
        <v>3991</v>
      </c>
      <c r="Z61" s="112">
        <v>4060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4</v>
      </c>
      <c r="W63" s="112">
        <v>7</v>
      </c>
      <c r="X63" s="112">
        <v>0</v>
      </c>
      <c r="Y63" s="112">
        <v>0</v>
      </c>
      <c r="Z63" s="112">
        <v>1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109</v>
      </c>
      <c r="W64" s="112">
        <v>97</v>
      </c>
      <c r="X64" s="112">
        <v>118</v>
      </c>
      <c r="Y64" s="112">
        <v>122</v>
      </c>
      <c r="Z64" s="112">
        <v>126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Gannawarra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220</v>
      </c>
      <c r="W65" s="112">
        <v>272</v>
      </c>
      <c r="X65" s="112">
        <v>277</v>
      </c>
      <c r="Y65" s="112">
        <v>246</v>
      </c>
      <c r="Z65" s="112">
        <v>240</v>
      </c>
    </row>
    <row r="66" spans="1:26" x14ac:dyDescent="0.25">
      <c r="S66" s="115" t="s">
        <v>39</v>
      </c>
      <c r="T66" s="115"/>
      <c r="U66" s="112"/>
      <c r="V66" s="112">
        <v>290</v>
      </c>
      <c r="W66" s="112">
        <v>278</v>
      </c>
      <c r="X66" s="112">
        <v>285</v>
      </c>
      <c r="Y66" s="112">
        <v>314</v>
      </c>
      <c r="Z66" s="112">
        <v>330</v>
      </c>
    </row>
    <row r="67" spans="1:26" x14ac:dyDescent="0.25">
      <c r="S67" s="115" t="s">
        <v>40</v>
      </c>
      <c r="T67" s="115"/>
      <c r="U67" s="112"/>
      <c r="V67" s="112">
        <v>271</v>
      </c>
      <c r="W67" s="112">
        <v>333</v>
      </c>
      <c r="X67" s="112">
        <v>310</v>
      </c>
      <c r="Y67" s="112">
        <v>295</v>
      </c>
      <c r="Z67" s="112">
        <v>299</v>
      </c>
    </row>
    <row r="68" spans="1:26" x14ac:dyDescent="0.25">
      <c r="S68" s="115" t="s">
        <v>41</v>
      </c>
      <c r="T68" s="115"/>
      <c r="U68" s="112"/>
      <c r="V68" s="112">
        <v>268</v>
      </c>
      <c r="W68" s="112">
        <v>273</v>
      </c>
      <c r="X68" s="112">
        <v>258</v>
      </c>
      <c r="Y68" s="112">
        <v>244</v>
      </c>
      <c r="Z68" s="112">
        <v>261</v>
      </c>
    </row>
    <row r="69" spans="1:26" x14ac:dyDescent="0.25">
      <c r="S69" s="115" t="s">
        <v>42</v>
      </c>
      <c r="T69" s="115"/>
      <c r="U69" s="112"/>
      <c r="V69" s="112">
        <v>232</v>
      </c>
      <c r="W69" s="112">
        <v>270</v>
      </c>
      <c r="X69" s="112">
        <v>283</v>
      </c>
      <c r="Y69" s="112">
        <v>315</v>
      </c>
      <c r="Z69" s="112">
        <v>321</v>
      </c>
    </row>
    <row r="70" spans="1:26" x14ac:dyDescent="0.25">
      <c r="S70" s="115" t="s">
        <v>43</v>
      </c>
      <c r="T70" s="115"/>
      <c r="U70" s="112"/>
      <c r="V70" s="112">
        <v>308</v>
      </c>
      <c r="W70" s="112">
        <v>275</v>
      </c>
      <c r="X70" s="112">
        <v>274</v>
      </c>
      <c r="Y70" s="112">
        <v>256</v>
      </c>
      <c r="Z70" s="112">
        <v>291</v>
      </c>
    </row>
    <row r="71" spans="1:26" x14ac:dyDescent="0.25">
      <c r="S71" s="115" t="s">
        <v>44</v>
      </c>
      <c r="T71" s="115"/>
      <c r="U71" s="112"/>
      <c r="V71" s="112">
        <v>382</v>
      </c>
      <c r="W71" s="112">
        <v>428</v>
      </c>
      <c r="X71" s="112">
        <v>385</v>
      </c>
      <c r="Y71" s="112">
        <v>333</v>
      </c>
      <c r="Z71" s="112">
        <v>303</v>
      </c>
    </row>
    <row r="72" spans="1:26" x14ac:dyDescent="0.25">
      <c r="S72" s="115" t="s">
        <v>45</v>
      </c>
      <c r="T72" s="115"/>
      <c r="U72" s="112"/>
      <c r="V72" s="112">
        <v>423</v>
      </c>
      <c r="W72" s="112">
        <v>417</v>
      </c>
      <c r="X72" s="112">
        <v>393</v>
      </c>
      <c r="Y72" s="112">
        <v>413</v>
      </c>
      <c r="Z72" s="112">
        <v>389</v>
      </c>
    </row>
    <row r="73" spans="1:26" x14ac:dyDescent="0.25">
      <c r="S73" s="115" t="s">
        <v>46</v>
      </c>
      <c r="T73" s="115"/>
      <c r="U73" s="112"/>
      <c r="V73" s="112">
        <v>472</v>
      </c>
      <c r="W73" s="112">
        <v>482</v>
      </c>
      <c r="X73" s="112">
        <v>424</v>
      </c>
      <c r="Y73" s="112">
        <v>435</v>
      </c>
      <c r="Z73" s="112">
        <v>454</v>
      </c>
    </row>
    <row r="74" spans="1:26" x14ac:dyDescent="0.25">
      <c r="S74" s="115" t="s">
        <v>47</v>
      </c>
      <c r="T74" s="115"/>
      <c r="U74" s="112"/>
      <c r="V74" s="112">
        <v>313</v>
      </c>
      <c r="W74" s="112">
        <v>348</v>
      </c>
      <c r="X74" s="112">
        <v>333</v>
      </c>
      <c r="Y74" s="112">
        <v>357</v>
      </c>
      <c r="Z74" s="112">
        <v>383</v>
      </c>
    </row>
    <row r="75" spans="1:26" x14ac:dyDescent="0.25">
      <c r="S75" s="115" t="s">
        <v>48</v>
      </c>
      <c r="T75" s="115"/>
      <c r="U75" s="112"/>
      <c r="V75" s="112">
        <v>194</v>
      </c>
      <c r="W75" s="112">
        <v>175</v>
      </c>
      <c r="X75" s="112">
        <v>181</v>
      </c>
      <c r="Y75" s="112">
        <v>184</v>
      </c>
      <c r="Z75" s="112">
        <v>200</v>
      </c>
    </row>
    <row r="76" spans="1:26" x14ac:dyDescent="0.25">
      <c r="S76" s="115" t="s">
        <v>49</v>
      </c>
      <c r="T76" s="115"/>
      <c r="U76" s="112"/>
      <c r="V76" s="112">
        <v>91</v>
      </c>
      <c r="W76" s="112">
        <v>96</v>
      </c>
      <c r="X76" s="112">
        <v>95</v>
      </c>
      <c r="Y76" s="112">
        <v>114</v>
      </c>
      <c r="Z76" s="112">
        <v>102</v>
      </c>
    </row>
    <row r="77" spans="1:26" x14ac:dyDescent="0.25">
      <c r="S77" s="115" t="s">
        <v>50</v>
      </c>
      <c r="T77" s="115"/>
      <c r="U77" s="112"/>
      <c r="V77" s="112">
        <v>48</v>
      </c>
      <c r="W77" s="112">
        <v>59</v>
      </c>
      <c r="X77" s="112">
        <v>47</v>
      </c>
      <c r="Y77" s="112">
        <v>53</v>
      </c>
      <c r="Z77" s="112">
        <v>49</v>
      </c>
    </row>
    <row r="78" spans="1:26" x14ac:dyDescent="0.25">
      <c r="S78" s="115" t="s">
        <v>51</v>
      </c>
      <c r="T78" s="115"/>
      <c r="U78" s="112"/>
      <c r="V78" s="112">
        <v>8</v>
      </c>
      <c r="W78" s="112">
        <v>21</v>
      </c>
      <c r="X78" s="112">
        <v>18</v>
      </c>
      <c r="Y78" s="112">
        <v>26</v>
      </c>
      <c r="Z78" s="112">
        <v>24</v>
      </c>
    </row>
    <row r="79" spans="1:26" x14ac:dyDescent="0.25">
      <c r="S79" s="115" t="s">
        <v>52</v>
      </c>
      <c r="T79" s="115"/>
      <c r="U79" s="112"/>
      <c r="V79" s="112">
        <v>18</v>
      </c>
      <c r="W79" s="112">
        <v>21</v>
      </c>
      <c r="X79" s="112">
        <v>12</v>
      </c>
      <c r="Y79" s="112">
        <v>18</v>
      </c>
      <c r="Z79" s="112">
        <v>14</v>
      </c>
    </row>
    <row r="80" spans="1:26" x14ac:dyDescent="0.25">
      <c r="S80" s="118" t="s">
        <v>53</v>
      </c>
      <c r="T80" s="118"/>
      <c r="U80" s="112"/>
      <c r="V80" s="112">
        <v>3651</v>
      </c>
      <c r="W80" s="112">
        <v>3844</v>
      </c>
      <c r="X80" s="112">
        <v>3693</v>
      </c>
      <c r="Y80" s="112">
        <v>3710</v>
      </c>
      <c r="Z80" s="112">
        <v>3787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Gannawarra</v>
      </c>
      <c r="D83" s="144"/>
      <c r="E83" s="144"/>
      <c r="F83" s="144"/>
      <c r="G83" s="144"/>
      <c r="H83" s="47"/>
      <c r="I83" s="47"/>
      <c r="J83" s="145" t="str">
        <f>'State data for spotlight'!A1</f>
        <v>Victoria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285</v>
      </c>
      <c r="W83" s="112">
        <v>335</v>
      </c>
      <c r="X83" s="112">
        <v>316</v>
      </c>
      <c r="Y83" s="112">
        <v>296</v>
      </c>
      <c r="Z83" s="112">
        <v>304</v>
      </c>
      <c r="AD83" s="117"/>
    </row>
    <row r="84" spans="1:30" ht="15" customHeight="1" x14ac:dyDescent="0.25">
      <c r="A84" s="46"/>
      <c r="B84" s="46"/>
      <c r="C84" s="48"/>
      <c r="D84" s="139" t="s">
        <v>0</v>
      </c>
      <c r="E84" s="139"/>
      <c r="F84" s="139" t="s">
        <v>201</v>
      </c>
      <c r="G84" s="139"/>
      <c r="H84" s="48"/>
      <c r="I84" s="48"/>
      <c r="J84" s="48"/>
      <c r="K84" s="48"/>
      <c r="L84" s="139" t="s">
        <v>0</v>
      </c>
      <c r="M84" s="139"/>
      <c r="N84" s="139" t="s">
        <v>201</v>
      </c>
      <c r="O84" s="139"/>
      <c r="S84" s="115" t="s">
        <v>57</v>
      </c>
      <c r="T84" s="115"/>
      <c r="U84" s="112"/>
      <c r="V84" s="112">
        <v>164</v>
      </c>
      <c r="W84" s="112">
        <v>182</v>
      </c>
      <c r="X84" s="112">
        <v>176</v>
      </c>
      <c r="Y84" s="112">
        <v>185</v>
      </c>
      <c r="Z84" s="112">
        <v>185</v>
      </c>
    </row>
    <row r="85" spans="1:30" ht="15" customHeight="1" x14ac:dyDescent="0.25">
      <c r="A85" s="46"/>
      <c r="B85" s="46"/>
      <c r="C85" s="58" t="s">
        <v>1</v>
      </c>
      <c r="D85" s="139" t="s">
        <v>2</v>
      </c>
      <c r="E85" s="139"/>
      <c r="F85" s="139" t="str">
        <f>"since "&amp;$V$2</f>
        <v>since 2016-17</v>
      </c>
      <c r="G85" s="139"/>
      <c r="H85" s="48"/>
      <c r="I85" s="48"/>
      <c r="J85" s="48"/>
      <c r="K85" s="58" t="s">
        <v>1</v>
      </c>
      <c r="L85" s="139" t="s">
        <v>2</v>
      </c>
      <c r="M85" s="139"/>
      <c r="N85" s="139" t="str">
        <f>"since "&amp;$V$2</f>
        <v>since 2016-17</v>
      </c>
      <c r="O85" s="139"/>
      <c r="S85" s="115" t="s">
        <v>195</v>
      </c>
      <c r="T85" s="115"/>
      <c r="U85" s="112"/>
      <c r="V85" s="112">
        <v>422</v>
      </c>
      <c r="W85" s="112">
        <v>461</v>
      </c>
      <c r="X85" s="112">
        <v>434</v>
      </c>
      <c r="Y85" s="112">
        <v>470</v>
      </c>
      <c r="Z85" s="112">
        <v>481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7,850</v>
      </c>
      <c r="D86" s="96">
        <f t="shared" ref="D86:D91" si="4">AD4</f>
        <v>1.921578810698521E-2</v>
      </c>
      <c r="E86" s="97">
        <f t="shared" ref="E86:E91" si="5">AD4</f>
        <v>1.921578810698521E-2</v>
      </c>
      <c r="F86" s="96">
        <f t="shared" ref="F86:F91" si="6">AF4</f>
        <v>4.1114058355437688E-2</v>
      </c>
      <c r="G86" s="97">
        <f t="shared" ref="G86:G91" si="7">AF4</f>
        <v>4.1114058355437688E-2</v>
      </c>
      <c r="H86" s="57"/>
      <c r="I86" s="57"/>
      <c r="J86" s="140" t="str">
        <f>'State data for spotlight'!J4</f>
        <v>5,274,707</v>
      </c>
      <c r="K86" s="140"/>
      <c r="L86" s="96">
        <f>'State data for spotlight'!L4</f>
        <v>1.4421743640712803E-2</v>
      </c>
      <c r="M86" s="97">
        <f>'State data for spotlight'!L4</f>
        <v>1.4421743640712803E-2</v>
      </c>
      <c r="N86" s="96">
        <f>'State data for spotlight'!N4</f>
        <v>8.438148994686534E-2</v>
      </c>
      <c r="O86" s="97">
        <f>'State data for spotlight'!N4</f>
        <v>8.438148994686534E-2</v>
      </c>
      <c r="S86" s="115" t="s">
        <v>196</v>
      </c>
      <c r="T86" s="115"/>
      <c r="U86" s="112"/>
      <c r="V86" s="112">
        <v>83</v>
      </c>
      <c r="W86" s="112">
        <v>83</v>
      </c>
      <c r="X86" s="112">
        <v>88</v>
      </c>
      <c r="Y86" s="112">
        <v>96</v>
      </c>
      <c r="Z86" s="112">
        <v>99</v>
      </c>
    </row>
    <row r="87" spans="1:30" ht="15" customHeight="1" x14ac:dyDescent="0.25">
      <c r="A87" s="98" t="s">
        <v>4</v>
      </c>
      <c r="B87" s="49"/>
      <c r="C87" s="57" t="str">
        <f t="shared" si="3"/>
        <v>4,060</v>
      </c>
      <c r="D87" s="96">
        <f t="shared" si="4"/>
        <v>1.7034068136272618E-2</v>
      </c>
      <c r="E87" s="97">
        <f t="shared" si="5"/>
        <v>1.7034068136272618E-2</v>
      </c>
      <c r="F87" s="96">
        <f t="shared" si="6"/>
        <v>4.4238683127572065E-2</v>
      </c>
      <c r="G87" s="97">
        <f t="shared" si="7"/>
        <v>4.4238683127572065E-2</v>
      </c>
      <c r="H87" s="57"/>
      <c r="I87" s="57"/>
      <c r="J87" s="140" t="str">
        <f>'State data for spotlight'!J5</f>
        <v>2,678,317</v>
      </c>
      <c r="K87" s="140"/>
      <c r="L87" s="96">
        <f>'State data for spotlight'!L5</f>
        <v>7.6054295905234603E-3</v>
      </c>
      <c r="M87" s="97">
        <f>'State data for spotlight'!L5</f>
        <v>7.6054295905234603E-3</v>
      </c>
      <c r="N87" s="96">
        <f>'State data for spotlight'!N5</f>
        <v>7.1082164833552008E-2</v>
      </c>
      <c r="O87" s="97">
        <f>'State data for spotlight'!N5</f>
        <v>7.1082164833552008E-2</v>
      </c>
      <c r="S87" s="115" t="s">
        <v>197</v>
      </c>
      <c r="T87" s="115"/>
      <c r="U87" s="112"/>
      <c r="V87" s="112">
        <v>66</v>
      </c>
      <c r="W87" s="112">
        <v>64</v>
      </c>
      <c r="X87" s="112">
        <v>53</v>
      </c>
      <c r="Y87" s="112">
        <v>54</v>
      </c>
      <c r="Z87" s="112">
        <v>65</v>
      </c>
    </row>
    <row r="88" spans="1:30" ht="15" customHeight="1" x14ac:dyDescent="0.25">
      <c r="A88" s="98" t="s">
        <v>5</v>
      </c>
      <c r="B88" s="49"/>
      <c r="C88" s="57" t="str">
        <f t="shared" si="3"/>
        <v>3,787</v>
      </c>
      <c r="D88" s="96">
        <f t="shared" si="4"/>
        <v>2.0479655079493453E-2</v>
      </c>
      <c r="E88" s="97">
        <f t="shared" si="5"/>
        <v>2.0479655079493453E-2</v>
      </c>
      <c r="F88" s="96">
        <f t="shared" si="6"/>
        <v>3.8103070175438569E-2</v>
      </c>
      <c r="G88" s="97">
        <f t="shared" si="7"/>
        <v>3.8103070175438569E-2</v>
      </c>
      <c r="H88" s="57"/>
      <c r="I88" s="57"/>
      <c r="J88" s="140" t="str">
        <f>'State data for spotlight'!J6</f>
        <v>2,593,620</v>
      </c>
      <c r="K88" s="140"/>
      <c r="L88" s="96">
        <f>'State data for spotlight'!L6</f>
        <v>2.0458990541862843E-2</v>
      </c>
      <c r="M88" s="97">
        <f>'State data for spotlight'!L6</f>
        <v>2.0458990541862843E-2</v>
      </c>
      <c r="N88" s="96">
        <f>'State data for spotlight'!N6</f>
        <v>9.7278654845571522E-2</v>
      </c>
      <c r="O88" s="97">
        <f>'State data for spotlight'!N6</f>
        <v>9.7278654845571522E-2</v>
      </c>
      <c r="S88" s="115" t="s">
        <v>198</v>
      </c>
      <c r="T88" s="115"/>
      <c r="U88" s="112"/>
      <c r="V88" s="112">
        <v>114</v>
      </c>
      <c r="W88" s="112">
        <v>120</v>
      </c>
      <c r="X88" s="112">
        <v>119</v>
      </c>
      <c r="Y88" s="112">
        <v>116</v>
      </c>
      <c r="Z88" s="112">
        <v>128</v>
      </c>
    </row>
    <row r="89" spans="1:30" ht="15" customHeight="1" x14ac:dyDescent="0.25">
      <c r="A89" s="49" t="s">
        <v>6</v>
      </c>
      <c r="B89" s="49"/>
      <c r="C89" s="57" t="str">
        <f t="shared" si="3"/>
        <v>5,520</v>
      </c>
      <c r="D89" s="96">
        <f t="shared" si="4"/>
        <v>7.2516316171133965E-4</v>
      </c>
      <c r="E89" s="97">
        <f t="shared" si="5"/>
        <v>7.2516316171133965E-4</v>
      </c>
      <c r="F89" s="96">
        <f t="shared" si="6"/>
        <v>5.1628881691750728E-2</v>
      </c>
      <c r="G89" s="97">
        <f t="shared" si="7"/>
        <v>5.1628881691750728E-2</v>
      </c>
      <c r="H89" s="57"/>
      <c r="I89" s="57"/>
      <c r="J89" s="140" t="str">
        <f>'State data for spotlight'!J7</f>
        <v>3,674,745</v>
      </c>
      <c r="K89" s="140"/>
      <c r="L89" s="96">
        <f>'State data for spotlight'!L7</f>
        <v>-4.8048916624486848E-3</v>
      </c>
      <c r="M89" s="97">
        <f>'State data for spotlight'!L7</f>
        <v>-4.8048916624486848E-3</v>
      </c>
      <c r="N89" s="96">
        <f>'State data for spotlight'!N7</f>
        <v>6.9960159780158238E-2</v>
      </c>
      <c r="O89" s="97">
        <f>'State data for spotlight'!N7</f>
        <v>6.9960159780158238E-2</v>
      </c>
      <c r="S89" s="115" t="s">
        <v>199</v>
      </c>
      <c r="T89" s="115"/>
      <c r="U89" s="112"/>
      <c r="V89" s="112">
        <v>321</v>
      </c>
      <c r="W89" s="112">
        <v>341</v>
      </c>
      <c r="X89" s="112">
        <v>356</v>
      </c>
      <c r="Y89" s="112">
        <v>345</v>
      </c>
      <c r="Z89" s="112">
        <v>365</v>
      </c>
    </row>
    <row r="90" spans="1:30" ht="15" customHeight="1" x14ac:dyDescent="0.25">
      <c r="A90" s="49" t="s">
        <v>98</v>
      </c>
      <c r="B90" s="49"/>
      <c r="C90" s="57" t="str">
        <f t="shared" si="3"/>
        <v>$39,640</v>
      </c>
      <c r="D90" s="96">
        <f t="shared" si="4"/>
        <v>0.10428131873029933</v>
      </c>
      <c r="E90" s="97">
        <f t="shared" si="5"/>
        <v>0.10428131873029933</v>
      </c>
      <c r="F90" s="96">
        <f t="shared" si="6"/>
        <v>0.2230502391643272</v>
      </c>
      <c r="G90" s="97">
        <f t="shared" si="7"/>
        <v>0.2230502391643272</v>
      </c>
      <c r="H90" s="57"/>
      <c r="I90" s="57"/>
      <c r="J90" s="57"/>
      <c r="K90" s="57" t="str">
        <f>'State data for spotlight'!J8</f>
        <v>$47,209</v>
      </c>
      <c r="L90" s="96">
        <f>'State data for spotlight'!L8</f>
        <v>5.506898121546655E-2</v>
      </c>
      <c r="M90" s="97">
        <f>'State data for spotlight'!L8</f>
        <v>5.506898121546655E-2</v>
      </c>
      <c r="N90" s="96">
        <f>'State data for spotlight'!N8</f>
        <v>0.1204561491199776</v>
      </c>
      <c r="O90" s="97">
        <f>'State data for spotlight'!N8</f>
        <v>0.1204561491199776</v>
      </c>
      <c r="S90" s="115" t="s">
        <v>58</v>
      </c>
      <c r="T90" s="115"/>
      <c r="U90" s="112"/>
      <c r="V90" s="112">
        <v>425</v>
      </c>
      <c r="W90" s="112">
        <v>474</v>
      </c>
      <c r="X90" s="112">
        <v>443</v>
      </c>
      <c r="Y90" s="112">
        <v>450</v>
      </c>
      <c r="Z90" s="112">
        <v>471</v>
      </c>
    </row>
    <row r="91" spans="1:30" ht="15" customHeight="1" x14ac:dyDescent="0.25">
      <c r="A91" s="49" t="s">
        <v>7</v>
      </c>
      <c r="B91" s="49"/>
      <c r="C91" s="57" t="str">
        <f t="shared" si="3"/>
        <v>$252.7 mil</v>
      </c>
      <c r="D91" s="96">
        <f t="shared" si="4"/>
        <v>2.9871644598022939E-2</v>
      </c>
      <c r="E91" s="97">
        <f t="shared" si="5"/>
        <v>2.9871644598022939E-2</v>
      </c>
      <c r="F91" s="96">
        <f t="shared" si="6"/>
        <v>0.26968138950412079</v>
      </c>
      <c r="G91" s="97">
        <f t="shared" si="7"/>
        <v>0.26968138950412079</v>
      </c>
      <c r="H91" s="57"/>
      <c r="I91" s="57"/>
      <c r="J91" s="57"/>
      <c r="K91" s="57" t="str">
        <f>'State data for spotlight'!J9</f>
        <v>$245.4 bil</v>
      </c>
      <c r="L91" s="96">
        <f>'State data for spotlight'!L9</f>
        <v>4.7371657837374626E-2</v>
      </c>
      <c r="M91" s="97">
        <f>'State data for spotlight'!L9</f>
        <v>4.7371657837374626E-2</v>
      </c>
      <c r="N91" s="96">
        <f>'State data for spotlight'!N9</f>
        <v>0.24227335855331145</v>
      </c>
      <c r="O91" s="97">
        <f>'State data for spotlight'!N9</f>
        <v>0.24227335855331145</v>
      </c>
      <c r="S91" s="118" t="s">
        <v>53</v>
      </c>
      <c r="T91" s="118"/>
      <c r="U91" s="112"/>
      <c r="V91" s="112">
        <v>2778</v>
      </c>
      <c r="W91" s="112">
        <v>3027</v>
      </c>
      <c r="X91" s="112">
        <v>2846</v>
      </c>
      <c r="Y91" s="112">
        <v>2948</v>
      </c>
      <c r="Z91" s="112">
        <v>2931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5" t="s">
        <v>202</v>
      </c>
      <c r="S93" s="115" t="s">
        <v>56</v>
      </c>
      <c r="T93" s="115"/>
      <c r="U93" s="112"/>
      <c r="V93" s="112">
        <v>153</v>
      </c>
      <c r="W93" s="112">
        <v>166</v>
      </c>
      <c r="X93" s="112">
        <v>155</v>
      </c>
      <c r="Y93" s="112">
        <v>161</v>
      </c>
      <c r="Z93" s="112">
        <v>153</v>
      </c>
    </row>
    <row r="94" spans="1:30" ht="15" customHeight="1" x14ac:dyDescent="0.25">
      <c r="A94" s="136" t="s">
        <v>203</v>
      </c>
      <c r="S94" s="115" t="s">
        <v>57</v>
      </c>
      <c r="T94" s="115"/>
      <c r="U94" s="112"/>
      <c r="V94" s="112">
        <v>407</v>
      </c>
      <c r="W94" s="112">
        <v>419</v>
      </c>
      <c r="X94" s="112">
        <v>391</v>
      </c>
      <c r="Y94" s="112">
        <v>403</v>
      </c>
      <c r="Z94" s="112">
        <v>436</v>
      </c>
    </row>
    <row r="95" spans="1:30" ht="15" customHeight="1" x14ac:dyDescent="0.25">
      <c r="A95" s="134" t="s">
        <v>286</v>
      </c>
      <c r="S95" s="115" t="s">
        <v>195</v>
      </c>
      <c r="T95" s="115"/>
      <c r="U95" s="112"/>
      <c r="V95" s="112">
        <v>69</v>
      </c>
      <c r="W95" s="112">
        <v>63</v>
      </c>
      <c r="X95" s="112">
        <v>63</v>
      </c>
      <c r="Y95" s="112">
        <v>71</v>
      </c>
      <c r="Z95" s="112">
        <v>71</v>
      </c>
    </row>
    <row r="96" spans="1:30" ht="15" customHeight="1" x14ac:dyDescent="0.25">
      <c r="A96" s="135" t="s">
        <v>278</v>
      </c>
      <c r="S96" s="115" t="s">
        <v>196</v>
      </c>
      <c r="T96" s="115"/>
      <c r="U96" s="112"/>
      <c r="V96" s="112">
        <v>326</v>
      </c>
      <c r="W96" s="112">
        <v>354</v>
      </c>
      <c r="X96" s="112">
        <v>366</v>
      </c>
      <c r="Y96" s="112">
        <v>363</v>
      </c>
      <c r="Z96" s="112">
        <v>391</v>
      </c>
    </row>
    <row r="97" spans="1:32" ht="15" customHeight="1" x14ac:dyDescent="0.25">
      <c r="A97" s="134" t="s">
        <v>290</v>
      </c>
      <c r="S97" s="115" t="s">
        <v>197</v>
      </c>
      <c r="T97" s="115"/>
      <c r="U97" s="112"/>
      <c r="V97" s="112">
        <v>386</v>
      </c>
      <c r="W97" s="112">
        <v>374</v>
      </c>
      <c r="X97" s="112">
        <v>371</v>
      </c>
      <c r="Y97" s="112">
        <v>363</v>
      </c>
      <c r="Z97" s="112">
        <v>374</v>
      </c>
    </row>
    <row r="98" spans="1:32" ht="15" customHeight="1" x14ac:dyDescent="0.25">
      <c r="A98" s="134" t="s">
        <v>291</v>
      </c>
      <c r="S98" s="115" t="s">
        <v>198</v>
      </c>
      <c r="T98" s="115"/>
      <c r="U98" s="112"/>
      <c r="V98" s="112">
        <v>226</v>
      </c>
      <c r="W98" s="112">
        <v>263</v>
      </c>
      <c r="X98" s="112">
        <v>277</v>
      </c>
      <c r="Y98" s="112">
        <v>276</v>
      </c>
      <c r="Z98" s="112">
        <v>276</v>
      </c>
    </row>
    <row r="99" spans="1:32" ht="15" customHeight="1" x14ac:dyDescent="0.25">
      <c r="S99" s="115" t="s">
        <v>199</v>
      </c>
      <c r="T99" s="115"/>
      <c r="U99" s="112"/>
      <c r="V99" s="112">
        <v>27</v>
      </c>
      <c r="W99" s="112">
        <v>25</v>
      </c>
      <c r="X99" s="112">
        <v>28</v>
      </c>
      <c r="Y99" s="112">
        <v>35</v>
      </c>
      <c r="Z99" s="112">
        <v>27</v>
      </c>
    </row>
    <row r="100" spans="1:32" ht="15" customHeight="1" x14ac:dyDescent="0.25">
      <c r="S100" s="115" t="s">
        <v>58</v>
      </c>
      <c r="T100" s="115"/>
      <c r="U100" s="112"/>
      <c r="V100" s="112">
        <v>217</v>
      </c>
      <c r="W100" s="112">
        <v>235</v>
      </c>
      <c r="X100" s="112">
        <v>223</v>
      </c>
      <c r="Y100" s="112">
        <v>228</v>
      </c>
      <c r="Z100" s="112">
        <v>233</v>
      </c>
    </row>
    <row r="101" spans="1:32" x14ac:dyDescent="0.25">
      <c r="A101" s="18"/>
      <c r="S101" s="118" t="s">
        <v>53</v>
      </c>
      <c r="T101" s="118"/>
      <c r="U101" s="112"/>
      <c r="V101" s="112">
        <v>2475</v>
      </c>
      <c r="W101" s="112">
        <v>2605</v>
      </c>
      <c r="X101" s="112">
        <v>2470</v>
      </c>
      <c r="Y101" s="112">
        <v>2568</v>
      </c>
      <c r="Z101" s="112">
        <v>2588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204</v>
      </c>
      <c r="Y103" s="106" t="s">
        <v>281</v>
      </c>
      <c r="Z103" s="106" t="s">
        <v>287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4868</v>
      </c>
      <c r="W104" s="112">
        <v>5067</v>
      </c>
      <c r="X104" s="112">
        <v>4998</v>
      </c>
      <c r="Y104" s="112">
        <v>5169</v>
      </c>
      <c r="Z104" s="112">
        <v>5169</v>
      </c>
      <c r="AB104" s="109" t="str">
        <f>TEXT(Z104,"###,###")</f>
        <v>5,169</v>
      </c>
      <c r="AD104" s="130">
        <f>Z104/($Z$4)*100</f>
        <v>65.847133757961785</v>
      </c>
      <c r="AF104" s="109"/>
    </row>
    <row r="105" spans="1:32" x14ac:dyDescent="0.25">
      <c r="S105" s="115" t="s">
        <v>17</v>
      </c>
      <c r="T105" s="115"/>
      <c r="U105" s="112"/>
      <c r="V105" s="112">
        <v>1321</v>
      </c>
      <c r="W105" s="112">
        <v>1327</v>
      </c>
      <c r="X105" s="112">
        <v>1373</v>
      </c>
      <c r="Y105" s="112">
        <v>1325</v>
      </c>
      <c r="Z105" s="112">
        <v>1402</v>
      </c>
      <c r="AB105" s="109" t="str">
        <f>TEXT(Z105,"###,###")</f>
        <v>1,402</v>
      </c>
      <c r="AD105" s="130">
        <f>Z105/($Z$4)*100</f>
        <v>17.859872611464969</v>
      </c>
      <c r="AF105" s="109"/>
    </row>
    <row r="106" spans="1:32" x14ac:dyDescent="0.25">
      <c r="S106" s="118" t="s">
        <v>53</v>
      </c>
      <c r="T106" s="118"/>
      <c r="U106" s="120"/>
      <c r="V106" s="120">
        <v>6189</v>
      </c>
      <c r="W106" s="120">
        <v>6394</v>
      </c>
      <c r="X106" s="120">
        <v>6371</v>
      </c>
      <c r="Y106" s="120">
        <v>6494</v>
      </c>
      <c r="Z106" s="120">
        <v>6571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1529</v>
      </c>
      <c r="W108" s="112">
        <v>1665</v>
      </c>
      <c r="X108" s="112">
        <v>1411</v>
      </c>
      <c r="Y108" s="112">
        <v>1413</v>
      </c>
      <c r="Z108" s="112">
        <v>1606</v>
      </c>
      <c r="AB108" s="109" t="str">
        <f>TEXT(Z108,"###,###")</f>
        <v>1,606</v>
      </c>
      <c r="AD108" s="130">
        <f>Z108/($Z$4)*100</f>
        <v>20.458598726114648</v>
      </c>
      <c r="AF108" s="109"/>
    </row>
    <row r="109" spans="1:32" x14ac:dyDescent="0.25">
      <c r="S109" s="115" t="s">
        <v>20</v>
      </c>
      <c r="T109" s="115"/>
      <c r="U109" s="112"/>
      <c r="V109" s="112">
        <v>1382</v>
      </c>
      <c r="W109" s="112">
        <v>1401</v>
      </c>
      <c r="X109" s="112">
        <v>1459</v>
      </c>
      <c r="Y109" s="112">
        <v>1517</v>
      </c>
      <c r="Z109" s="112">
        <v>1500</v>
      </c>
      <c r="AB109" s="109" t="str">
        <f>TEXT(Z109,"###,###")</f>
        <v>1,500</v>
      </c>
      <c r="AD109" s="130">
        <f>Z109/($Z$4)*100</f>
        <v>19.108280254777071</v>
      </c>
      <c r="AF109" s="109"/>
    </row>
    <row r="110" spans="1:32" x14ac:dyDescent="0.25">
      <c r="S110" s="115" t="s">
        <v>21</v>
      </c>
      <c r="T110" s="115"/>
      <c r="U110" s="112"/>
      <c r="V110" s="112">
        <v>1888</v>
      </c>
      <c r="W110" s="112">
        <v>1936</v>
      </c>
      <c r="X110" s="112">
        <v>1986</v>
      </c>
      <c r="Y110" s="112">
        <v>1995</v>
      </c>
      <c r="Z110" s="112">
        <v>1947</v>
      </c>
      <c r="AB110" s="109" t="str">
        <f>TEXT(Z110,"###,###")</f>
        <v>1,947</v>
      </c>
      <c r="AD110" s="130">
        <f>Z110/($Z$4)*100</f>
        <v>24.802547770700638</v>
      </c>
      <c r="AF110" s="109"/>
    </row>
    <row r="111" spans="1:32" x14ac:dyDescent="0.25">
      <c r="S111" s="115" t="s">
        <v>22</v>
      </c>
      <c r="T111" s="115"/>
      <c r="U111" s="112"/>
      <c r="V111" s="112">
        <v>1442</v>
      </c>
      <c r="W111" s="112">
        <v>1571</v>
      </c>
      <c r="X111" s="112">
        <v>1562</v>
      </c>
      <c r="Y111" s="112">
        <v>1514</v>
      </c>
      <c r="Z111" s="112">
        <v>1601</v>
      </c>
      <c r="AB111" s="109" t="str">
        <f>TEXT(Z111,"###,###")</f>
        <v>1,601</v>
      </c>
      <c r="AD111" s="130">
        <f>Z111/($Z$4)*100</f>
        <v>20.394904458598724</v>
      </c>
      <c r="AF111" s="109"/>
    </row>
    <row r="112" spans="1:32" x14ac:dyDescent="0.25">
      <c r="S112" s="118" t="s">
        <v>53</v>
      </c>
      <c r="T112" s="118"/>
      <c r="U112" s="112"/>
      <c r="V112" s="112">
        <v>7536</v>
      </c>
      <c r="W112" s="112">
        <v>8068</v>
      </c>
      <c r="X112" s="112">
        <v>7675</v>
      </c>
      <c r="Y112" s="112">
        <v>7701</v>
      </c>
      <c r="Z112" s="112">
        <v>7850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45.29</v>
      </c>
      <c r="W118" s="131">
        <v>45.28</v>
      </c>
      <c r="X118" s="131">
        <v>45.09</v>
      </c>
      <c r="Y118" s="131">
        <v>45.58</v>
      </c>
      <c r="Z118" s="131">
        <v>45.69</v>
      </c>
      <c r="AB118" s="109" t="str">
        <f>TEXT(Z118,"##.0")</f>
        <v>45.7</v>
      </c>
    </row>
    <row r="120" spans="19:32" x14ac:dyDescent="0.25">
      <c r="S120" s="101" t="s">
        <v>100</v>
      </c>
      <c r="T120" s="112"/>
      <c r="U120" s="112"/>
      <c r="V120" s="112">
        <v>3706</v>
      </c>
      <c r="W120" s="112">
        <v>3951</v>
      </c>
      <c r="X120" s="112">
        <v>3871</v>
      </c>
      <c r="Y120" s="112">
        <v>3979</v>
      </c>
      <c r="Z120" s="112">
        <v>3962</v>
      </c>
      <c r="AB120" s="109" t="str">
        <f>TEXT(Z120,"###,###")</f>
        <v>3,962</v>
      </c>
    </row>
    <row r="121" spans="19:32" x14ac:dyDescent="0.25">
      <c r="S121" s="101" t="s">
        <v>101</v>
      </c>
      <c r="T121" s="112"/>
      <c r="U121" s="112"/>
      <c r="V121" s="112">
        <v>911</v>
      </c>
      <c r="W121" s="112">
        <v>1040</v>
      </c>
      <c r="X121" s="112">
        <v>892</v>
      </c>
      <c r="Y121" s="112">
        <v>966</v>
      </c>
      <c r="Z121" s="112">
        <v>949</v>
      </c>
      <c r="AB121" s="109" t="str">
        <f>TEXT(Z121,"###,###")</f>
        <v>949</v>
      </c>
    </row>
    <row r="122" spans="19:32" x14ac:dyDescent="0.25">
      <c r="S122" s="101" t="s">
        <v>102</v>
      </c>
      <c r="T122" s="112"/>
      <c r="U122" s="112"/>
      <c r="V122" s="112">
        <v>631</v>
      </c>
      <c r="W122" s="112">
        <v>638</v>
      </c>
      <c r="X122" s="112">
        <v>554</v>
      </c>
      <c r="Y122" s="112">
        <v>571</v>
      </c>
      <c r="Z122" s="112">
        <v>606</v>
      </c>
      <c r="AB122" s="109" t="str">
        <f>TEXT(Z122,"###,###")</f>
        <v>606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4337</v>
      </c>
      <c r="W124" s="112">
        <v>4589</v>
      </c>
      <c r="X124" s="112">
        <v>4425</v>
      </c>
      <c r="Y124" s="112">
        <v>4550</v>
      </c>
      <c r="Z124" s="112">
        <v>4568</v>
      </c>
      <c r="AB124" s="109" t="str">
        <f>TEXT(Z124,"###,###")</f>
        <v>4,568</v>
      </c>
      <c r="AD124" s="127">
        <f>Z124/$Z$7*100</f>
        <v>82.753623188405797</v>
      </c>
    </row>
    <row r="125" spans="19:32" x14ac:dyDescent="0.25">
      <c r="S125" s="101" t="s">
        <v>104</v>
      </c>
      <c r="T125" s="112"/>
      <c r="U125" s="112"/>
      <c r="V125" s="112">
        <v>1542</v>
      </c>
      <c r="W125" s="112">
        <v>1678</v>
      </c>
      <c r="X125" s="112">
        <v>1446</v>
      </c>
      <c r="Y125" s="112">
        <v>1537</v>
      </c>
      <c r="Z125" s="112">
        <v>1555</v>
      </c>
      <c r="AB125" s="109" t="str">
        <f>TEXT(Z125,"###,###")</f>
        <v>1,555</v>
      </c>
      <c r="AD125" s="127">
        <f>Z125/$Z$7*100</f>
        <v>28.170289855072461</v>
      </c>
    </row>
    <row r="127" spans="19:32" x14ac:dyDescent="0.25">
      <c r="S127" s="101" t="s">
        <v>105</v>
      </c>
      <c r="T127" s="112"/>
      <c r="U127" s="112"/>
      <c r="V127" s="112">
        <v>2779</v>
      </c>
      <c r="W127" s="112">
        <v>3025</v>
      </c>
      <c r="X127" s="112">
        <v>2842</v>
      </c>
      <c r="Y127" s="112">
        <v>2945</v>
      </c>
      <c r="Z127" s="112">
        <v>2931</v>
      </c>
      <c r="AB127" s="109" t="str">
        <f>TEXT(Z127,"###,###")</f>
        <v>2,931</v>
      </c>
      <c r="AD127" s="127">
        <f>Z127/$Z$7*100</f>
        <v>53.097826086956523</v>
      </c>
    </row>
    <row r="128" spans="19:32" x14ac:dyDescent="0.25">
      <c r="S128" s="101" t="s">
        <v>106</v>
      </c>
      <c r="T128" s="112"/>
      <c r="U128" s="112"/>
      <c r="V128" s="112">
        <v>2471</v>
      </c>
      <c r="W128" s="112">
        <v>2602</v>
      </c>
      <c r="X128" s="112">
        <v>2467</v>
      </c>
      <c r="Y128" s="112">
        <v>2573</v>
      </c>
      <c r="Z128" s="112">
        <v>2586</v>
      </c>
      <c r="AB128" s="109" t="str">
        <f>TEXT(Z128,"###,###")</f>
        <v>2,586</v>
      </c>
      <c r="AD128" s="127">
        <f>Z128/$Z$7*100</f>
        <v>46.847826086956523</v>
      </c>
    </row>
    <row r="130" spans="19:20" x14ac:dyDescent="0.25">
      <c r="S130" s="101" t="s">
        <v>282</v>
      </c>
      <c r="T130" s="127">
        <v>71.775362318840578</v>
      </c>
    </row>
    <row r="131" spans="19:20" x14ac:dyDescent="0.25">
      <c r="S131" s="101" t="s">
        <v>283</v>
      </c>
      <c r="T131" s="127">
        <v>17.192028985507246</v>
      </c>
    </row>
    <row r="132" spans="19:20" x14ac:dyDescent="0.25">
      <c r="S132" s="101" t="s">
        <v>284</v>
      </c>
      <c r="T132" s="127">
        <v>10.978260869565219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9C290229-3249-48A7-9BB3-2E21B66C032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46A88891-66A0-4245-8B4C-C8609743E8A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90324713-AC6E-4592-B87D-174A1B0EDA8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FC30F7E9-F5A9-480B-9A86-88E15C74C33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6C4C3A-8303-4151-912F-6D62DBA1B3FB}">
  <sheetPr codeName="Sheet86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130</v>
      </c>
      <c r="T1" s="99"/>
      <c r="U1" s="99"/>
      <c r="V1" s="99"/>
      <c r="W1" s="99"/>
      <c r="X1" s="99"/>
      <c r="Y1" s="100" t="s">
        <v>224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204</v>
      </c>
      <c r="Y2" s="103" t="s">
        <v>281</v>
      </c>
      <c r="Z2" s="103" t="s">
        <v>287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60" t="s">
        <v>292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130</v>
      </c>
      <c r="Y3" s="105" t="s">
        <v>224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8.22 Glen Eira, Victoria,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120394</v>
      </c>
      <c r="W4" s="108">
        <v>124731</v>
      </c>
      <c r="X4" s="108">
        <v>129734</v>
      </c>
      <c r="Y4" s="108">
        <v>128694</v>
      </c>
      <c r="Z4" s="108">
        <v>127008</v>
      </c>
      <c r="AB4" s="109" t="str">
        <f>TEXT(Z4,"###,###")</f>
        <v>127,008</v>
      </c>
      <c r="AD4" s="110">
        <f>Z4/Y4-1</f>
        <v>-1.3100843862184686E-2</v>
      </c>
      <c r="AF4" s="110">
        <f>Z4/V4-1</f>
        <v>5.4936292506271078E-2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60014</v>
      </c>
      <c r="W5" s="108">
        <v>62127</v>
      </c>
      <c r="X5" s="108">
        <v>64565</v>
      </c>
      <c r="Y5" s="108">
        <v>63962</v>
      </c>
      <c r="Z5" s="108">
        <v>62244</v>
      </c>
      <c r="AB5" s="109" t="str">
        <f>TEXT(Z5,"###,###")</f>
        <v>62,244</v>
      </c>
      <c r="AD5" s="110">
        <f t="shared" ref="AD5:AD9" si="0">Z5/Y5-1</f>
        <v>-2.6859697945655236E-2</v>
      </c>
      <c r="AF5" s="110">
        <f t="shared" ref="AF5:AF9" si="1">Z5/V5-1</f>
        <v>3.715799646749085E-2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60383</v>
      </c>
      <c r="W6" s="108">
        <v>62600</v>
      </c>
      <c r="X6" s="108">
        <v>65167</v>
      </c>
      <c r="Y6" s="108">
        <v>64737</v>
      </c>
      <c r="Z6" s="108">
        <v>64713</v>
      </c>
      <c r="AB6" s="109" t="str">
        <f>TEXT(Z6,"###,###")</f>
        <v>64,713</v>
      </c>
      <c r="AD6" s="110">
        <f t="shared" si="0"/>
        <v>-3.7073080309557582E-4</v>
      </c>
      <c r="AF6" s="110">
        <f t="shared" si="1"/>
        <v>7.1708924697348575E-2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84839</v>
      </c>
      <c r="W7" s="108">
        <v>87627</v>
      </c>
      <c r="X7" s="108">
        <v>89921</v>
      </c>
      <c r="Y7" s="108">
        <v>91140</v>
      </c>
      <c r="Z7" s="108">
        <v>89039</v>
      </c>
      <c r="AB7" s="109" t="str">
        <f>TEXT(Z7,"###,###")</f>
        <v>89,039</v>
      </c>
      <c r="AD7" s="110">
        <f t="shared" si="0"/>
        <v>-2.3052446785165714E-2</v>
      </c>
      <c r="AF7" s="110">
        <f t="shared" si="1"/>
        <v>4.9505534011480501E-2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127,008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89,039</v>
      </c>
      <c r="P8" s="67"/>
      <c r="S8" s="107" t="s">
        <v>84</v>
      </c>
      <c r="T8" s="108"/>
      <c r="U8" s="108"/>
      <c r="V8" s="108">
        <v>45694.09</v>
      </c>
      <c r="W8" s="108">
        <v>47200</v>
      </c>
      <c r="X8" s="108">
        <v>48000</v>
      </c>
      <c r="Y8" s="108">
        <v>49194.22</v>
      </c>
      <c r="Z8" s="108">
        <v>52674.17</v>
      </c>
      <c r="AB8" s="109" t="str">
        <f>TEXT(Z8,"$###,###")</f>
        <v>$52,674</v>
      </c>
      <c r="AD8" s="110">
        <f t="shared" si="0"/>
        <v>7.0739001451796568E-2</v>
      </c>
      <c r="AF8" s="110">
        <f t="shared" si="1"/>
        <v>0.15275673506136145</v>
      </c>
    </row>
    <row r="9" spans="1:32" x14ac:dyDescent="0.25">
      <c r="A9" s="30" t="s">
        <v>14</v>
      </c>
      <c r="B9" s="71"/>
      <c r="C9" s="72"/>
      <c r="D9" s="73">
        <f>AD104</f>
        <v>79.015495086923664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49.698446748054224</v>
      </c>
      <c r="P9" s="74" t="s">
        <v>85</v>
      </c>
      <c r="S9" s="107" t="s">
        <v>7</v>
      </c>
      <c r="T9" s="108"/>
      <c r="U9" s="108"/>
      <c r="V9" s="108">
        <v>5829202760</v>
      </c>
      <c r="W9" s="108">
        <v>6199921762</v>
      </c>
      <c r="X9" s="108">
        <v>6607443897</v>
      </c>
      <c r="Y9" s="108">
        <v>6919663778</v>
      </c>
      <c r="Z9" s="108">
        <v>7234190157</v>
      </c>
      <c r="AB9" s="109" t="str">
        <f>TEXT(Z9/1000000,"$#,###.0")&amp;" mil"</f>
        <v>$7,234.2 mil</v>
      </c>
      <c r="AD9" s="110">
        <f t="shared" si="0"/>
        <v>4.545399734593869E-2</v>
      </c>
      <c r="AF9" s="110">
        <f t="shared" si="1"/>
        <v>0.24102565219398886</v>
      </c>
    </row>
    <row r="10" spans="1:32" x14ac:dyDescent="0.25">
      <c r="A10" s="30" t="s">
        <v>17</v>
      </c>
      <c r="B10" s="71"/>
      <c r="C10" s="72"/>
      <c r="D10" s="73">
        <f>AD105</f>
        <v>14.725056689342402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50.252136704140881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83.827311627489081</v>
      </c>
      <c r="P11" s="74" t="s">
        <v>85</v>
      </c>
      <c r="S11" s="107" t="s">
        <v>29</v>
      </c>
      <c r="T11" s="112"/>
      <c r="U11" s="112"/>
      <c r="V11" s="112">
        <v>107475</v>
      </c>
      <c r="W11" s="112">
        <v>111308</v>
      </c>
      <c r="X11" s="112">
        <v>115743</v>
      </c>
      <c r="Y11" s="112">
        <v>114608</v>
      </c>
      <c r="Z11" s="112">
        <v>112609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7.0766742663327307</v>
      </c>
      <c r="P12" s="74" t="s">
        <v>85</v>
      </c>
      <c r="S12" s="107" t="s">
        <v>30</v>
      </c>
      <c r="T12" s="112"/>
      <c r="U12" s="112"/>
      <c r="V12" s="112">
        <v>12922</v>
      </c>
      <c r="W12" s="112">
        <v>13428</v>
      </c>
      <c r="X12" s="112">
        <v>13992</v>
      </c>
      <c r="Y12" s="112">
        <v>14086</v>
      </c>
      <c r="Z12" s="112">
        <v>14399</v>
      </c>
    </row>
    <row r="13" spans="1:32" ht="15" customHeight="1" x14ac:dyDescent="0.25">
      <c r="A13" s="30" t="s">
        <v>19</v>
      </c>
      <c r="B13" s="72"/>
      <c r="C13" s="72"/>
      <c r="D13" s="73">
        <f>AD108</f>
        <v>15.824200050390527</v>
      </c>
      <c r="E13" s="74" t="s">
        <v>85</v>
      </c>
      <c r="F13" s="24"/>
      <c r="G13" s="142" t="s">
        <v>285</v>
      </c>
      <c r="H13" s="143"/>
      <c r="I13" s="143"/>
      <c r="J13" s="143"/>
      <c r="K13" s="143"/>
      <c r="L13" s="143"/>
      <c r="M13" s="81"/>
      <c r="N13" s="72"/>
      <c r="O13" s="73">
        <f>T132</f>
        <v>9.0960141061781918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14.186507936507937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41.2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21.013636936255985</v>
      </c>
      <c r="E15" s="74" t="s">
        <v>85</v>
      </c>
      <c r="F15" s="24"/>
      <c r="G15" s="33" t="s">
        <v>279</v>
      </c>
      <c r="H15" s="72"/>
      <c r="I15" s="72"/>
      <c r="J15" s="72"/>
      <c r="K15" s="82"/>
      <c r="L15" s="72"/>
      <c r="M15" s="72"/>
      <c r="N15" s="72"/>
      <c r="O15" s="73">
        <f>AB38</f>
        <v>16.643642530633333</v>
      </c>
      <c r="P15" s="74" t="s">
        <v>85</v>
      </c>
      <c r="S15" s="115" t="s">
        <v>61</v>
      </c>
      <c r="T15" s="115"/>
      <c r="U15" s="116"/>
      <c r="V15" s="116">
        <v>713</v>
      </c>
      <c r="W15" s="116">
        <v>628</v>
      </c>
      <c r="X15" s="116">
        <v>669</v>
      </c>
      <c r="Y15" s="112">
        <v>636</v>
      </c>
      <c r="Z15" s="112">
        <v>428</v>
      </c>
      <c r="AB15" s="117">
        <f t="shared" ref="AB15:AB34" si="2">IF(Z15="np",0,Z15/$Z$34)</f>
        <v>3.3698664651045603E-3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42.055618543713777</v>
      </c>
      <c r="E16" s="85" t="s">
        <v>85</v>
      </c>
      <c r="F16" s="24"/>
      <c r="G16" s="86" t="s">
        <v>280</v>
      </c>
      <c r="H16" s="35"/>
      <c r="I16" s="35"/>
      <c r="J16" s="35"/>
      <c r="K16" s="36"/>
      <c r="L16" s="35"/>
      <c r="M16" s="35"/>
      <c r="N16" s="35"/>
      <c r="O16" s="84">
        <f>AB37</f>
        <v>83.356357469366671</v>
      </c>
      <c r="P16" s="37" t="s">
        <v>85</v>
      </c>
      <c r="S16" s="115" t="s">
        <v>62</v>
      </c>
      <c r="T16" s="115"/>
      <c r="U16" s="116"/>
      <c r="V16" s="116">
        <v>175</v>
      </c>
      <c r="W16" s="116">
        <v>142</v>
      </c>
      <c r="X16" s="116">
        <v>163</v>
      </c>
      <c r="Y16" s="112">
        <v>188</v>
      </c>
      <c r="Z16" s="112">
        <v>185</v>
      </c>
      <c r="AB16" s="117">
        <f t="shared" si="2"/>
        <v>1.4566011589821114E-3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4801</v>
      </c>
      <c r="W17" s="116">
        <v>4808</v>
      </c>
      <c r="X17" s="116">
        <v>4887</v>
      </c>
      <c r="Y17" s="112">
        <v>4623</v>
      </c>
      <c r="Z17" s="112">
        <v>4736</v>
      </c>
      <c r="AB17" s="117">
        <f t="shared" si="2"/>
        <v>3.7288989669942048E-2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289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651</v>
      </c>
      <c r="W18" s="116">
        <v>657</v>
      </c>
      <c r="X18" s="116">
        <v>694</v>
      </c>
      <c r="Y18" s="112">
        <v>698</v>
      </c>
      <c r="Z18" s="112">
        <v>791</v>
      </c>
      <c r="AB18" s="117">
        <f t="shared" si="2"/>
        <v>6.2279541446208109E-3</v>
      </c>
    </row>
    <row r="19" spans="1:28" x14ac:dyDescent="0.25">
      <c r="A19" s="63" t="str">
        <f>$S$1&amp;" ("&amp;$V$2&amp;" to "&amp;$Z$2&amp;")"</f>
        <v>Glen Eira (2016-17 to 2020-21)</v>
      </c>
      <c r="B19" s="63"/>
      <c r="C19" s="63"/>
      <c r="D19" s="63"/>
      <c r="E19" s="63"/>
      <c r="F19" s="63"/>
      <c r="G19" s="63" t="str">
        <f>$S$1&amp;" ("&amp;$V$2&amp;" to "&amp;$Z$2&amp;")"</f>
        <v>Glen Eira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4739</v>
      </c>
      <c r="W19" s="116">
        <v>5519</v>
      </c>
      <c r="X19" s="116">
        <v>5704</v>
      </c>
      <c r="Y19" s="112">
        <v>5647</v>
      </c>
      <c r="Z19" s="112">
        <v>5690</v>
      </c>
      <c r="AB19" s="117">
        <f t="shared" si="2"/>
        <v>4.4800327538422779E-2</v>
      </c>
    </row>
    <row r="20" spans="1:28" x14ac:dyDescent="0.25">
      <c r="S20" s="115" t="s">
        <v>66</v>
      </c>
      <c r="T20" s="115"/>
      <c r="U20" s="116"/>
      <c r="V20" s="116">
        <v>5343</v>
      </c>
      <c r="W20" s="116">
        <v>5516</v>
      </c>
      <c r="X20" s="116">
        <v>5504</v>
      </c>
      <c r="Y20" s="112">
        <v>5196</v>
      </c>
      <c r="Z20" s="112">
        <v>5057</v>
      </c>
      <c r="AB20" s="117">
        <f t="shared" si="2"/>
        <v>3.9816389518770472E-2</v>
      </c>
    </row>
    <row r="21" spans="1:28" x14ac:dyDescent="0.25">
      <c r="S21" s="115" t="s">
        <v>67</v>
      </c>
      <c r="T21" s="115"/>
      <c r="U21" s="116"/>
      <c r="V21" s="116">
        <v>10175</v>
      </c>
      <c r="W21" s="116">
        <v>10839</v>
      </c>
      <c r="X21" s="116">
        <v>11055</v>
      </c>
      <c r="Y21" s="112">
        <v>11383</v>
      </c>
      <c r="Z21" s="112">
        <v>11457</v>
      </c>
      <c r="AB21" s="117">
        <f t="shared" si="2"/>
        <v>9.0206916099773243E-2</v>
      </c>
    </row>
    <row r="22" spans="1:28" x14ac:dyDescent="0.25">
      <c r="S22" s="115" t="s">
        <v>68</v>
      </c>
      <c r="T22" s="115"/>
      <c r="U22" s="116"/>
      <c r="V22" s="116">
        <v>8234</v>
      </c>
      <c r="W22" s="116">
        <v>8600</v>
      </c>
      <c r="X22" s="116">
        <v>9236</v>
      </c>
      <c r="Y22" s="112">
        <v>9457</v>
      </c>
      <c r="Z22" s="112">
        <v>9070</v>
      </c>
      <c r="AB22" s="117">
        <f t="shared" si="2"/>
        <v>7.1412824389014862E-2</v>
      </c>
    </row>
    <row r="23" spans="1:28" x14ac:dyDescent="0.25">
      <c r="S23" s="115" t="s">
        <v>69</v>
      </c>
      <c r="T23" s="115"/>
      <c r="U23" s="116"/>
      <c r="V23" s="116">
        <v>2332</v>
      </c>
      <c r="W23" s="116">
        <v>2904</v>
      </c>
      <c r="X23" s="116">
        <v>3168</v>
      </c>
      <c r="Y23" s="112">
        <v>3040</v>
      </c>
      <c r="Z23" s="112">
        <v>3249</v>
      </c>
      <c r="AB23" s="117">
        <f t="shared" si="2"/>
        <v>2.5581065759637187E-2</v>
      </c>
    </row>
    <row r="24" spans="1:28" x14ac:dyDescent="0.25">
      <c r="S24" s="115" t="s">
        <v>70</v>
      </c>
      <c r="T24" s="115"/>
      <c r="U24" s="116"/>
      <c r="V24" s="116">
        <v>3133</v>
      </c>
      <c r="W24" s="116">
        <v>3363</v>
      </c>
      <c r="X24" s="116">
        <v>3507</v>
      </c>
      <c r="Y24" s="112">
        <v>3289</v>
      </c>
      <c r="Z24" s="112">
        <v>3095</v>
      </c>
      <c r="AB24" s="117">
        <f t="shared" si="2"/>
        <v>2.4368543713781807E-2</v>
      </c>
    </row>
    <row r="25" spans="1:28" x14ac:dyDescent="0.25">
      <c r="S25" s="115" t="s">
        <v>71</v>
      </c>
      <c r="T25" s="115"/>
      <c r="U25" s="116"/>
      <c r="V25" s="116">
        <v>6473</v>
      </c>
      <c r="W25" s="116">
        <v>6633</v>
      </c>
      <c r="X25" s="116">
        <v>6903</v>
      </c>
      <c r="Y25" s="112">
        <v>7025</v>
      </c>
      <c r="Z25" s="112">
        <v>7124</v>
      </c>
      <c r="AB25" s="117">
        <f t="shared" si="2"/>
        <v>5.6090954900478711E-2</v>
      </c>
    </row>
    <row r="26" spans="1:28" x14ac:dyDescent="0.25">
      <c r="S26" s="115" t="s">
        <v>72</v>
      </c>
      <c r="T26" s="115"/>
      <c r="U26" s="116"/>
      <c r="V26" s="116">
        <v>2421</v>
      </c>
      <c r="W26" s="116">
        <v>2638</v>
      </c>
      <c r="X26" s="116">
        <v>2625</v>
      </c>
      <c r="Y26" s="112">
        <v>2685</v>
      </c>
      <c r="Z26" s="112">
        <v>2606</v>
      </c>
      <c r="AB26" s="117">
        <f t="shared" si="2"/>
        <v>2.0518392542202064E-2</v>
      </c>
    </row>
    <row r="27" spans="1:28" x14ac:dyDescent="0.25">
      <c r="S27" s="115" t="s">
        <v>73</v>
      </c>
      <c r="T27" s="115"/>
      <c r="U27" s="116"/>
      <c r="V27" s="116">
        <v>15139</v>
      </c>
      <c r="W27" s="116">
        <v>16664</v>
      </c>
      <c r="X27" s="116">
        <v>17441</v>
      </c>
      <c r="Y27" s="112">
        <v>17133</v>
      </c>
      <c r="Z27" s="112">
        <v>17331</v>
      </c>
      <c r="AB27" s="117">
        <f t="shared" si="2"/>
        <v>0.13645597127739986</v>
      </c>
    </row>
    <row r="28" spans="1:28" x14ac:dyDescent="0.25">
      <c r="S28" s="115" t="s">
        <v>74</v>
      </c>
      <c r="T28" s="115"/>
      <c r="U28" s="116"/>
      <c r="V28" s="116">
        <v>10206</v>
      </c>
      <c r="W28" s="116">
        <v>11632</v>
      </c>
      <c r="X28" s="116">
        <v>12713</v>
      </c>
      <c r="Y28" s="112">
        <v>12567</v>
      </c>
      <c r="Z28" s="112">
        <v>11348</v>
      </c>
      <c r="AB28" s="117">
        <f t="shared" si="2"/>
        <v>8.9348702443940539E-2</v>
      </c>
    </row>
    <row r="29" spans="1:28" x14ac:dyDescent="0.25">
      <c r="S29" s="115" t="s">
        <v>75</v>
      </c>
      <c r="T29" s="115"/>
      <c r="U29" s="116"/>
      <c r="V29" s="116">
        <v>4804</v>
      </c>
      <c r="W29" s="116">
        <v>4561</v>
      </c>
      <c r="X29" s="116">
        <v>7441</v>
      </c>
      <c r="Y29" s="112">
        <v>5014</v>
      </c>
      <c r="Z29" s="112">
        <v>5270</v>
      </c>
      <c r="AB29" s="117">
        <f t="shared" si="2"/>
        <v>4.1493449231544473E-2</v>
      </c>
    </row>
    <row r="30" spans="1:28" x14ac:dyDescent="0.25">
      <c r="S30" s="115" t="s">
        <v>76</v>
      </c>
      <c r="T30" s="115"/>
      <c r="U30" s="116"/>
      <c r="V30" s="116">
        <v>12263</v>
      </c>
      <c r="W30" s="116">
        <v>13002</v>
      </c>
      <c r="X30" s="116">
        <v>11439</v>
      </c>
      <c r="Y30" s="112">
        <v>13098</v>
      </c>
      <c r="Z30" s="112">
        <v>12408</v>
      </c>
      <c r="AB30" s="117">
        <f t="shared" si="2"/>
        <v>9.7694633408919124E-2</v>
      </c>
    </row>
    <row r="31" spans="1:28" x14ac:dyDescent="0.25">
      <c r="S31" s="115" t="s">
        <v>77</v>
      </c>
      <c r="T31" s="115"/>
      <c r="U31" s="116"/>
      <c r="V31" s="116">
        <v>12736</v>
      </c>
      <c r="W31" s="116">
        <v>13735</v>
      </c>
      <c r="X31" s="116">
        <v>14412</v>
      </c>
      <c r="Y31" s="112">
        <v>15001</v>
      </c>
      <c r="Z31" s="112">
        <v>15998</v>
      </c>
      <c r="AB31" s="117">
        <f t="shared" si="2"/>
        <v>0.12596056941295036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2851</v>
      </c>
      <c r="W32" s="116">
        <v>3311</v>
      </c>
      <c r="X32" s="116">
        <v>3463</v>
      </c>
      <c r="Y32" s="112">
        <v>3604</v>
      </c>
      <c r="Z32" s="112">
        <v>3415</v>
      </c>
      <c r="AB32" s="117">
        <f t="shared" si="2"/>
        <v>2.6888070042831946E-2</v>
      </c>
    </row>
    <row r="33" spans="19:32" x14ac:dyDescent="0.25">
      <c r="S33" s="115" t="s">
        <v>79</v>
      </c>
      <c r="T33" s="115"/>
      <c r="U33" s="116"/>
      <c r="V33" s="116">
        <v>3499</v>
      </c>
      <c r="W33" s="116">
        <v>3846</v>
      </c>
      <c r="X33" s="116">
        <v>4079</v>
      </c>
      <c r="Y33" s="112">
        <v>4322</v>
      </c>
      <c r="Z33" s="112">
        <v>4331</v>
      </c>
      <c r="AB33" s="117">
        <f t="shared" si="2"/>
        <v>3.410021415973797E-2</v>
      </c>
    </row>
    <row r="34" spans="19:32" x14ac:dyDescent="0.25">
      <c r="S34" s="118" t="s">
        <v>53</v>
      </c>
      <c r="T34" s="118"/>
      <c r="U34" s="119"/>
      <c r="V34" s="119">
        <v>120396</v>
      </c>
      <c r="W34" s="119">
        <v>124732</v>
      </c>
      <c r="X34" s="119">
        <v>129739</v>
      </c>
      <c r="Y34" s="120">
        <v>128696</v>
      </c>
      <c r="Z34" s="120">
        <v>127008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71499</v>
      </c>
      <c r="W37" s="112">
        <v>73896</v>
      </c>
      <c r="X37" s="112">
        <v>74521</v>
      </c>
      <c r="Y37" s="112">
        <v>75833</v>
      </c>
      <c r="Z37" s="112">
        <v>74218</v>
      </c>
      <c r="AB37" s="132">
        <f>Z37/Z40*100</f>
        <v>83.356357469366671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13344</v>
      </c>
      <c r="W38" s="112">
        <v>13727</v>
      </c>
      <c r="X38" s="112">
        <v>15399</v>
      </c>
      <c r="Y38" s="112">
        <v>15308</v>
      </c>
      <c r="Z38" s="112">
        <v>14819</v>
      </c>
      <c r="AB38" s="132">
        <f>Z38/Z40*100</f>
        <v>16.643642530633333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84843</v>
      </c>
      <c r="W40" s="112">
        <v>87623</v>
      </c>
      <c r="X40" s="112">
        <v>89920</v>
      </c>
      <c r="Y40" s="112">
        <v>91141</v>
      </c>
      <c r="Z40" s="112">
        <v>89037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21</v>
      </c>
      <c r="W44" s="112">
        <v>26</v>
      </c>
      <c r="X44" s="112">
        <v>32</v>
      </c>
      <c r="Y44" s="112">
        <v>20</v>
      </c>
      <c r="Z44" s="112">
        <v>20</v>
      </c>
    </row>
    <row r="45" spans="19:32" x14ac:dyDescent="0.25">
      <c r="S45" s="115" t="s">
        <v>37</v>
      </c>
      <c r="T45" s="115"/>
      <c r="U45" s="112"/>
      <c r="V45" s="112">
        <v>519</v>
      </c>
      <c r="W45" s="112">
        <v>558</v>
      </c>
      <c r="X45" s="112">
        <v>694</v>
      </c>
      <c r="Y45" s="112">
        <v>783</v>
      </c>
      <c r="Z45" s="112">
        <v>736</v>
      </c>
    </row>
    <row r="46" spans="19:32" x14ac:dyDescent="0.25">
      <c r="S46" s="115" t="s">
        <v>38</v>
      </c>
      <c r="T46" s="115"/>
      <c r="U46" s="112"/>
      <c r="V46" s="112">
        <v>2482</v>
      </c>
      <c r="W46" s="112">
        <v>2576</v>
      </c>
      <c r="X46" s="112">
        <v>2781</v>
      </c>
      <c r="Y46" s="112">
        <v>2572</v>
      </c>
      <c r="Z46" s="112">
        <v>2637</v>
      </c>
    </row>
    <row r="47" spans="19:32" x14ac:dyDescent="0.25">
      <c r="S47" s="115" t="s">
        <v>39</v>
      </c>
      <c r="T47" s="115"/>
      <c r="U47" s="112"/>
      <c r="V47" s="112">
        <v>5973</v>
      </c>
      <c r="W47" s="112">
        <v>6648</v>
      </c>
      <c r="X47" s="112">
        <v>6828</v>
      </c>
      <c r="Y47" s="112">
        <v>6399</v>
      </c>
      <c r="Z47" s="112">
        <v>5855</v>
      </c>
    </row>
    <row r="48" spans="19:32" x14ac:dyDescent="0.25">
      <c r="S48" s="115" t="s">
        <v>40</v>
      </c>
      <c r="T48" s="115"/>
      <c r="U48" s="112"/>
      <c r="V48" s="112">
        <v>8819</v>
      </c>
      <c r="W48" s="112">
        <v>9320</v>
      </c>
      <c r="X48" s="112">
        <v>10179</v>
      </c>
      <c r="Y48" s="112">
        <v>10336</v>
      </c>
      <c r="Z48" s="112">
        <v>9511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8153</v>
      </c>
      <c r="W49" s="112">
        <v>8195</v>
      </c>
      <c r="X49" s="112">
        <v>8392</v>
      </c>
      <c r="Y49" s="112">
        <v>8247</v>
      </c>
      <c r="Z49" s="112">
        <v>7881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Glen Eira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6830</v>
      </c>
      <c r="W50" s="112">
        <v>7231</v>
      </c>
      <c r="X50" s="112">
        <v>7479</v>
      </c>
      <c r="Y50" s="112">
        <v>7350</v>
      </c>
      <c r="Z50" s="112">
        <v>7233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6014</v>
      </c>
      <c r="W51" s="112">
        <v>6076</v>
      </c>
      <c r="X51" s="112">
        <v>6274</v>
      </c>
      <c r="Y51" s="112">
        <v>6230</v>
      </c>
      <c r="Z51" s="112">
        <v>6399</v>
      </c>
    </row>
    <row r="52" spans="1:26" ht="15" customHeight="1" x14ac:dyDescent="0.25">
      <c r="S52" s="115" t="s">
        <v>44</v>
      </c>
      <c r="T52" s="115"/>
      <c r="U52" s="112"/>
      <c r="V52" s="112">
        <v>5638</v>
      </c>
      <c r="W52" s="112">
        <v>5693</v>
      </c>
      <c r="X52" s="112">
        <v>5824</v>
      </c>
      <c r="Y52" s="112">
        <v>5876</v>
      </c>
      <c r="Z52" s="112">
        <v>5688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4826</v>
      </c>
      <c r="W53" s="112">
        <v>4823</v>
      </c>
      <c r="X53" s="112">
        <v>4877</v>
      </c>
      <c r="Y53" s="112">
        <v>4846</v>
      </c>
      <c r="Z53" s="112">
        <v>5051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4206</v>
      </c>
      <c r="W54" s="112">
        <v>4317</v>
      </c>
      <c r="X54" s="112">
        <v>4365</v>
      </c>
      <c r="Y54" s="112">
        <v>4330</v>
      </c>
      <c r="Z54" s="112">
        <v>4261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3113</v>
      </c>
      <c r="W55" s="112">
        <v>3167</v>
      </c>
      <c r="X55" s="112">
        <v>3232</v>
      </c>
      <c r="Y55" s="112">
        <v>3227</v>
      </c>
      <c r="Z55" s="112">
        <v>3196</v>
      </c>
    </row>
    <row r="56" spans="1:26" ht="15" customHeight="1" x14ac:dyDescent="0.25">
      <c r="S56" s="115" t="s">
        <v>48</v>
      </c>
      <c r="T56" s="115"/>
      <c r="U56" s="112"/>
      <c r="V56" s="112">
        <v>1866</v>
      </c>
      <c r="W56" s="112">
        <v>1884</v>
      </c>
      <c r="X56" s="112">
        <v>1930</v>
      </c>
      <c r="Y56" s="112">
        <v>1998</v>
      </c>
      <c r="Z56" s="112">
        <v>2046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868</v>
      </c>
      <c r="W57" s="112">
        <v>975</v>
      </c>
      <c r="X57" s="112">
        <v>1035</v>
      </c>
      <c r="Y57" s="112">
        <v>1104</v>
      </c>
      <c r="Z57" s="112">
        <v>1102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335</v>
      </c>
      <c r="W58" s="112">
        <v>312</v>
      </c>
      <c r="X58" s="112">
        <v>336</v>
      </c>
      <c r="Y58" s="112">
        <v>350</v>
      </c>
      <c r="Z58" s="112">
        <v>349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183</v>
      </c>
      <c r="W59" s="112">
        <v>173</v>
      </c>
      <c r="X59" s="112">
        <v>161</v>
      </c>
      <c r="Y59" s="112">
        <v>166</v>
      </c>
      <c r="Z59" s="112">
        <v>155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151</v>
      </c>
      <c r="W60" s="112">
        <v>159</v>
      </c>
      <c r="X60" s="112">
        <v>143</v>
      </c>
      <c r="Y60" s="112">
        <v>131</v>
      </c>
      <c r="Z60" s="112">
        <v>124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60013</v>
      </c>
      <c r="W61" s="112">
        <v>62131</v>
      </c>
      <c r="X61" s="112">
        <v>64565</v>
      </c>
      <c r="Y61" s="112">
        <v>63962</v>
      </c>
      <c r="Z61" s="112">
        <v>62244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23</v>
      </c>
      <c r="W63" s="112">
        <v>28</v>
      </c>
      <c r="X63" s="112">
        <v>29</v>
      </c>
      <c r="Y63" s="112">
        <v>22</v>
      </c>
      <c r="Z63" s="112">
        <v>15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802</v>
      </c>
      <c r="W64" s="112">
        <v>765</v>
      </c>
      <c r="X64" s="112">
        <v>955</v>
      </c>
      <c r="Y64" s="112">
        <v>948</v>
      </c>
      <c r="Z64" s="112">
        <v>976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Glen Eira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2833</v>
      </c>
      <c r="W65" s="112">
        <v>2964</v>
      </c>
      <c r="X65" s="112">
        <v>3157</v>
      </c>
      <c r="Y65" s="112">
        <v>2990</v>
      </c>
      <c r="Z65" s="112">
        <v>3238</v>
      </c>
    </row>
    <row r="66" spans="1:26" x14ac:dyDescent="0.25">
      <c r="S66" s="115" t="s">
        <v>39</v>
      </c>
      <c r="T66" s="115"/>
      <c r="U66" s="112"/>
      <c r="V66" s="112">
        <v>6086</v>
      </c>
      <c r="W66" s="112">
        <v>6423</v>
      </c>
      <c r="X66" s="112">
        <v>6820</v>
      </c>
      <c r="Y66" s="112">
        <v>6685</v>
      </c>
      <c r="Z66" s="112">
        <v>6234</v>
      </c>
    </row>
    <row r="67" spans="1:26" x14ac:dyDescent="0.25">
      <c r="S67" s="115" t="s">
        <v>40</v>
      </c>
      <c r="T67" s="115"/>
      <c r="U67" s="112"/>
      <c r="V67" s="112">
        <v>8725</v>
      </c>
      <c r="W67" s="112">
        <v>9398</v>
      </c>
      <c r="X67" s="112">
        <v>9859</v>
      </c>
      <c r="Y67" s="112">
        <v>9798</v>
      </c>
      <c r="Z67" s="112">
        <v>9363</v>
      </c>
    </row>
    <row r="68" spans="1:26" x14ac:dyDescent="0.25">
      <c r="S68" s="115" t="s">
        <v>41</v>
      </c>
      <c r="T68" s="115"/>
      <c r="U68" s="112"/>
      <c r="V68" s="112">
        <v>7682</v>
      </c>
      <c r="W68" s="112">
        <v>7985</v>
      </c>
      <c r="X68" s="112">
        <v>8206</v>
      </c>
      <c r="Y68" s="112">
        <v>8237</v>
      </c>
      <c r="Z68" s="112">
        <v>8274</v>
      </c>
    </row>
    <row r="69" spans="1:26" x14ac:dyDescent="0.25">
      <c r="S69" s="115" t="s">
        <v>42</v>
      </c>
      <c r="T69" s="115"/>
      <c r="U69" s="112"/>
      <c r="V69" s="112">
        <v>6111</v>
      </c>
      <c r="W69" s="112">
        <v>6557</v>
      </c>
      <c r="X69" s="112">
        <v>6990</v>
      </c>
      <c r="Y69" s="112">
        <v>7145</v>
      </c>
      <c r="Z69" s="112">
        <v>7354</v>
      </c>
    </row>
    <row r="70" spans="1:26" x14ac:dyDescent="0.25">
      <c r="S70" s="115" t="s">
        <v>43</v>
      </c>
      <c r="T70" s="115"/>
      <c r="U70" s="112"/>
      <c r="V70" s="112">
        <v>6009</v>
      </c>
      <c r="W70" s="112">
        <v>6125</v>
      </c>
      <c r="X70" s="112">
        <v>6211</v>
      </c>
      <c r="Y70" s="112">
        <v>6060</v>
      </c>
      <c r="Z70" s="112">
        <v>6221</v>
      </c>
    </row>
    <row r="71" spans="1:26" x14ac:dyDescent="0.25">
      <c r="S71" s="115" t="s">
        <v>44</v>
      </c>
      <c r="T71" s="115"/>
      <c r="U71" s="112"/>
      <c r="V71" s="112">
        <v>6307</v>
      </c>
      <c r="W71" s="112">
        <v>6325</v>
      </c>
      <c r="X71" s="112">
        <v>6417</v>
      </c>
      <c r="Y71" s="112">
        <v>6281</v>
      </c>
      <c r="Z71" s="112">
        <v>6127</v>
      </c>
    </row>
    <row r="72" spans="1:26" x14ac:dyDescent="0.25">
      <c r="S72" s="115" t="s">
        <v>45</v>
      </c>
      <c r="T72" s="115"/>
      <c r="U72" s="112"/>
      <c r="V72" s="112">
        <v>5165</v>
      </c>
      <c r="W72" s="112">
        <v>5285</v>
      </c>
      <c r="X72" s="112">
        <v>5493</v>
      </c>
      <c r="Y72" s="112">
        <v>5518</v>
      </c>
      <c r="Z72" s="112">
        <v>5869</v>
      </c>
    </row>
    <row r="73" spans="1:26" x14ac:dyDescent="0.25">
      <c r="S73" s="115" t="s">
        <v>46</v>
      </c>
      <c r="T73" s="115"/>
      <c r="U73" s="112"/>
      <c r="V73" s="112">
        <v>4587</v>
      </c>
      <c r="W73" s="112">
        <v>4569</v>
      </c>
      <c r="X73" s="112">
        <v>4608</v>
      </c>
      <c r="Y73" s="112">
        <v>4571</v>
      </c>
      <c r="Z73" s="112">
        <v>4458</v>
      </c>
    </row>
    <row r="74" spans="1:26" x14ac:dyDescent="0.25">
      <c r="S74" s="115" t="s">
        <v>47</v>
      </c>
      <c r="T74" s="115"/>
      <c r="U74" s="112"/>
      <c r="V74" s="112">
        <v>2967</v>
      </c>
      <c r="W74" s="112">
        <v>3034</v>
      </c>
      <c r="X74" s="112">
        <v>3243</v>
      </c>
      <c r="Y74" s="112">
        <v>3230</v>
      </c>
      <c r="Z74" s="112">
        <v>3316</v>
      </c>
    </row>
    <row r="75" spans="1:26" x14ac:dyDescent="0.25">
      <c r="S75" s="115" t="s">
        <v>48</v>
      </c>
      <c r="T75" s="115"/>
      <c r="U75" s="112"/>
      <c r="V75" s="112">
        <v>1709</v>
      </c>
      <c r="W75" s="112">
        <v>1747</v>
      </c>
      <c r="X75" s="112">
        <v>1756</v>
      </c>
      <c r="Y75" s="112">
        <v>1788</v>
      </c>
      <c r="Z75" s="112">
        <v>1836</v>
      </c>
    </row>
    <row r="76" spans="1:26" x14ac:dyDescent="0.25">
      <c r="S76" s="115" t="s">
        <v>49</v>
      </c>
      <c r="T76" s="115"/>
      <c r="U76" s="112"/>
      <c r="V76" s="112">
        <v>691</v>
      </c>
      <c r="W76" s="112">
        <v>760</v>
      </c>
      <c r="X76" s="112">
        <v>847</v>
      </c>
      <c r="Y76" s="112">
        <v>882</v>
      </c>
      <c r="Z76" s="112">
        <v>859</v>
      </c>
    </row>
    <row r="77" spans="1:26" x14ac:dyDescent="0.25">
      <c r="S77" s="115" t="s">
        <v>50</v>
      </c>
      <c r="T77" s="115"/>
      <c r="U77" s="112"/>
      <c r="V77" s="112">
        <v>270</v>
      </c>
      <c r="W77" s="112">
        <v>262</v>
      </c>
      <c r="X77" s="112">
        <v>269</v>
      </c>
      <c r="Y77" s="112">
        <v>269</v>
      </c>
      <c r="Z77" s="112">
        <v>314</v>
      </c>
    </row>
    <row r="78" spans="1:26" x14ac:dyDescent="0.25">
      <c r="S78" s="115" t="s">
        <v>51</v>
      </c>
      <c r="T78" s="115"/>
      <c r="U78" s="112"/>
      <c r="V78" s="112">
        <v>185</v>
      </c>
      <c r="W78" s="112">
        <v>177</v>
      </c>
      <c r="X78" s="112">
        <v>154</v>
      </c>
      <c r="Y78" s="112">
        <v>141</v>
      </c>
      <c r="Z78" s="112">
        <v>121</v>
      </c>
    </row>
    <row r="79" spans="1:26" x14ac:dyDescent="0.25">
      <c r="S79" s="115" t="s">
        <v>52</v>
      </c>
      <c r="T79" s="115"/>
      <c r="U79" s="112"/>
      <c r="V79" s="112">
        <v>226</v>
      </c>
      <c r="W79" s="112">
        <v>196</v>
      </c>
      <c r="X79" s="112">
        <v>173</v>
      </c>
      <c r="Y79" s="112">
        <v>166</v>
      </c>
      <c r="Z79" s="112">
        <v>138</v>
      </c>
    </row>
    <row r="80" spans="1:26" x14ac:dyDescent="0.25">
      <c r="S80" s="118" t="s">
        <v>53</v>
      </c>
      <c r="T80" s="118"/>
      <c r="U80" s="112"/>
      <c r="V80" s="112">
        <v>60383</v>
      </c>
      <c r="W80" s="112">
        <v>62602</v>
      </c>
      <c r="X80" s="112">
        <v>65167</v>
      </c>
      <c r="Y80" s="112">
        <v>64737</v>
      </c>
      <c r="Z80" s="112">
        <v>64713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Glen Eira</v>
      </c>
      <c r="D83" s="144"/>
      <c r="E83" s="144"/>
      <c r="F83" s="144"/>
      <c r="G83" s="144"/>
      <c r="H83" s="47"/>
      <c r="I83" s="47"/>
      <c r="J83" s="145" t="str">
        <f>'State data for spotlight'!A1</f>
        <v>Victoria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7191</v>
      </c>
      <c r="W83" s="112">
        <v>7524</v>
      </c>
      <c r="X83" s="112">
        <v>7670</v>
      </c>
      <c r="Y83" s="112">
        <v>8037</v>
      </c>
      <c r="Z83" s="112">
        <v>7949</v>
      </c>
      <c r="AD83" s="117"/>
    </row>
    <row r="84" spans="1:30" ht="15" customHeight="1" x14ac:dyDescent="0.25">
      <c r="A84" s="46"/>
      <c r="B84" s="46"/>
      <c r="C84" s="48"/>
      <c r="D84" s="139" t="s">
        <v>0</v>
      </c>
      <c r="E84" s="139"/>
      <c r="F84" s="139" t="s">
        <v>201</v>
      </c>
      <c r="G84" s="139"/>
      <c r="H84" s="48"/>
      <c r="I84" s="48"/>
      <c r="J84" s="48"/>
      <c r="K84" s="48"/>
      <c r="L84" s="139" t="s">
        <v>0</v>
      </c>
      <c r="M84" s="139"/>
      <c r="N84" s="139" t="s">
        <v>201</v>
      </c>
      <c r="O84" s="139"/>
      <c r="S84" s="115" t="s">
        <v>57</v>
      </c>
      <c r="T84" s="115"/>
      <c r="U84" s="112"/>
      <c r="V84" s="112">
        <v>11235</v>
      </c>
      <c r="W84" s="112">
        <v>11671</v>
      </c>
      <c r="X84" s="112">
        <v>12152</v>
      </c>
      <c r="Y84" s="112">
        <v>12427</v>
      </c>
      <c r="Z84" s="112">
        <v>12172</v>
      </c>
    </row>
    <row r="85" spans="1:30" ht="15" customHeight="1" x14ac:dyDescent="0.25">
      <c r="A85" s="46"/>
      <c r="B85" s="46"/>
      <c r="C85" s="58" t="s">
        <v>1</v>
      </c>
      <c r="D85" s="139" t="s">
        <v>2</v>
      </c>
      <c r="E85" s="139"/>
      <c r="F85" s="139" t="str">
        <f>"since "&amp;$V$2</f>
        <v>since 2016-17</v>
      </c>
      <c r="G85" s="139"/>
      <c r="H85" s="48"/>
      <c r="I85" s="48"/>
      <c r="J85" s="48"/>
      <c r="K85" s="58" t="s">
        <v>1</v>
      </c>
      <c r="L85" s="139" t="s">
        <v>2</v>
      </c>
      <c r="M85" s="139"/>
      <c r="N85" s="139" t="str">
        <f>"since "&amp;$V$2</f>
        <v>since 2016-17</v>
      </c>
      <c r="O85" s="139"/>
      <c r="S85" s="115" t="s">
        <v>195</v>
      </c>
      <c r="T85" s="115"/>
      <c r="U85" s="112"/>
      <c r="V85" s="112">
        <v>4167</v>
      </c>
      <c r="W85" s="112">
        <v>4301</v>
      </c>
      <c r="X85" s="112">
        <v>4394</v>
      </c>
      <c r="Y85" s="112">
        <v>4331</v>
      </c>
      <c r="Z85" s="112">
        <v>4263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127,008</v>
      </c>
      <c r="D86" s="96">
        <f t="shared" ref="D86:D91" si="4">AD4</f>
        <v>-1.3100843862184686E-2</v>
      </c>
      <c r="E86" s="97">
        <f t="shared" ref="E86:E91" si="5">AD4</f>
        <v>-1.3100843862184686E-2</v>
      </c>
      <c r="F86" s="96">
        <f t="shared" ref="F86:F91" si="6">AF4</f>
        <v>5.4936292506271078E-2</v>
      </c>
      <c r="G86" s="97">
        <f t="shared" ref="G86:G91" si="7">AF4</f>
        <v>5.4936292506271078E-2</v>
      </c>
      <c r="H86" s="57"/>
      <c r="I86" s="57"/>
      <c r="J86" s="140" t="str">
        <f>'State data for spotlight'!J4</f>
        <v>5,274,707</v>
      </c>
      <c r="K86" s="140"/>
      <c r="L86" s="96">
        <f>'State data for spotlight'!L4</f>
        <v>1.4421743640712803E-2</v>
      </c>
      <c r="M86" s="97">
        <f>'State data for spotlight'!L4</f>
        <v>1.4421743640712803E-2</v>
      </c>
      <c r="N86" s="96">
        <f>'State data for spotlight'!N4</f>
        <v>8.438148994686534E-2</v>
      </c>
      <c r="O86" s="97">
        <f>'State data for spotlight'!N4</f>
        <v>8.438148994686534E-2</v>
      </c>
      <c r="S86" s="115" t="s">
        <v>196</v>
      </c>
      <c r="T86" s="115"/>
      <c r="U86" s="112"/>
      <c r="V86" s="112">
        <v>2116</v>
      </c>
      <c r="W86" s="112">
        <v>2275</v>
      </c>
      <c r="X86" s="112">
        <v>2342</v>
      </c>
      <c r="Y86" s="112">
        <v>2316</v>
      </c>
      <c r="Z86" s="112">
        <v>2275</v>
      </c>
    </row>
    <row r="87" spans="1:30" ht="15" customHeight="1" x14ac:dyDescent="0.25">
      <c r="A87" s="98" t="s">
        <v>4</v>
      </c>
      <c r="B87" s="49"/>
      <c r="C87" s="57" t="str">
        <f t="shared" si="3"/>
        <v>62,244</v>
      </c>
      <c r="D87" s="96">
        <f t="shared" si="4"/>
        <v>-2.6859697945655236E-2</v>
      </c>
      <c r="E87" s="97">
        <f t="shared" si="5"/>
        <v>-2.6859697945655236E-2</v>
      </c>
      <c r="F87" s="96">
        <f t="shared" si="6"/>
        <v>3.715799646749085E-2</v>
      </c>
      <c r="G87" s="97">
        <f t="shared" si="7"/>
        <v>3.715799646749085E-2</v>
      </c>
      <c r="H87" s="57"/>
      <c r="I87" s="57"/>
      <c r="J87" s="140" t="str">
        <f>'State data for spotlight'!J5</f>
        <v>2,678,317</v>
      </c>
      <c r="K87" s="140"/>
      <c r="L87" s="96">
        <f>'State data for spotlight'!L5</f>
        <v>7.6054295905234603E-3</v>
      </c>
      <c r="M87" s="97">
        <f>'State data for spotlight'!L5</f>
        <v>7.6054295905234603E-3</v>
      </c>
      <c r="N87" s="96">
        <f>'State data for spotlight'!N5</f>
        <v>7.1082164833552008E-2</v>
      </c>
      <c r="O87" s="97">
        <f>'State data for spotlight'!N5</f>
        <v>7.1082164833552008E-2</v>
      </c>
      <c r="S87" s="115" t="s">
        <v>197</v>
      </c>
      <c r="T87" s="115"/>
      <c r="U87" s="112"/>
      <c r="V87" s="112">
        <v>3111</v>
      </c>
      <c r="W87" s="112">
        <v>3195</v>
      </c>
      <c r="X87" s="112">
        <v>3134</v>
      </c>
      <c r="Y87" s="112">
        <v>3079</v>
      </c>
      <c r="Z87" s="112">
        <v>3052</v>
      </c>
    </row>
    <row r="88" spans="1:30" ht="15" customHeight="1" x14ac:dyDescent="0.25">
      <c r="A88" s="98" t="s">
        <v>5</v>
      </c>
      <c r="B88" s="49"/>
      <c r="C88" s="57" t="str">
        <f t="shared" si="3"/>
        <v>64,713</v>
      </c>
      <c r="D88" s="96">
        <f t="shared" si="4"/>
        <v>-3.7073080309557582E-4</v>
      </c>
      <c r="E88" s="97">
        <f t="shared" si="5"/>
        <v>-3.7073080309557582E-4</v>
      </c>
      <c r="F88" s="96">
        <f t="shared" si="6"/>
        <v>7.1708924697348575E-2</v>
      </c>
      <c r="G88" s="97">
        <f t="shared" si="7"/>
        <v>7.1708924697348575E-2</v>
      </c>
      <c r="H88" s="57"/>
      <c r="I88" s="57"/>
      <c r="J88" s="140" t="str">
        <f>'State data for spotlight'!J6</f>
        <v>2,593,620</v>
      </c>
      <c r="K88" s="140"/>
      <c r="L88" s="96">
        <f>'State data for spotlight'!L6</f>
        <v>2.0458990541862843E-2</v>
      </c>
      <c r="M88" s="97">
        <f>'State data for spotlight'!L6</f>
        <v>2.0458990541862843E-2</v>
      </c>
      <c r="N88" s="96">
        <f>'State data for spotlight'!N6</f>
        <v>9.7278654845571522E-2</v>
      </c>
      <c r="O88" s="97">
        <f>'State data for spotlight'!N6</f>
        <v>9.7278654845571522E-2</v>
      </c>
      <c r="S88" s="115" t="s">
        <v>198</v>
      </c>
      <c r="T88" s="115"/>
      <c r="U88" s="112"/>
      <c r="V88" s="112">
        <v>2770</v>
      </c>
      <c r="W88" s="112">
        <v>2930</v>
      </c>
      <c r="X88" s="112">
        <v>2988</v>
      </c>
      <c r="Y88" s="112">
        <v>2996</v>
      </c>
      <c r="Z88" s="112">
        <v>2886</v>
      </c>
    </row>
    <row r="89" spans="1:30" ht="15" customHeight="1" x14ac:dyDescent="0.25">
      <c r="A89" s="49" t="s">
        <v>6</v>
      </c>
      <c r="B89" s="49"/>
      <c r="C89" s="57" t="str">
        <f t="shared" si="3"/>
        <v>89,039</v>
      </c>
      <c r="D89" s="96">
        <f t="shared" si="4"/>
        <v>-2.3052446785165714E-2</v>
      </c>
      <c r="E89" s="97">
        <f t="shared" si="5"/>
        <v>-2.3052446785165714E-2</v>
      </c>
      <c r="F89" s="96">
        <f t="shared" si="6"/>
        <v>4.9505534011480501E-2</v>
      </c>
      <c r="G89" s="97">
        <f t="shared" si="7"/>
        <v>4.9505534011480501E-2</v>
      </c>
      <c r="H89" s="57"/>
      <c r="I89" s="57"/>
      <c r="J89" s="140" t="str">
        <f>'State data for spotlight'!J7</f>
        <v>3,674,745</v>
      </c>
      <c r="K89" s="140"/>
      <c r="L89" s="96">
        <f>'State data for spotlight'!L7</f>
        <v>-4.8048916624486848E-3</v>
      </c>
      <c r="M89" s="97">
        <f>'State data for spotlight'!L7</f>
        <v>-4.8048916624486848E-3</v>
      </c>
      <c r="N89" s="96">
        <f>'State data for spotlight'!N7</f>
        <v>6.9960159780158238E-2</v>
      </c>
      <c r="O89" s="97">
        <f>'State data for spotlight'!N7</f>
        <v>6.9960159780158238E-2</v>
      </c>
      <c r="S89" s="115" t="s">
        <v>199</v>
      </c>
      <c r="T89" s="115"/>
      <c r="U89" s="112"/>
      <c r="V89" s="112">
        <v>1147</v>
      </c>
      <c r="W89" s="112">
        <v>1234</v>
      </c>
      <c r="X89" s="112">
        <v>1298</v>
      </c>
      <c r="Y89" s="112">
        <v>1243</v>
      </c>
      <c r="Z89" s="112">
        <v>1227</v>
      </c>
    </row>
    <row r="90" spans="1:30" ht="15" customHeight="1" x14ac:dyDescent="0.25">
      <c r="A90" s="49" t="s">
        <v>98</v>
      </c>
      <c r="B90" s="49"/>
      <c r="C90" s="57" t="str">
        <f t="shared" si="3"/>
        <v>$52,674</v>
      </c>
      <c r="D90" s="96">
        <f t="shared" si="4"/>
        <v>7.0739001451796568E-2</v>
      </c>
      <c r="E90" s="97">
        <f t="shared" si="5"/>
        <v>7.0739001451796568E-2</v>
      </c>
      <c r="F90" s="96">
        <f t="shared" si="6"/>
        <v>0.15275673506136145</v>
      </c>
      <c r="G90" s="97">
        <f t="shared" si="7"/>
        <v>0.15275673506136145</v>
      </c>
      <c r="H90" s="57"/>
      <c r="I90" s="57"/>
      <c r="J90" s="57"/>
      <c r="K90" s="57" t="str">
        <f>'State data for spotlight'!J8</f>
        <v>$47,209</v>
      </c>
      <c r="L90" s="96">
        <f>'State data for spotlight'!L8</f>
        <v>5.506898121546655E-2</v>
      </c>
      <c r="M90" s="97">
        <f>'State data for spotlight'!L8</f>
        <v>5.506898121546655E-2</v>
      </c>
      <c r="N90" s="96">
        <f>'State data for spotlight'!N8</f>
        <v>0.1204561491199776</v>
      </c>
      <c r="O90" s="97">
        <f>'State data for spotlight'!N8</f>
        <v>0.1204561491199776</v>
      </c>
      <c r="S90" s="115" t="s">
        <v>58</v>
      </c>
      <c r="T90" s="115"/>
      <c r="U90" s="112"/>
      <c r="V90" s="112">
        <v>2082</v>
      </c>
      <c r="W90" s="112">
        <v>2309</v>
      </c>
      <c r="X90" s="112">
        <v>2428</v>
      </c>
      <c r="Y90" s="112">
        <v>2427</v>
      </c>
      <c r="Z90" s="112">
        <v>2292</v>
      </c>
    </row>
    <row r="91" spans="1:30" ht="15" customHeight="1" x14ac:dyDescent="0.25">
      <c r="A91" s="49" t="s">
        <v>7</v>
      </c>
      <c r="B91" s="49"/>
      <c r="C91" s="57" t="str">
        <f t="shared" si="3"/>
        <v>$7,234.2 mil</v>
      </c>
      <c r="D91" s="96">
        <f t="shared" si="4"/>
        <v>4.545399734593869E-2</v>
      </c>
      <c r="E91" s="97">
        <f t="shared" si="5"/>
        <v>4.545399734593869E-2</v>
      </c>
      <c r="F91" s="96">
        <f t="shared" si="6"/>
        <v>0.24102565219398886</v>
      </c>
      <c r="G91" s="97">
        <f t="shared" si="7"/>
        <v>0.24102565219398886</v>
      </c>
      <c r="H91" s="57"/>
      <c r="I91" s="57"/>
      <c r="J91" s="57"/>
      <c r="K91" s="57" t="str">
        <f>'State data for spotlight'!J9</f>
        <v>$245.4 bil</v>
      </c>
      <c r="L91" s="96">
        <f>'State data for spotlight'!L9</f>
        <v>4.7371657837374626E-2</v>
      </c>
      <c r="M91" s="97">
        <f>'State data for spotlight'!L9</f>
        <v>4.7371657837374626E-2</v>
      </c>
      <c r="N91" s="96">
        <f>'State data for spotlight'!N9</f>
        <v>0.24227335855331145</v>
      </c>
      <c r="O91" s="97">
        <f>'State data for spotlight'!N9</f>
        <v>0.24227335855331145</v>
      </c>
      <c r="S91" s="118" t="s">
        <v>53</v>
      </c>
      <c r="T91" s="118"/>
      <c r="U91" s="112"/>
      <c r="V91" s="112">
        <v>42820</v>
      </c>
      <c r="W91" s="112">
        <v>44117</v>
      </c>
      <c r="X91" s="112">
        <v>45203</v>
      </c>
      <c r="Y91" s="112">
        <v>45660</v>
      </c>
      <c r="Z91" s="112">
        <v>44248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5" t="s">
        <v>202</v>
      </c>
      <c r="S93" s="115" t="s">
        <v>56</v>
      </c>
      <c r="T93" s="115"/>
      <c r="U93" s="112"/>
      <c r="V93" s="112">
        <v>4576</v>
      </c>
      <c r="W93" s="112">
        <v>4901</v>
      </c>
      <c r="X93" s="112">
        <v>5147</v>
      </c>
      <c r="Y93" s="112">
        <v>5379</v>
      </c>
      <c r="Z93" s="112">
        <v>5391</v>
      </c>
    </row>
    <row r="94" spans="1:30" ht="15" customHeight="1" x14ac:dyDescent="0.25">
      <c r="A94" s="136" t="s">
        <v>203</v>
      </c>
      <c r="S94" s="115" t="s">
        <v>57</v>
      </c>
      <c r="T94" s="115"/>
      <c r="U94" s="112"/>
      <c r="V94" s="112">
        <v>12455</v>
      </c>
      <c r="W94" s="112">
        <v>13091</v>
      </c>
      <c r="X94" s="112">
        <v>13676</v>
      </c>
      <c r="Y94" s="112">
        <v>14027</v>
      </c>
      <c r="Z94" s="112">
        <v>14035</v>
      </c>
    </row>
    <row r="95" spans="1:30" ht="15" customHeight="1" x14ac:dyDescent="0.25">
      <c r="A95" s="134" t="s">
        <v>286</v>
      </c>
      <c r="S95" s="115" t="s">
        <v>195</v>
      </c>
      <c r="T95" s="115"/>
      <c r="U95" s="112"/>
      <c r="V95" s="112">
        <v>1034</v>
      </c>
      <c r="W95" s="112">
        <v>1115</v>
      </c>
      <c r="X95" s="112">
        <v>1141</v>
      </c>
      <c r="Y95" s="112">
        <v>1209</v>
      </c>
      <c r="Z95" s="112">
        <v>1178</v>
      </c>
    </row>
    <row r="96" spans="1:30" ht="15" customHeight="1" x14ac:dyDescent="0.25">
      <c r="A96" s="135" t="s">
        <v>278</v>
      </c>
      <c r="S96" s="115" t="s">
        <v>196</v>
      </c>
      <c r="T96" s="115"/>
      <c r="U96" s="112"/>
      <c r="V96" s="112">
        <v>3859</v>
      </c>
      <c r="W96" s="112">
        <v>4159</v>
      </c>
      <c r="X96" s="112">
        <v>4344</v>
      </c>
      <c r="Y96" s="112">
        <v>4559</v>
      </c>
      <c r="Z96" s="112">
        <v>4479</v>
      </c>
    </row>
    <row r="97" spans="1:32" ht="15" customHeight="1" x14ac:dyDescent="0.25">
      <c r="A97" s="134" t="s">
        <v>290</v>
      </c>
      <c r="S97" s="115" t="s">
        <v>197</v>
      </c>
      <c r="T97" s="115"/>
      <c r="U97" s="112"/>
      <c r="V97" s="112">
        <v>7568</v>
      </c>
      <c r="W97" s="112">
        <v>7630</v>
      </c>
      <c r="X97" s="112">
        <v>7725</v>
      </c>
      <c r="Y97" s="112">
        <v>7544</v>
      </c>
      <c r="Z97" s="112">
        <v>7362</v>
      </c>
    </row>
    <row r="98" spans="1:32" ht="15" customHeight="1" x14ac:dyDescent="0.25">
      <c r="A98" s="134" t="s">
        <v>291</v>
      </c>
      <c r="S98" s="115" t="s">
        <v>198</v>
      </c>
      <c r="T98" s="115"/>
      <c r="U98" s="112"/>
      <c r="V98" s="112">
        <v>3434</v>
      </c>
      <c r="W98" s="112">
        <v>3603</v>
      </c>
      <c r="X98" s="112">
        <v>3691</v>
      </c>
      <c r="Y98" s="112">
        <v>3748</v>
      </c>
      <c r="Z98" s="112">
        <v>3695</v>
      </c>
    </row>
    <row r="99" spans="1:32" ht="15" customHeight="1" x14ac:dyDescent="0.25">
      <c r="S99" s="115" t="s">
        <v>199</v>
      </c>
      <c r="T99" s="115"/>
      <c r="U99" s="112"/>
      <c r="V99" s="112">
        <v>159</v>
      </c>
      <c r="W99" s="112">
        <v>161</v>
      </c>
      <c r="X99" s="112">
        <v>168</v>
      </c>
      <c r="Y99" s="112">
        <v>201</v>
      </c>
      <c r="Z99" s="112">
        <v>234</v>
      </c>
    </row>
    <row r="100" spans="1:32" ht="15" customHeight="1" x14ac:dyDescent="0.25">
      <c r="S100" s="115" t="s">
        <v>58</v>
      </c>
      <c r="T100" s="115"/>
      <c r="U100" s="112"/>
      <c r="V100" s="112">
        <v>955</v>
      </c>
      <c r="W100" s="112">
        <v>1026</v>
      </c>
      <c r="X100" s="112">
        <v>1087</v>
      </c>
      <c r="Y100" s="112">
        <v>1094</v>
      </c>
      <c r="Z100" s="112">
        <v>1098</v>
      </c>
    </row>
    <row r="101" spans="1:32" x14ac:dyDescent="0.25">
      <c r="A101" s="18"/>
      <c r="S101" s="118" t="s">
        <v>53</v>
      </c>
      <c r="T101" s="118"/>
      <c r="U101" s="112"/>
      <c r="V101" s="112">
        <v>42020</v>
      </c>
      <c r="W101" s="112">
        <v>43510</v>
      </c>
      <c r="X101" s="112">
        <v>44721</v>
      </c>
      <c r="Y101" s="112">
        <v>45482</v>
      </c>
      <c r="Z101" s="112">
        <v>44742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204</v>
      </c>
      <c r="Y103" s="106" t="s">
        <v>281</v>
      </c>
      <c r="Z103" s="106" t="s">
        <v>287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94337</v>
      </c>
      <c r="W104" s="112">
        <v>97079</v>
      </c>
      <c r="X104" s="112">
        <v>100423</v>
      </c>
      <c r="Y104" s="112">
        <v>100356</v>
      </c>
      <c r="Z104" s="112">
        <v>100356</v>
      </c>
      <c r="AB104" s="109" t="str">
        <f>TEXT(Z104,"###,###")</f>
        <v>100,356</v>
      </c>
      <c r="AD104" s="130">
        <f>Z104/($Z$4)*100</f>
        <v>79.015495086923664</v>
      </c>
      <c r="AF104" s="109"/>
    </row>
    <row r="105" spans="1:32" x14ac:dyDescent="0.25">
      <c r="S105" s="115" t="s">
        <v>17</v>
      </c>
      <c r="T105" s="115"/>
      <c r="U105" s="112"/>
      <c r="V105" s="112">
        <v>18321</v>
      </c>
      <c r="W105" s="112">
        <v>18448</v>
      </c>
      <c r="X105" s="112">
        <v>19752</v>
      </c>
      <c r="Y105" s="112">
        <v>18814</v>
      </c>
      <c r="Z105" s="112">
        <v>18702</v>
      </c>
      <c r="AB105" s="109" t="str">
        <f>TEXT(Z105,"###,###")</f>
        <v>18,702</v>
      </c>
      <c r="AD105" s="130">
        <f>Z105/($Z$4)*100</f>
        <v>14.725056689342402</v>
      </c>
      <c r="AF105" s="109"/>
    </row>
    <row r="106" spans="1:32" x14ac:dyDescent="0.25">
      <c r="S106" s="118" t="s">
        <v>53</v>
      </c>
      <c r="T106" s="118"/>
      <c r="U106" s="120"/>
      <c r="V106" s="120">
        <v>112658</v>
      </c>
      <c r="W106" s="120">
        <v>115527</v>
      </c>
      <c r="X106" s="120">
        <v>120175</v>
      </c>
      <c r="Y106" s="120">
        <v>119170</v>
      </c>
      <c r="Z106" s="120">
        <v>119058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19225</v>
      </c>
      <c r="W108" s="112">
        <v>22528</v>
      </c>
      <c r="X108" s="112">
        <v>20424</v>
      </c>
      <c r="Y108" s="112">
        <v>21143</v>
      </c>
      <c r="Z108" s="112">
        <v>20098</v>
      </c>
      <c r="AB108" s="109" t="str">
        <f>TEXT(Z108,"###,###")</f>
        <v>20,098</v>
      </c>
      <c r="AD108" s="130">
        <f>Z108/($Z$4)*100</f>
        <v>15.824200050390527</v>
      </c>
      <c r="AF108" s="109"/>
    </row>
    <row r="109" spans="1:32" x14ac:dyDescent="0.25">
      <c r="S109" s="115" t="s">
        <v>20</v>
      </c>
      <c r="T109" s="115"/>
      <c r="U109" s="112"/>
      <c r="V109" s="112">
        <v>16524</v>
      </c>
      <c r="W109" s="112">
        <v>16705</v>
      </c>
      <c r="X109" s="112">
        <v>16807</v>
      </c>
      <c r="Y109" s="112">
        <v>16703</v>
      </c>
      <c r="Z109" s="112">
        <v>18018</v>
      </c>
      <c r="AB109" s="109" t="str">
        <f>TEXT(Z109,"###,###")</f>
        <v>18,018</v>
      </c>
      <c r="AD109" s="130">
        <f>Z109/($Z$4)*100</f>
        <v>14.186507936507937</v>
      </c>
      <c r="AF109" s="109"/>
    </row>
    <row r="110" spans="1:32" x14ac:dyDescent="0.25">
      <c r="S110" s="115" t="s">
        <v>21</v>
      </c>
      <c r="T110" s="115"/>
      <c r="U110" s="112"/>
      <c r="V110" s="112">
        <v>26052</v>
      </c>
      <c r="W110" s="112">
        <v>25364</v>
      </c>
      <c r="X110" s="112">
        <v>28991</v>
      </c>
      <c r="Y110" s="112">
        <v>27346</v>
      </c>
      <c r="Z110" s="112">
        <v>26689</v>
      </c>
      <c r="AB110" s="109" t="str">
        <f>TEXT(Z110,"###,###")</f>
        <v>26,689</v>
      </c>
      <c r="AD110" s="130">
        <f>Z110/($Z$4)*100</f>
        <v>21.013636936255985</v>
      </c>
      <c r="AF110" s="109"/>
    </row>
    <row r="111" spans="1:32" x14ac:dyDescent="0.25">
      <c r="S111" s="115" t="s">
        <v>22</v>
      </c>
      <c r="T111" s="115"/>
      <c r="U111" s="112"/>
      <c r="V111" s="112">
        <v>49457</v>
      </c>
      <c r="W111" s="112">
        <v>50806</v>
      </c>
      <c r="X111" s="112">
        <v>54191</v>
      </c>
      <c r="Y111" s="112">
        <v>54120</v>
      </c>
      <c r="Z111" s="112">
        <v>53414</v>
      </c>
      <c r="AB111" s="109" t="str">
        <f>TEXT(Z111,"###,###")</f>
        <v>53,414</v>
      </c>
      <c r="AD111" s="130">
        <f>Z111/($Z$4)*100</f>
        <v>42.055618543713777</v>
      </c>
      <c r="AF111" s="109"/>
    </row>
    <row r="112" spans="1:32" x14ac:dyDescent="0.25">
      <c r="S112" s="118" t="s">
        <v>53</v>
      </c>
      <c r="T112" s="118"/>
      <c r="U112" s="112"/>
      <c r="V112" s="112">
        <v>120396</v>
      </c>
      <c r="W112" s="112">
        <v>124731</v>
      </c>
      <c r="X112" s="112">
        <v>129733</v>
      </c>
      <c r="Y112" s="112">
        <v>128691</v>
      </c>
      <c r="Z112" s="112">
        <v>127008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41</v>
      </c>
      <c r="W118" s="131">
        <v>40.840000000000003</v>
      </c>
      <c r="X118" s="131">
        <v>40.64</v>
      </c>
      <c r="Y118" s="131">
        <v>40.79</v>
      </c>
      <c r="Z118" s="131">
        <v>41.2</v>
      </c>
      <c r="AB118" s="109" t="str">
        <f>TEXT(Z118,"##.0")</f>
        <v>41.2</v>
      </c>
    </row>
    <row r="120" spans="19:32" x14ac:dyDescent="0.25">
      <c r="S120" s="101" t="s">
        <v>100</v>
      </c>
      <c r="T120" s="112"/>
      <c r="U120" s="112"/>
      <c r="V120" s="112">
        <v>71919</v>
      </c>
      <c r="W120" s="112">
        <v>74197</v>
      </c>
      <c r="X120" s="112">
        <v>75926</v>
      </c>
      <c r="Y120" s="112">
        <v>77057</v>
      </c>
      <c r="Z120" s="112">
        <v>74639</v>
      </c>
      <c r="AB120" s="109" t="str">
        <f>TEXT(Z120,"###,###")</f>
        <v>74,639</v>
      </c>
    </row>
    <row r="121" spans="19:32" x14ac:dyDescent="0.25">
      <c r="S121" s="101" t="s">
        <v>101</v>
      </c>
      <c r="T121" s="112"/>
      <c r="U121" s="112"/>
      <c r="V121" s="112">
        <v>6235</v>
      </c>
      <c r="W121" s="112">
        <v>6401</v>
      </c>
      <c r="X121" s="112">
        <v>6332</v>
      </c>
      <c r="Y121" s="112">
        <v>6394</v>
      </c>
      <c r="Z121" s="112">
        <v>6301</v>
      </c>
      <c r="AB121" s="109" t="str">
        <f>TEXT(Z121,"###,###")</f>
        <v>6,301</v>
      </c>
    </row>
    <row r="122" spans="19:32" x14ac:dyDescent="0.25">
      <c r="S122" s="101" t="s">
        <v>102</v>
      </c>
      <c r="T122" s="112"/>
      <c r="U122" s="112"/>
      <c r="V122" s="112">
        <v>6688</v>
      </c>
      <c r="W122" s="112">
        <v>7028</v>
      </c>
      <c r="X122" s="112">
        <v>7669</v>
      </c>
      <c r="Y122" s="112">
        <v>7690</v>
      </c>
      <c r="Z122" s="112">
        <v>8099</v>
      </c>
      <c r="AB122" s="109" t="str">
        <f>TEXT(Z122,"###,###")</f>
        <v>8,099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78607</v>
      </c>
      <c r="W124" s="112">
        <v>81225</v>
      </c>
      <c r="X124" s="112">
        <v>83595</v>
      </c>
      <c r="Y124" s="112">
        <v>84747</v>
      </c>
      <c r="Z124" s="112">
        <v>82738</v>
      </c>
      <c r="AB124" s="109" t="str">
        <f>TEXT(Z124,"###,###")</f>
        <v>82,738</v>
      </c>
      <c r="AD124" s="127">
        <f>Z124/$Z$7*100</f>
        <v>92.923325733667269</v>
      </c>
    </row>
    <row r="125" spans="19:32" x14ac:dyDescent="0.25">
      <c r="S125" s="101" t="s">
        <v>104</v>
      </c>
      <c r="T125" s="112"/>
      <c r="U125" s="112"/>
      <c r="V125" s="112">
        <v>12923</v>
      </c>
      <c r="W125" s="112">
        <v>13429</v>
      </c>
      <c r="X125" s="112">
        <v>14001</v>
      </c>
      <c r="Y125" s="112">
        <v>14084</v>
      </c>
      <c r="Z125" s="112">
        <v>14400</v>
      </c>
      <c r="AB125" s="109" t="str">
        <f>TEXT(Z125,"###,###")</f>
        <v>14,400</v>
      </c>
      <c r="AD125" s="127">
        <f>Z125/$Z$7*100</f>
        <v>16.172688372510923</v>
      </c>
    </row>
    <row r="127" spans="19:32" x14ac:dyDescent="0.25">
      <c r="S127" s="101" t="s">
        <v>105</v>
      </c>
      <c r="T127" s="112"/>
      <c r="U127" s="112"/>
      <c r="V127" s="112">
        <v>42818</v>
      </c>
      <c r="W127" s="112">
        <v>44117</v>
      </c>
      <c r="X127" s="112">
        <v>45201</v>
      </c>
      <c r="Y127" s="112">
        <v>45659</v>
      </c>
      <c r="Z127" s="112">
        <v>44251</v>
      </c>
      <c r="AB127" s="109" t="str">
        <f>TEXT(Z127,"###,###")</f>
        <v>44,251</v>
      </c>
      <c r="AD127" s="127">
        <f>Z127/$Z$7*100</f>
        <v>49.698446748054224</v>
      </c>
    </row>
    <row r="128" spans="19:32" x14ac:dyDescent="0.25">
      <c r="S128" s="101" t="s">
        <v>106</v>
      </c>
      <c r="T128" s="112"/>
      <c r="U128" s="112"/>
      <c r="V128" s="112">
        <v>42021</v>
      </c>
      <c r="W128" s="112">
        <v>43508</v>
      </c>
      <c r="X128" s="112">
        <v>44716</v>
      </c>
      <c r="Y128" s="112">
        <v>45481</v>
      </c>
      <c r="Z128" s="112">
        <v>44744</v>
      </c>
      <c r="AB128" s="109" t="str">
        <f>TEXT(Z128,"###,###")</f>
        <v>44,744</v>
      </c>
      <c r="AD128" s="127">
        <f>Z128/$Z$7*100</f>
        <v>50.252136704140881</v>
      </c>
    </row>
    <row r="130" spans="19:20" x14ac:dyDescent="0.25">
      <c r="S130" s="101" t="s">
        <v>282</v>
      </c>
      <c r="T130" s="127">
        <v>83.827311627489081</v>
      </c>
    </row>
    <row r="131" spans="19:20" x14ac:dyDescent="0.25">
      <c r="S131" s="101" t="s">
        <v>283</v>
      </c>
      <c r="T131" s="127">
        <v>7.0766742663327307</v>
      </c>
    </row>
    <row r="132" spans="19:20" x14ac:dyDescent="0.25">
      <c r="S132" s="101" t="s">
        <v>284</v>
      </c>
      <c r="T132" s="127">
        <v>9.0960141061781918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E8F758B-52C7-46DA-ACCB-BEC0FCB07BD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0334ADB5-A743-4C97-B787-526C6FFB6C5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999CF7C5-203A-4077-B293-8D2C45C6DE7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F8092721-FC98-4010-B317-757AE11FA13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E5ED7F-48F7-41CD-8746-BAF6A1B0D69B}">
  <sheetPr codeName="Sheet87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131</v>
      </c>
      <c r="T1" s="99"/>
      <c r="U1" s="99"/>
      <c r="V1" s="99"/>
      <c r="W1" s="99"/>
      <c r="X1" s="99"/>
      <c r="Y1" s="100" t="s">
        <v>225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204</v>
      </c>
      <c r="Y2" s="103" t="s">
        <v>281</v>
      </c>
      <c r="Z2" s="103" t="s">
        <v>287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60" t="s">
        <v>292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131</v>
      </c>
      <c r="Y3" s="105" t="s">
        <v>225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8.23 Glenelg, Victoria,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15371</v>
      </c>
      <c r="W4" s="108">
        <v>16000</v>
      </c>
      <c r="X4" s="108">
        <v>16079</v>
      </c>
      <c r="Y4" s="108">
        <v>16027</v>
      </c>
      <c r="Z4" s="108">
        <v>16300</v>
      </c>
      <c r="AB4" s="109" t="str">
        <f>TEXT(Z4,"###,###")</f>
        <v>16,300</v>
      </c>
      <c r="AD4" s="110">
        <f>Z4/Y4-1</f>
        <v>1.7033755537530393E-2</v>
      </c>
      <c r="AF4" s="110">
        <f>Z4/V4-1</f>
        <v>6.0438488061934859E-2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8278</v>
      </c>
      <c r="W5" s="108">
        <v>8568</v>
      </c>
      <c r="X5" s="108">
        <v>8428</v>
      </c>
      <c r="Y5" s="108">
        <v>8481</v>
      </c>
      <c r="Z5" s="108">
        <v>8456</v>
      </c>
      <c r="AB5" s="109" t="str">
        <f>TEXT(Z5,"###,###")</f>
        <v>8,456</v>
      </c>
      <c r="AD5" s="110">
        <f t="shared" ref="AD5:AD9" si="0">Z5/Y5-1</f>
        <v>-2.9477655936800407E-3</v>
      </c>
      <c r="AF5" s="110">
        <f t="shared" ref="AF5:AF9" si="1">Z5/V5-1</f>
        <v>2.1502778448900806E-2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7090</v>
      </c>
      <c r="W6" s="108">
        <v>7430</v>
      </c>
      <c r="X6" s="108">
        <v>7649</v>
      </c>
      <c r="Y6" s="108">
        <v>7546</v>
      </c>
      <c r="Z6" s="108">
        <v>7837</v>
      </c>
      <c r="AB6" s="109" t="str">
        <f>TEXT(Z6,"###,###")</f>
        <v>7,837</v>
      </c>
      <c r="AD6" s="110">
        <f t="shared" si="0"/>
        <v>3.8563477338987573E-2</v>
      </c>
      <c r="AF6" s="110">
        <f t="shared" si="1"/>
        <v>0.10535966149506337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10444</v>
      </c>
      <c r="W7" s="108">
        <v>10907</v>
      </c>
      <c r="X7" s="108">
        <v>10891</v>
      </c>
      <c r="Y7" s="108">
        <v>11004</v>
      </c>
      <c r="Z7" s="108">
        <v>11059</v>
      </c>
      <c r="AB7" s="109" t="str">
        <f>TEXT(Z7,"###,###")</f>
        <v>11,059</v>
      </c>
      <c r="AD7" s="110">
        <f t="shared" si="0"/>
        <v>4.9981824790985563E-3</v>
      </c>
      <c r="AF7" s="110">
        <f t="shared" si="1"/>
        <v>5.8885484488701678E-2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16,300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11,059</v>
      </c>
      <c r="P8" s="67"/>
      <c r="S8" s="107" t="s">
        <v>84</v>
      </c>
      <c r="T8" s="108"/>
      <c r="U8" s="108"/>
      <c r="V8" s="108">
        <v>33820</v>
      </c>
      <c r="W8" s="108">
        <v>35204</v>
      </c>
      <c r="X8" s="108">
        <v>36678</v>
      </c>
      <c r="Y8" s="108">
        <v>35911.61</v>
      </c>
      <c r="Z8" s="108">
        <v>37880</v>
      </c>
      <c r="AB8" s="109" t="str">
        <f>TEXT(Z8,"$###,###")</f>
        <v>$37,880</v>
      </c>
      <c r="AD8" s="110">
        <f t="shared" si="0"/>
        <v>5.4812078879225901E-2</v>
      </c>
      <c r="AF8" s="110">
        <f t="shared" si="1"/>
        <v>0.12004730928444718</v>
      </c>
    </row>
    <row r="9" spans="1:32" x14ac:dyDescent="0.25">
      <c r="A9" s="30" t="s">
        <v>14</v>
      </c>
      <c r="B9" s="71"/>
      <c r="C9" s="72"/>
      <c r="D9" s="73">
        <f>AD104</f>
        <v>71.024539877300612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52.554480513608823</v>
      </c>
      <c r="P9" s="74" t="s">
        <v>85</v>
      </c>
      <c r="S9" s="107" t="s">
        <v>7</v>
      </c>
      <c r="T9" s="108"/>
      <c r="U9" s="108"/>
      <c r="V9" s="108">
        <v>516726588</v>
      </c>
      <c r="W9" s="108">
        <v>553927270</v>
      </c>
      <c r="X9" s="108">
        <v>571041272</v>
      </c>
      <c r="Y9" s="108">
        <v>583802386</v>
      </c>
      <c r="Z9" s="108">
        <v>614575719</v>
      </c>
      <c r="AB9" s="109" t="str">
        <f>TEXT(Z9/1000000,"$#,###.0")&amp;" mil"</f>
        <v>$614.6 mil</v>
      </c>
      <c r="AD9" s="110">
        <f t="shared" si="0"/>
        <v>5.27119000161127E-2</v>
      </c>
      <c r="AF9" s="110">
        <f t="shared" si="1"/>
        <v>0.18936345307627178</v>
      </c>
    </row>
    <row r="10" spans="1:32" x14ac:dyDescent="0.25">
      <c r="A10" s="30" t="s">
        <v>17</v>
      </c>
      <c r="B10" s="71"/>
      <c r="C10" s="72"/>
      <c r="D10" s="73">
        <f>AD105</f>
        <v>17.122699386503069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47.391265033004792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77.457274617958234</v>
      </c>
      <c r="P11" s="74" t="s">
        <v>85</v>
      </c>
      <c r="S11" s="107" t="s">
        <v>29</v>
      </c>
      <c r="T11" s="112"/>
      <c r="U11" s="112"/>
      <c r="V11" s="112">
        <v>13025</v>
      </c>
      <c r="W11" s="112">
        <v>13561</v>
      </c>
      <c r="X11" s="112">
        <v>13737</v>
      </c>
      <c r="Y11" s="112">
        <v>13592</v>
      </c>
      <c r="Z11" s="112">
        <v>13810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12.605118003436116</v>
      </c>
      <c r="P12" s="74" t="s">
        <v>85</v>
      </c>
      <c r="S12" s="107" t="s">
        <v>30</v>
      </c>
      <c r="T12" s="112"/>
      <c r="U12" s="112"/>
      <c r="V12" s="112">
        <v>2344</v>
      </c>
      <c r="W12" s="112">
        <v>2440</v>
      </c>
      <c r="X12" s="112">
        <v>2336</v>
      </c>
      <c r="Y12" s="112">
        <v>2433</v>
      </c>
      <c r="Z12" s="112">
        <v>2490</v>
      </c>
    </row>
    <row r="13" spans="1:32" ht="15" customHeight="1" x14ac:dyDescent="0.25">
      <c r="A13" s="30" t="s">
        <v>19</v>
      </c>
      <c r="B13" s="72"/>
      <c r="C13" s="72"/>
      <c r="D13" s="73">
        <f>AD108</f>
        <v>15.736196319018406</v>
      </c>
      <c r="E13" s="74" t="s">
        <v>85</v>
      </c>
      <c r="F13" s="24"/>
      <c r="G13" s="142" t="s">
        <v>285</v>
      </c>
      <c r="H13" s="143"/>
      <c r="I13" s="143"/>
      <c r="J13" s="143"/>
      <c r="K13" s="143"/>
      <c r="L13" s="143"/>
      <c r="M13" s="81"/>
      <c r="N13" s="72"/>
      <c r="O13" s="73">
        <f>T132</f>
        <v>9.9285649697079297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16.748466257668714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44.5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26</v>
      </c>
      <c r="E15" s="74" t="s">
        <v>85</v>
      </c>
      <c r="F15" s="24"/>
      <c r="G15" s="33" t="s">
        <v>279</v>
      </c>
      <c r="H15" s="72"/>
      <c r="I15" s="72"/>
      <c r="J15" s="72"/>
      <c r="K15" s="82"/>
      <c r="L15" s="72"/>
      <c r="M15" s="72"/>
      <c r="N15" s="72"/>
      <c r="O15" s="73">
        <f>AB38</f>
        <v>18.081547780490009</v>
      </c>
      <c r="P15" s="74" t="s">
        <v>85</v>
      </c>
      <c r="S15" s="115" t="s">
        <v>61</v>
      </c>
      <c r="T15" s="115"/>
      <c r="U15" s="116"/>
      <c r="V15" s="116">
        <v>1741</v>
      </c>
      <c r="W15" s="116">
        <v>1927</v>
      </c>
      <c r="X15" s="116">
        <v>2080</v>
      </c>
      <c r="Y15" s="112">
        <v>2059</v>
      </c>
      <c r="Z15" s="112">
        <v>2042</v>
      </c>
      <c r="AB15" s="117">
        <f t="shared" ref="AB15:AB34" si="2">IF(Z15="np",0,Z15/$Z$34)</f>
        <v>0.12527607361963189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29.736196319018404</v>
      </c>
      <c r="E16" s="85" t="s">
        <v>85</v>
      </c>
      <c r="F16" s="24"/>
      <c r="G16" s="86" t="s">
        <v>280</v>
      </c>
      <c r="H16" s="35"/>
      <c r="I16" s="35"/>
      <c r="J16" s="35"/>
      <c r="K16" s="36"/>
      <c r="L16" s="35"/>
      <c r="M16" s="35"/>
      <c r="N16" s="35"/>
      <c r="O16" s="84">
        <f>AB37</f>
        <v>81.918452219509987</v>
      </c>
      <c r="P16" s="37" t="s">
        <v>85</v>
      </c>
      <c r="S16" s="115" t="s">
        <v>62</v>
      </c>
      <c r="T16" s="115"/>
      <c r="U16" s="116"/>
      <c r="V16" s="116">
        <v>56</v>
      </c>
      <c r="W16" s="116">
        <v>60</v>
      </c>
      <c r="X16" s="116">
        <v>50</v>
      </c>
      <c r="Y16" s="112">
        <v>59</v>
      </c>
      <c r="Z16" s="112">
        <v>50</v>
      </c>
      <c r="AB16" s="117">
        <f t="shared" si="2"/>
        <v>3.0674846625766872E-3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1239</v>
      </c>
      <c r="W17" s="116">
        <v>1432</v>
      </c>
      <c r="X17" s="116">
        <v>1227</v>
      </c>
      <c r="Y17" s="112">
        <v>1275</v>
      </c>
      <c r="Z17" s="112">
        <v>1307</v>
      </c>
      <c r="AB17" s="117">
        <f t="shared" si="2"/>
        <v>8.0184049079754599E-2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289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98</v>
      </c>
      <c r="W18" s="116">
        <v>93</v>
      </c>
      <c r="X18" s="116">
        <v>117</v>
      </c>
      <c r="Y18" s="112">
        <v>114</v>
      </c>
      <c r="Z18" s="112">
        <v>123</v>
      </c>
      <c r="AB18" s="117">
        <f t="shared" si="2"/>
        <v>7.5460122699386499E-3</v>
      </c>
    </row>
    <row r="19" spans="1:28" x14ac:dyDescent="0.25">
      <c r="A19" s="63" t="str">
        <f>$S$1&amp;" ("&amp;$V$2&amp;" to "&amp;$Z$2&amp;")"</f>
        <v>Glenelg (2016-17 to 2020-21)</v>
      </c>
      <c r="B19" s="63"/>
      <c r="C19" s="63"/>
      <c r="D19" s="63"/>
      <c r="E19" s="63"/>
      <c r="F19" s="63"/>
      <c r="G19" s="63" t="str">
        <f>$S$1&amp;" ("&amp;$V$2&amp;" to "&amp;$Z$2&amp;")"</f>
        <v>Glenelg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935</v>
      </c>
      <c r="W19" s="116">
        <v>1044</v>
      </c>
      <c r="X19" s="116">
        <v>1031</v>
      </c>
      <c r="Y19" s="112">
        <v>1010</v>
      </c>
      <c r="Z19" s="112">
        <v>1069</v>
      </c>
      <c r="AB19" s="117">
        <f t="shared" si="2"/>
        <v>6.5582822085889572E-2</v>
      </c>
    </row>
    <row r="20" spans="1:28" x14ac:dyDescent="0.25">
      <c r="S20" s="115" t="s">
        <v>66</v>
      </c>
      <c r="T20" s="115"/>
      <c r="U20" s="116"/>
      <c r="V20" s="116">
        <v>288</v>
      </c>
      <c r="W20" s="116">
        <v>333</v>
      </c>
      <c r="X20" s="116">
        <v>333</v>
      </c>
      <c r="Y20" s="112">
        <v>339</v>
      </c>
      <c r="Z20" s="112">
        <v>395</v>
      </c>
      <c r="AB20" s="117">
        <f t="shared" si="2"/>
        <v>2.4233128834355827E-2</v>
      </c>
    </row>
    <row r="21" spans="1:28" x14ac:dyDescent="0.25">
      <c r="S21" s="115" t="s">
        <v>67</v>
      </c>
      <c r="T21" s="115"/>
      <c r="U21" s="116"/>
      <c r="V21" s="116">
        <v>1056</v>
      </c>
      <c r="W21" s="116">
        <v>1087</v>
      </c>
      <c r="X21" s="116">
        <v>1128</v>
      </c>
      <c r="Y21" s="112">
        <v>1189</v>
      </c>
      <c r="Z21" s="112">
        <v>1239</v>
      </c>
      <c r="AB21" s="117">
        <f t="shared" si="2"/>
        <v>7.6012269938650304E-2</v>
      </c>
    </row>
    <row r="22" spans="1:28" x14ac:dyDescent="0.25">
      <c r="S22" s="115" t="s">
        <v>68</v>
      </c>
      <c r="T22" s="115"/>
      <c r="U22" s="116"/>
      <c r="V22" s="116">
        <v>1200</v>
      </c>
      <c r="W22" s="116">
        <v>1174</v>
      </c>
      <c r="X22" s="116">
        <v>1090</v>
      </c>
      <c r="Y22" s="112">
        <v>1126</v>
      </c>
      <c r="Z22" s="112">
        <v>1184</v>
      </c>
      <c r="AB22" s="117">
        <f t="shared" si="2"/>
        <v>7.2638036809815953E-2</v>
      </c>
    </row>
    <row r="23" spans="1:28" x14ac:dyDescent="0.25">
      <c r="S23" s="115" t="s">
        <v>69</v>
      </c>
      <c r="T23" s="115"/>
      <c r="U23" s="116"/>
      <c r="V23" s="116">
        <v>1071</v>
      </c>
      <c r="W23" s="116">
        <v>1148</v>
      </c>
      <c r="X23" s="116">
        <v>1098</v>
      </c>
      <c r="Y23" s="112">
        <v>1094</v>
      </c>
      <c r="Z23" s="112">
        <v>996</v>
      </c>
      <c r="AB23" s="117">
        <f t="shared" si="2"/>
        <v>6.110429447852761E-2</v>
      </c>
    </row>
    <row r="24" spans="1:28" x14ac:dyDescent="0.25">
      <c r="S24" s="115" t="s">
        <v>70</v>
      </c>
      <c r="T24" s="115"/>
      <c r="U24" s="116"/>
      <c r="V24" s="116">
        <v>47</v>
      </c>
      <c r="W24" s="116">
        <v>65</v>
      </c>
      <c r="X24" s="116">
        <v>53</v>
      </c>
      <c r="Y24" s="112">
        <v>54</v>
      </c>
      <c r="Z24" s="112">
        <v>47</v>
      </c>
      <c r="AB24" s="117">
        <f t="shared" si="2"/>
        <v>2.8834355828220859E-3</v>
      </c>
    </row>
    <row r="25" spans="1:28" x14ac:dyDescent="0.25">
      <c r="S25" s="115" t="s">
        <v>71</v>
      </c>
      <c r="T25" s="115"/>
      <c r="U25" s="116"/>
      <c r="V25" s="116">
        <v>403</v>
      </c>
      <c r="W25" s="116">
        <v>409</v>
      </c>
      <c r="X25" s="116">
        <v>408</v>
      </c>
      <c r="Y25" s="112">
        <v>391</v>
      </c>
      <c r="Z25" s="112">
        <v>428</v>
      </c>
      <c r="AB25" s="117">
        <f t="shared" si="2"/>
        <v>2.625766871165644E-2</v>
      </c>
    </row>
    <row r="26" spans="1:28" x14ac:dyDescent="0.25">
      <c r="S26" s="115" t="s">
        <v>72</v>
      </c>
      <c r="T26" s="115"/>
      <c r="U26" s="116"/>
      <c r="V26" s="116">
        <v>154</v>
      </c>
      <c r="W26" s="116">
        <v>224</v>
      </c>
      <c r="X26" s="116">
        <v>208</v>
      </c>
      <c r="Y26" s="112">
        <v>189</v>
      </c>
      <c r="Z26" s="112">
        <v>188</v>
      </c>
      <c r="AB26" s="117">
        <f t="shared" si="2"/>
        <v>1.1533742331288344E-2</v>
      </c>
    </row>
    <row r="27" spans="1:28" x14ac:dyDescent="0.25">
      <c r="S27" s="115" t="s">
        <v>73</v>
      </c>
      <c r="T27" s="115"/>
      <c r="U27" s="116"/>
      <c r="V27" s="116">
        <v>413</v>
      </c>
      <c r="W27" s="116">
        <v>465</v>
      </c>
      <c r="X27" s="116">
        <v>478</v>
      </c>
      <c r="Y27" s="112">
        <v>478</v>
      </c>
      <c r="Z27" s="112">
        <v>487</v>
      </c>
      <c r="AB27" s="117">
        <f t="shared" si="2"/>
        <v>2.9877300613496933E-2</v>
      </c>
    </row>
    <row r="28" spans="1:28" x14ac:dyDescent="0.25">
      <c r="S28" s="115" t="s">
        <v>74</v>
      </c>
      <c r="T28" s="115"/>
      <c r="U28" s="116"/>
      <c r="V28" s="116">
        <v>807</v>
      </c>
      <c r="W28" s="116">
        <v>827</v>
      </c>
      <c r="X28" s="116">
        <v>904</v>
      </c>
      <c r="Y28" s="112">
        <v>975</v>
      </c>
      <c r="Z28" s="112">
        <v>1024</v>
      </c>
      <c r="AB28" s="117">
        <f t="shared" si="2"/>
        <v>6.2822085889570556E-2</v>
      </c>
    </row>
    <row r="29" spans="1:28" x14ac:dyDescent="0.25">
      <c r="S29" s="115" t="s">
        <v>75</v>
      </c>
      <c r="T29" s="115"/>
      <c r="U29" s="116"/>
      <c r="V29" s="116">
        <v>836</v>
      </c>
      <c r="W29" s="116">
        <v>790</v>
      </c>
      <c r="X29" s="116">
        <v>1255</v>
      </c>
      <c r="Y29" s="112">
        <v>829</v>
      </c>
      <c r="Z29" s="112">
        <v>827</v>
      </c>
      <c r="AB29" s="117">
        <f t="shared" si="2"/>
        <v>5.0736196319018406E-2</v>
      </c>
    </row>
    <row r="30" spans="1:28" x14ac:dyDescent="0.25">
      <c r="S30" s="115" t="s">
        <v>76</v>
      </c>
      <c r="T30" s="115"/>
      <c r="U30" s="116"/>
      <c r="V30" s="116">
        <v>990</v>
      </c>
      <c r="W30" s="116">
        <v>1003</v>
      </c>
      <c r="X30" s="116">
        <v>605</v>
      </c>
      <c r="Y30" s="112">
        <v>941</v>
      </c>
      <c r="Z30" s="112">
        <v>907</v>
      </c>
      <c r="AB30" s="117">
        <f t="shared" si="2"/>
        <v>5.5644171779141105E-2</v>
      </c>
    </row>
    <row r="31" spans="1:28" x14ac:dyDescent="0.25">
      <c r="S31" s="115" t="s">
        <v>77</v>
      </c>
      <c r="T31" s="115"/>
      <c r="U31" s="116"/>
      <c r="V31" s="116">
        <v>1581</v>
      </c>
      <c r="W31" s="116">
        <v>1806</v>
      </c>
      <c r="X31" s="116">
        <v>1998</v>
      </c>
      <c r="Y31" s="112">
        <v>1784</v>
      </c>
      <c r="Z31" s="112">
        <v>1988</v>
      </c>
      <c r="AB31" s="117">
        <f t="shared" si="2"/>
        <v>0.12196319018404908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122</v>
      </c>
      <c r="W32" s="116">
        <v>140</v>
      </c>
      <c r="X32" s="116">
        <v>147</v>
      </c>
      <c r="Y32" s="112">
        <v>251</v>
      </c>
      <c r="Z32" s="112">
        <v>251</v>
      </c>
      <c r="AB32" s="117">
        <f t="shared" si="2"/>
        <v>1.5398773006134969E-2</v>
      </c>
    </row>
    <row r="33" spans="19:32" x14ac:dyDescent="0.25">
      <c r="S33" s="115" t="s">
        <v>79</v>
      </c>
      <c r="T33" s="115"/>
      <c r="U33" s="116"/>
      <c r="V33" s="116">
        <v>431</v>
      </c>
      <c r="W33" s="116">
        <v>451</v>
      </c>
      <c r="X33" s="116">
        <v>565</v>
      </c>
      <c r="Y33" s="112">
        <v>554</v>
      </c>
      <c r="Z33" s="112">
        <v>568</v>
      </c>
      <c r="AB33" s="117">
        <f t="shared" si="2"/>
        <v>3.4846625766871163E-2</v>
      </c>
    </row>
    <row r="34" spans="19:32" x14ac:dyDescent="0.25">
      <c r="S34" s="118" t="s">
        <v>53</v>
      </c>
      <c r="T34" s="118"/>
      <c r="U34" s="119"/>
      <c r="V34" s="119">
        <v>15366</v>
      </c>
      <c r="W34" s="119">
        <v>15999</v>
      </c>
      <c r="X34" s="119">
        <v>16076</v>
      </c>
      <c r="Y34" s="120">
        <v>16030</v>
      </c>
      <c r="Z34" s="120">
        <v>16300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8636</v>
      </c>
      <c r="W37" s="112">
        <v>8994</v>
      </c>
      <c r="X37" s="112">
        <v>8892</v>
      </c>
      <c r="Y37" s="112">
        <v>9024</v>
      </c>
      <c r="Z37" s="112">
        <v>9061</v>
      </c>
      <c r="AB37" s="132">
        <f>Z37/Z40*100</f>
        <v>81.918452219509987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1813</v>
      </c>
      <c r="W38" s="112">
        <v>1906</v>
      </c>
      <c r="X38" s="112">
        <v>1997</v>
      </c>
      <c r="Y38" s="112">
        <v>1976</v>
      </c>
      <c r="Z38" s="112">
        <v>2000</v>
      </c>
      <c r="AB38" s="132">
        <f>Z38/Z40*100</f>
        <v>18.081547780490009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10449</v>
      </c>
      <c r="W40" s="112">
        <v>10900</v>
      </c>
      <c r="X40" s="112">
        <v>10889</v>
      </c>
      <c r="Y40" s="112">
        <v>11000</v>
      </c>
      <c r="Z40" s="112">
        <v>11061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7</v>
      </c>
      <c r="W44" s="112">
        <v>9</v>
      </c>
      <c r="X44" s="112">
        <v>3</v>
      </c>
      <c r="Y44" s="112">
        <v>6</v>
      </c>
      <c r="Z44" s="112">
        <v>4</v>
      </c>
    </row>
    <row r="45" spans="19:32" x14ac:dyDescent="0.25">
      <c r="S45" s="115" t="s">
        <v>37</v>
      </c>
      <c r="T45" s="115"/>
      <c r="U45" s="112"/>
      <c r="V45" s="112">
        <v>227</v>
      </c>
      <c r="W45" s="112">
        <v>201</v>
      </c>
      <c r="X45" s="112">
        <v>226</v>
      </c>
      <c r="Y45" s="112">
        <v>201</v>
      </c>
      <c r="Z45" s="112">
        <v>218</v>
      </c>
    </row>
    <row r="46" spans="19:32" x14ac:dyDescent="0.25">
      <c r="S46" s="115" t="s">
        <v>38</v>
      </c>
      <c r="T46" s="115"/>
      <c r="U46" s="112"/>
      <c r="V46" s="112">
        <v>544</v>
      </c>
      <c r="W46" s="112">
        <v>537</v>
      </c>
      <c r="X46" s="112">
        <v>529</v>
      </c>
      <c r="Y46" s="112">
        <v>565</v>
      </c>
      <c r="Z46" s="112">
        <v>541</v>
      </c>
    </row>
    <row r="47" spans="19:32" x14ac:dyDescent="0.25">
      <c r="S47" s="115" t="s">
        <v>39</v>
      </c>
      <c r="T47" s="115"/>
      <c r="U47" s="112"/>
      <c r="V47" s="112">
        <v>727</v>
      </c>
      <c r="W47" s="112">
        <v>778</v>
      </c>
      <c r="X47" s="112">
        <v>745</v>
      </c>
      <c r="Y47" s="112">
        <v>664</v>
      </c>
      <c r="Z47" s="112">
        <v>707</v>
      </c>
    </row>
    <row r="48" spans="19:32" x14ac:dyDescent="0.25">
      <c r="S48" s="115" t="s">
        <v>40</v>
      </c>
      <c r="T48" s="115"/>
      <c r="U48" s="112"/>
      <c r="V48" s="112">
        <v>698</v>
      </c>
      <c r="W48" s="112">
        <v>756</v>
      </c>
      <c r="X48" s="112">
        <v>865</v>
      </c>
      <c r="Y48" s="112">
        <v>884</v>
      </c>
      <c r="Z48" s="112">
        <v>879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677</v>
      </c>
      <c r="W49" s="112">
        <v>702</v>
      </c>
      <c r="X49" s="112">
        <v>622</v>
      </c>
      <c r="Y49" s="112">
        <v>708</v>
      </c>
      <c r="Z49" s="112">
        <v>663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Glenelg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563</v>
      </c>
      <c r="W50" s="112">
        <v>618</v>
      </c>
      <c r="X50" s="112">
        <v>639</v>
      </c>
      <c r="Y50" s="112">
        <v>703</v>
      </c>
      <c r="Z50" s="112">
        <v>726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719</v>
      </c>
      <c r="W51" s="112">
        <v>741</v>
      </c>
      <c r="X51" s="112">
        <v>666</v>
      </c>
      <c r="Y51" s="112">
        <v>662</v>
      </c>
      <c r="Z51" s="112">
        <v>651</v>
      </c>
    </row>
    <row r="52" spans="1:26" ht="15" customHeight="1" x14ac:dyDescent="0.25">
      <c r="S52" s="115" t="s">
        <v>44</v>
      </c>
      <c r="T52" s="115"/>
      <c r="U52" s="112"/>
      <c r="V52" s="112">
        <v>772</v>
      </c>
      <c r="W52" s="112">
        <v>788</v>
      </c>
      <c r="X52" s="112">
        <v>738</v>
      </c>
      <c r="Y52" s="112">
        <v>736</v>
      </c>
      <c r="Z52" s="112">
        <v>750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928</v>
      </c>
      <c r="W53" s="112">
        <v>894</v>
      </c>
      <c r="X53" s="112">
        <v>872</v>
      </c>
      <c r="Y53" s="112">
        <v>810</v>
      </c>
      <c r="Z53" s="112">
        <v>778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892</v>
      </c>
      <c r="W54" s="112">
        <v>939</v>
      </c>
      <c r="X54" s="112">
        <v>945</v>
      </c>
      <c r="Y54" s="112">
        <v>962</v>
      </c>
      <c r="Z54" s="112">
        <v>947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774</v>
      </c>
      <c r="W55" s="112">
        <v>813</v>
      </c>
      <c r="X55" s="112">
        <v>787</v>
      </c>
      <c r="Y55" s="112">
        <v>788</v>
      </c>
      <c r="Z55" s="112">
        <v>757</v>
      </c>
    </row>
    <row r="56" spans="1:26" ht="15" customHeight="1" x14ac:dyDescent="0.25">
      <c r="S56" s="115" t="s">
        <v>48</v>
      </c>
      <c r="T56" s="115"/>
      <c r="U56" s="112"/>
      <c r="V56" s="112">
        <v>427</v>
      </c>
      <c r="W56" s="112">
        <v>435</v>
      </c>
      <c r="X56" s="112">
        <v>445</v>
      </c>
      <c r="Y56" s="112">
        <v>447</v>
      </c>
      <c r="Z56" s="112">
        <v>468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163</v>
      </c>
      <c r="W57" s="112">
        <v>203</v>
      </c>
      <c r="X57" s="112">
        <v>189</v>
      </c>
      <c r="Y57" s="112">
        <v>199</v>
      </c>
      <c r="Z57" s="112">
        <v>190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85</v>
      </c>
      <c r="W58" s="112">
        <v>91</v>
      </c>
      <c r="X58" s="112">
        <v>83</v>
      </c>
      <c r="Y58" s="112">
        <v>83</v>
      </c>
      <c r="Z58" s="112">
        <v>98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46</v>
      </c>
      <c r="W59" s="112">
        <v>43</v>
      </c>
      <c r="X59" s="112">
        <v>53</v>
      </c>
      <c r="Y59" s="112">
        <v>48</v>
      </c>
      <c r="Z59" s="112">
        <v>54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25</v>
      </c>
      <c r="W60" s="112">
        <v>24</v>
      </c>
      <c r="X60" s="112">
        <v>21</v>
      </c>
      <c r="Y60" s="112">
        <v>28</v>
      </c>
      <c r="Z60" s="112">
        <v>25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8279</v>
      </c>
      <c r="W61" s="112">
        <v>8573</v>
      </c>
      <c r="X61" s="112">
        <v>8430</v>
      </c>
      <c r="Y61" s="112">
        <v>8486</v>
      </c>
      <c r="Z61" s="112">
        <v>8456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3</v>
      </c>
      <c r="W63" s="112">
        <v>0</v>
      </c>
      <c r="X63" s="112">
        <v>6</v>
      </c>
      <c r="Y63" s="112">
        <v>6</v>
      </c>
      <c r="Z63" s="112">
        <v>3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228</v>
      </c>
      <c r="W64" s="112">
        <v>208</v>
      </c>
      <c r="X64" s="112">
        <v>273</v>
      </c>
      <c r="Y64" s="112">
        <v>247</v>
      </c>
      <c r="Z64" s="112">
        <v>266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Glenelg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504</v>
      </c>
      <c r="W65" s="112">
        <v>482</v>
      </c>
      <c r="X65" s="112">
        <v>488</v>
      </c>
      <c r="Y65" s="112">
        <v>464</v>
      </c>
      <c r="Z65" s="112">
        <v>528</v>
      </c>
    </row>
    <row r="66" spans="1:26" x14ac:dyDescent="0.25">
      <c r="S66" s="115" t="s">
        <v>39</v>
      </c>
      <c r="T66" s="115"/>
      <c r="U66" s="112"/>
      <c r="V66" s="112">
        <v>677</v>
      </c>
      <c r="W66" s="112">
        <v>656</v>
      </c>
      <c r="X66" s="112">
        <v>635</v>
      </c>
      <c r="Y66" s="112">
        <v>599</v>
      </c>
      <c r="Z66" s="112">
        <v>660</v>
      </c>
    </row>
    <row r="67" spans="1:26" x14ac:dyDescent="0.25">
      <c r="S67" s="115" t="s">
        <v>40</v>
      </c>
      <c r="T67" s="115"/>
      <c r="U67" s="112"/>
      <c r="V67" s="112">
        <v>523</v>
      </c>
      <c r="W67" s="112">
        <v>631</v>
      </c>
      <c r="X67" s="112">
        <v>682</v>
      </c>
      <c r="Y67" s="112">
        <v>736</v>
      </c>
      <c r="Z67" s="112">
        <v>768</v>
      </c>
    </row>
    <row r="68" spans="1:26" x14ac:dyDescent="0.25">
      <c r="S68" s="115" t="s">
        <v>41</v>
      </c>
      <c r="T68" s="115"/>
      <c r="U68" s="112"/>
      <c r="V68" s="112">
        <v>507</v>
      </c>
      <c r="W68" s="112">
        <v>558</v>
      </c>
      <c r="X68" s="112">
        <v>582</v>
      </c>
      <c r="Y68" s="112">
        <v>601</v>
      </c>
      <c r="Z68" s="112">
        <v>604</v>
      </c>
    </row>
    <row r="69" spans="1:26" x14ac:dyDescent="0.25">
      <c r="S69" s="115" t="s">
        <v>42</v>
      </c>
      <c r="T69" s="115"/>
      <c r="U69" s="112"/>
      <c r="V69" s="112">
        <v>509</v>
      </c>
      <c r="W69" s="112">
        <v>543</v>
      </c>
      <c r="X69" s="112">
        <v>582</v>
      </c>
      <c r="Y69" s="112">
        <v>614</v>
      </c>
      <c r="Z69" s="112">
        <v>677</v>
      </c>
    </row>
    <row r="70" spans="1:26" x14ac:dyDescent="0.25">
      <c r="S70" s="115" t="s">
        <v>43</v>
      </c>
      <c r="T70" s="115"/>
      <c r="U70" s="112"/>
      <c r="V70" s="112">
        <v>726</v>
      </c>
      <c r="W70" s="112">
        <v>714</v>
      </c>
      <c r="X70" s="112">
        <v>710</v>
      </c>
      <c r="Y70" s="112">
        <v>646</v>
      </c>
      <c r="Z70" s="112">
        <v>628</v>
      </c>
    </row>
    <row r="71" spans="1:26" x14ac:dyDescent="0.25">
      <c r="S71" s="115" t="s">
        <v>44</v>
      </c>
      <c r="T71" s="115"/>
      <c r="U71" s="112"/>
      <c r="V71" s="112">
        <v>737</v>
      </c>
      <c r="W71" s="112">
        <v>796</v>
      </c>
      <c r="X71" s="112">
        <v>828</v>
      </c>
      <c r="Y71" s="112">
        <v>802</v>
      </c>
      <c r="Z71" s="112">
        <v>829</v>
      </c>
    </row>
    <row r="72" spans="1:26" x14ac:dyDescent="0.25">
      <c r="S72" s="115" t="s">
        <v>45</v>
      </c>
      <c r="T72" s="115"/>
      <c r="U72" s="112"/>
      <c r="V72" s="112">
        <v>864</v>
      </c>
      <c r="W72" s="112">
        <v>883</v>
      </c>
      <c r="X72" s="112">
        <v>890</v>
      </c>
      <c r="Y72" s="112">
        <v>808</v>
      </c>
      <c r="Z72" s="112">
        <v>813</v>
      </c>
    </row>
    <row r="73" spans="1:26" x14ac:dyDescent="0.25">
      <c r="S73" s="115" t="s">
        <v>46</v>
      </c>
      <c r="T73" s="115"/>
      <c r="U73" s="112"/>
      <c r="V73" s="112">
        <v>777</v>
      </c>
      <c r="W73" s="112">
        <v>825</v>
      </c>
      <c r="X73" s="112">
        <v>807</v>
      </c>
      <c r="Y73" s="112">
        <v>815</v>
      </c>
      <c r="Z73" s="112">
        <v>838</v>
      </c>
    </row>
    <row r="74" spans="1:26" x14ac:dyDescent="0.25">
      <c r="S74" s="115" t="s">
        <v>47</v>
      </c>
      <c r="T74" s="115"/>
      <c r="U74" s="112"/>
      <c r="V74" s="112">
        <v>567</v>
      </c>
      <c r="W74" s="112">
        <v>586</v>
      </c>
      <c r="X74" s="112">
        <v>670</v>
      </c>
      <c r="Y74" s="112">
        <v>644</v>
      </c>
      <c r="Z74" s="112">
        <v>629</v>
      </c>
    </row>
    <row r="75" spans="1:26" x14ac:dyDescent="0.25">
      <c r="S75" s="115" t="s">
        <v>48</v>
      </c>
      <c r="T75" s="115"/>
      <c r="U75" s="112"/>
      <c r="V75" s="112">
        <v>256</v>
      </c>
      <c r="W75" s="112">
        <v>307</v>
      </c>
      <c r="X75" s="112">
        <v>276</v>
      </c>
      <c r="Y75" s="112">
        <v>313</v>
      </c>
      <c r="Z75" s="112">
        <v>330</v>
      </c>
    </row>
    <row r="76" spans="1:26" x14ac:dyDescent="0.25">
      <c r="S76" s="115" t="s">
        <v>49</v>
      </c>
      <c r="T76" s="115"/>
      <c r="U76" s="112"/>
      <c r="V76" s="112">
        <v>100</v>
      </c>
      <c r="W76" s="112">
        <v>111</v>
      </c>
      <c r="X76" s="112">
        <v>117</v>
      </c>
      <c r="Y76" s="112">
        <v>139</v>
      </c>
      <c r="Z76" s="112">
        <v>154</v>
      </c>
    </row>
    <row r="77" spans="1:26" x14ac:dyDescent="0.25">
      <c r="S77" s="115" t="s">
        <v>50</v>
      </c>
      <c r="T77" s="115"/>
      <c r="U77" s="112"/>
      <c r="V77" s="112">
        <v>54</v>
      </c>
      <c r="W77" s="112">
        <v>63</v>
      </c>
      <c r="X77" s="112">
        <v>56</v>
      </c>
      <c r="Y77" s="112">
        <v>58</v>
      </c>
      <c r="Z77" s="112">
        <v>58</v>
      </c>
    </row>
    <row r="78" spans="1:26" x14ac:dyDescent="0.25">
      <c r="S78" s="115" t="s">
        <v>51</v>
      </c>
      <c r="T78" s="115"/>
      <c r="U78" s="112"/>
      <c r="V78" s="112">
        <v>32</v>
      </c>
      <c r="W78" s="112">
        <v>43</v>
      </c>
      <c r="X78" s="112">
        <v>36</v>
      </c>
      <c r="Y78" s="112">
        <v>36</v>
      </c>
      <c r="Z78" s="112">
        <v>26</v>
      </c>
    </row>
    <row r="79" spans="1:26" x14ac:dyDescent="0.25">
      <c r="S79" s="115" t="s">
        <v>52</v>
      </c>
      <c r="T79" s="115"/>
      <c r="U79" s="112"/>
      <c r="V79" s="112">
        <v>23</v>
      </c>
      <c r="W79" s="112">
        <v>27</v>
      </c>
      <c r="X79" s="112">
        <v>26</v>
      </c>
      <c r="Y79" s="112">
        <v>22</v>
      </c>
      <c r="Z79" s="112">
        <v>26</v>
      </c>
    </row>
    <row r="80" spans="1:26" x14ac:dyDescent="0.25">
      <c r="S80" s="118" t="s">
        <v>53</v>
      </c>
      <c r="T80" s="118"/>
      <c r="U80" s="112"/>
      <c r="V80" s="112">
        <v>7086</v>
      </c>
      <c r="W80" s="112">
        <v>7427</v>
      </c>
      <c r="X80" s="112">
        <v>7651</v>
      </c>
      <c r="Y80" s="112">
        <v>7541</v>
      </c>
      <c r="Z80" s="112">
        <v>7837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Glenelg</v>
      </c>
      <c r="D83" s="144"/>
      <c r="E83" s="144"/>
      <c r="F83" s="144"/>
      <c r="G83" s="144"/>
      <c r="H83" s="47"/>
      <c r="I83" s="47"/>
      <c r="J83" s="145" t="str">
        <f>'State data for spotlight'!A1</f>
        <v>Victoria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382</v>
      </c>
      <c r="W83" s="112">
        <v>433</v>
      </c>
      <c r="X83" s="112">
        <v>428</v>
      </c>
      <c r="Y83" s="112">
        <v>433</v>
      </c>
      <c r="Z83" s="112">
        <v>445</v>
      </c>
      <c r="AD83" s="117"/>
    </row>
    <row r="84" spans="1:30" ht="15" customHeight="1" x14ac:dyDescent="0.25">
      <c r="A84" s="46"/>
      <c r="B84" s="46"/>
      <c r="C84" s="48"/>
      <c r="D84" s="139" t="s">
        <v>0</v>
      </c>
      <c r="E84" s="139"/>
      <c r="F84" s="139" t="s">
        <v>201</v>
      </c>
      <c r="G84" s="139"/>
      <c r="H84" s="48"/>
      <c r="I84" s="48"/>
      <c r="J84" s="48"/>
      <c r="K84" s="48"/>
      <c r="L84" s="139" t="s">
        <v>0</v>
      </c>
      <c r="M84" s="139"/>
      <c r="N84" s="139" t="s">
        <v>201</v>
      </c>
      <c r="O84" s="139"/>
      <c r="S84" s="115" t="s">
        <v>57</v>
      </c>
      <c r="T84" s="115"/>
      <c r="U84" s="112"/>
      <c r="V84" s="112">
        <v>373</v>
      </c>
      <c r="W84" s="112">
        <v>407</v>
      </c>
      <c r="X84" s="112">
        <v>405</v>
      </c>
      <c r="Y84" s="112">
        <v>411</v>
      </c>
      <c r="Z84" s="112">
        <v>419</v>
      </c>
    </row>
    <row r="85" spans="1:30" ht="15" customHeight="1" x14ac:dyDescent="0.25">
      <c r="A85" s="46"/>
      <c r="B85" s="46"/>
      <c r="C85" s="58" t="s">
        <v>1</v>
      </c>
      <c r="D85" s="139" t="s">
        <v>2</v>
      </c>
      <c r="E85" s="139"/>
      <c r="F85" s="139" t="str">
        <f>"since "&amp;$V$2</f>
        <v>since 2016-17</v>
      </c>
      <c r="G85" s="139"/>
      <c r="H85" s="48"/>
      <c r="I85" s="48"/>
      <c r="J85" s="48"/>
      <c r="K85" s="58" t="s">
        <v>1</v>
      </c>
      <c r="L85" s="139" t="s">
        <v>2</v>
      </c>
      <c r="M85" s="139"/>
      <c r="N85" s="139" t="str">
        <f>"since "&amp;$V$2</f>
        <v>since 2016-17</v>
      </c>
      <c r="O85" s="139"/>
      <c r="S85" s="115" t="s">
        <v>195</v>
      </c>
      <c r="T85" s="115"/>
      <c r="U85" s="112"/>
      <c r="V85" s="112">
        <v>1043</v>
      </c>
      <c r="W85" s="112">
        <v>1104</v>
      </c>
      <c r="X85" s="112">
        <v>1120</v>
      </c>
      <c r="Y85" s="112">
        <v>1102</v>
      </c>
      <c r="Z85" s="112">
        <v>1090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16,300</v>
      </c>
      <c r="D86" s="96">
        <f t="shared" ref="D86:D91" si="4">AD4</f>
        <v>1.7033755537530393E-2</v>
      </c>
      <c r="E86" s="97">
        <f t="shared" ref="E86:E91" si="5">AD4</f>
        <v>1.7033755537530393E-2</v>
      </c>
      <c r="F86" s="96">
        <f t="shared" ref="F86:F91" si="6">AF4</f>
        <v>6.0438488061934859E-2</v>
      </c>
      <c r="G86" s="97">
        <f t="shared" ref="G86:G91" si="7">AF4</f>
        <v>6.0438488061934859E-2</v>
      </c>
      <c r="H86" s="57"/>
      <c r="I86" s="57"/>
      <c r="J86" s="140" t="str">
        <f>'State data for spotlight'!J4</f>
        <v>5,274,707</v>
      </c>
      <c r="K86" s="140"/>
      <c r="L86" s="96">
        <f>'State data for spotlight'!L4</f>
        <v>1.4421743640712803E-2</v>
      </c>
      <c r="M86" s="97">
        <f>'State data for spotlight'!L4</f>
        <v>1.4421743640712803E-2</v>
      </c>
      <c r="N86" s="96">
        <f>'State data for spotlight'!N4</f>
        <v>8.438148994686534E-2</v>
      </c>
      <c r="O86" s="97">
        <f>'State data for spotlight'!N4</f>
        <v>8.438148994686534E-2</v>
      </c>
      <c r="S86" s="115" t="s">
        <v>196</v>
      </c>
      <c r="T86" s="115"/>
      <c r="U86" s="112"/>
      <c r="V86" s="112">
        <v>191</v>
      </c>
      <c r="W86" s="112">
        <v>204</v>
      </c>
      <c r="X86" s="112">
        <v>218</v>
      </c>
      <c r="Y86" s="112">
        <v>238</v>
      </c>
      <c r="Z86" s="112">
        <v>242</v>
      </c>
    </row>
    <row r="87" spans="1:30" ht="15" customHeight="1" x14ac:dyDescent="0.25">
      <c r="A87" s="98" t="s">
        <v>4</v>
      </c>
      <c r="B87" s="49"/>
      <c r="C87" s="57" t="str">
        <f t="shared" si="3"/>
        <v>8,456</v>
      </c>
      <c r="D87" s="96">
        <f t="shared" si="4"/>
        <v>-2.9477655936800407E-3</v>
      </c>
      <c r="E87" s="97">
        <f t="shared" si="5"/>
        <v>-2.9477655936800407E-3</v>
      </c>
      <c r="F87" s="96">
        <f t="shared" si="6"/>
        <v>2.1502778448900806E-2</v>
      </c>
      <c r="G87" s="97">
        <f t="shared" si="7"/>
        <v>2.1502778448900806E-2</v>
      </c>
      <c r="H87" s="57"/>
      <c r="I87" s="57"/>
      <c r="J87" s="140" t="str">
        <f>'State data for spotlight'!J5</f>
        <v>2,678,317</v>
      </c>
      <c r="K87" s="140"/>
      <c r="L87" s="96">
        <f>'State data for spotlight'!L5</f>
        <v>7.6054295905234603E-3</v>
      </c>
      <c r="M87" s="97">
        <f>'State data for spotlight'!L5</f>
        <v>7.6054295905234603E-3</v>
      </c>
      <c r="N87" s="96">
        <f>'State data for spotlight'!N5</f>
        <v>7.1082164833552008E-2</v>
      </c>
      <c r="O87" s="97">
        <f>'State data for spotlight'!N5</f>
        <v>7.1082164833552008E-2</v>
      </c>
      <c r="S87" s="115" t="s">
        <v>197</v>
      </c>
      <c r="T87" s="115"/>
      <c r="U87" s="112"/>
      <c r="V87" s="112">
        <v>132</v>
      </c>
      <c r="W87" s="112">
        <v>140</v>
      </c>
      <c r="X87" s="112">
        <v>129</v>
      </c>
      <c r="Y87" s="112">
        <v>129</v>
      </c>
      <c r="Z87" s="112">
        <v>141</v>
      </c>
    </row>
    <row r="88" spans="1:30" ht="15" customHeight="1" x14ac:dyDescent="0.25">
      <c r="A88" s="98" t="s">
        <v>5</v>
      </c>
      <c r="B88" s="49"/>
      <c r="C88" s="57" t="str">
        <f t="shared" si="3"/>
        <v>7,837</v>
      </c>
      <c r="D88" s="96">
        <f t="shared" si="4"/>
        <v>3.8563477338987573E-2</v>
      </c>
      <c r="E88" s="97">
        <f t="shared" si="5"/>
        <v>3.8563477338987573E-2</v>
      </c>
      <c r="F88" s="96">
        <f t="shared" si="6"/>
        <v>0.10535966149506337</v>
      </c>
      <c r="G88" s="97">
        <f t="shared" si="7"/>
        <v>0.10535966149506337</v>
      </c>
      <c r="H88" s="57"/>
      <c r="I88" s="57"/>
      <c r="J88" s="140" t="str">
        <f>'State data for spotlight'!J6</f>
        <v>2,593,620</v>
      </c>
      <c r="K88" s="140"/>
      <c r="L88" s="96">
        <f>'State data for spotlight'!L6</f>
        <v>2.0458990541862843E-2</v>
      </c>
      <c r="M88" s="97">
        <f>'State data for spotlight'!L6</f>
        <v>2.0458990541862843E-2</v>
      </c>
      <c r="N88" s="96">
        <f>'State data for spotlight'!N6</f>
        <v>9.7278654845571522E-2</v>
      </c>
      <c r="O88" s="97">
        <f>'State data for spotlight'!N6</f>
        <v>9.7278654845571522E-2</v>
      </c>
      <c r="S88" s="115" t="s">
        <v>198</v>
      </c>
      <c r="T88" s="115"/>
      <c r="U88" s="112"/>
      <c r="V88" s="112">
        <v>180</v>
      </c>
      <c r="W88" s="112">
        <v>188</v>
      </c>
      <c r="X88" s="112">
        <v>182</v>
      </c>
      <c r="Y88" s="112">
        <v>200</v>
      </c>
      <c r="Z88" s="112">
        <v>203</v>
      </c>
    </row>
    <row r="89" spans="1:30" ht="15" customHeight="1" x14ac:dyDescent="0.25">
      <c r="A89" s="49" t="s">
        <v>6</v>
      </c>
      <c r="B89" s="49"/>
      <c r="C89" s="57" t="str">
        <f t="shared" si="3"/>
        <v>11,059</v>
      </c>
      <c r="D89" s="96">
        <f t="shared" si="4"/>
        <v>4.9981824790985563E-3</v>
      </c>
      <c r="E89" s="97">
        <f t="shared" si="5"/>
        <v>4.9981824790985563E-3</v>
      </c>
      <c r="F89" s="96">
        <f t="shared" si="6"/>
        <v>5.8885484488701678E-2</v>
      </c>
      <c r="G89" s="97">
        <f t="shared" si="7"/>
        <v>5.8885484488701678E-2</v>
      </c>
      <c r="H89" s="57"/>
      <c r="I89" s="57"/>
      <c r="J89" s="140" t="str">
        <f>'State data for spotlight'!J7</f>
        <v>3,674,745</v>
      </c>
      <c r="K89" s="140"/>
      <c r="L89" s="96">
        <f>'State data for spotlight'!L7</f>
        <v>-4.8048916624486848E-3</v>
      </c>
      <c r="M89" s="97">
        <f>'State data for spotlight'!L7</f>
        <v>-4.8048916624486848E-3</v>
      </c>
      <c r="N89" s="96">
        <f>'State data for spotlight'!N7</f>
        <v>6.9960159780158238E-2</v>
      </c>
      <c r="O89" s="97">
        <f>'State data for spotlight'!N7</f>
        <v>6.9960159780158238E-2</v>
      </c>
      <c r="S89" s="115" t="s">
        <v>199</v>
      </c>
      <c r="T89" s="115"/>
      <c r="U89" s="112"/>
      <c r="V89" s="112">
        <v>726</v>
      </c>
      <c r="W89" s="112">
        <v>769</v>
      </c>
      <c r="X89" s="112">
        <v>789</v>
      </c>
      <c r="Y89" s="112">
        <v>788</v>
      </c>
      <c r="Z89" s="112">
        <v>752</v>
      </c>
    </row>
    <row r="90" spans="1:30" ht="15" customHeight="1" x14ac:dyDescent="0.25">
      <c r="A90" s="49" t="s">
        <v>98</v>
      </c>
      <c r="B90" s="49"/>
      <c r="C90" s="57" t="str">
        <f t="shared" si="3"/>
        <v>$37,880</v>
      </c>
      <c r="D90" s="96">
        <f t="shared" si="4"/>
        <v>5.4812078879225901E-2</v>
      </c>
      <c r="E90" s="97">
        <f t="shared" si="5"/>
        <v>5.4812078879225901E-2</v>
      </c>
      <c r="F90" s="96">
        <f t="shared" si="6"/>
        <v>0.12004730928444718</v>
      </c>
      <c r="G90" s="97">
        <f t="shared" si="7"/>
        <v>0.12004730928444718</v>
      </c>
      <c r="H90" s="57"/>
      <c r="I90" s="57"/>
      <c r="J90" s="57"/>
      <c r="K90" s="57" t="str">
        <f>'State data for spotlight'!J8</f>
        <v>$47,209</v>
      </c>
      <c r="L90" s="96">
        <f>'State data for spotlight'!L8</f>
        <v>5.506898121546655E-2</v>
      </c>
      <c r="M90" s="97">
        <f>'State data for spotlight'!L8</f>
        <v>5.506898121546655E-2</v>
      </c>
      <c r="N90" s="96">
        <f>'State data for spotlight'!N8</f>
        <v>0.1204561491199776</v>
      </c>
      <c r="O90" s="97">
        <f>'State data for spotlight'!N8</f>
        <v>0.1204561491199776</v>
      </c>
      <c r="S90" s="115" t="s">
        <v>58</v>
      </c>
      <c r="T90" s="115"/>
      <c r="U90" s="112"/>
      <c r="V90" s="112">
        <v>1183</v>
      </c>
      <c r="W90" s="112">
        <v>1203</v>
      </c>
      <c r="X90" s="112">
        <v>1244</v>
      </c>
      <c r="Y90" s="112">
        <v>1184</v>
      </c>
      <c r="Z90" s="112">
        <v>1173</v>
      </c>
    </row>
    <row r="91" spans="1:30" ht="15" customHeight="1" x14ac:dyDescent="0.25">
      <c r="A91" s="49" t="s">
        <v>7</v>
      </c>
      <c r="B91" s="49"/>
      <c r="C91" s="57" t="str">
        <f t="shared" si="3"/>
        <v>$614.6 mil</v>
      </c>
      <c r="D91" s="96">
        <f t="shared" si="4"/>
        <v>5.27119000161127E-2</v>
      </c>
      <c r="E91" s="97">
        <f t="shared" si="5"/>
        <v>5.27119000161127E-2</v>
      </c>
      <c r="F91" s="96">
        <f t="shared" si="6"/>
        <v>0.18936345307627178</v>
      </c>
      <c r="G91" s="97">
        <f t="shared" si="7"/>
        <v>0.18936345307627178</v>
      </c>
      <c r="H91" s="57"/>
      <c r="I91" s="57"/>
      <c r="J91" s="57"/>
      <c r="K91" s="57" t="str">
        <f>'State data for spotlight'!J9</f>
        <v>$245.4 bil</v>
      </c>
      <c r="L91" s="96">
        <f>'State data for spotlight'!L9</f>
        <v>4.7371657837374626E-2</v>
      </c>
      <c r="M91" s="97">
        <f>'State data for spotlight'!L9</f>
        <v>4.7371657837374626E-2</v>
      </c>
      <c r="N91" s="96">
        <f>'State data for spotlight'!N9</f>
        <v>0.24227335855331145</v>
      </c>
      <c r="O91" s="97">
        <f>'State data for spotlight'!N9</f>
        <v>0.24227335855331145</v>
      </c>
      <c r="S91" s="118" t="s">
        <v>53</v>
      </c>
      <c r="T91" s="118"/>
      <c r="U91" s="112"/>
      <c r="V91" s="112">
        <v>5642</v>
      </c>
      <c r="W91" s="112">
        <v>5884</v>
      </c>
      <c r="X91" s="112">
        <v>5833</v>
      </c>
      <c r="Y91" s="112">
        <v>5849</v>
      </c>
      <c r="Z91" s="112">
        <v>5810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5" t="s">
        <v>202</v>
      </c>
      <c r="S93" s="115" t="s">
        <v>56</v>
      </c>
      <c r="T93" s="115"/>
      <c r="U93" s="112"/>
      <c r="V93" s="112">
        <v>257</v>
      </c>
      <c r="W93" s="112">
        <v>287</v>
      </c>
      <c r="X93" s="112">
        <v>300</v>
      </c>
      <c r="Y93" s="112">
        <v>315</v>
      </c>
      <c r="Z93" s="112">
        <v>318</v>
      </c>
    </row>
    <row r="94" spans="1:30" ht="15" customHeight="1" x14ac:dyDescent="0.25">
      <c r="A94" s="136" t="s">
        <v>203</v>
      </c>
      <c r="S94" s="115" t="s">
        <v>57</v>
      </c>
      <c r="T94" s="115"/>
      <c r="U94" s="112"/>
      <c r="V94" s="112">
        <v>862</v>
      </c>
      <c r="W94" s="112">
        <v>920</v>
      </c>
      <c r="X94" s="112">
        <v>915</v>
      </c>
      <c r="Y94" s="112">
        <v>921</v>
      </c>
      <c r="Z94" s="112">
        <v>925</v>
      </c>
    </row>
    <row r="95" spans="1:30" ht="15" customHeight="1" x14ac:dyDescent="0.25">
      <c r="A95" s="134" t="s">
        <v>286</v>
      </c>
      <c r="S95" s="115" t="s">
        <v>195</v>
      </c>
      <c r="T95" s="115"/>
      <c r="U95" s="112"/>
      <c r="V95" s="112">
        <v>177</v>
      </c>
      <c r="W95" s="112">
        <v>187</v>
      </c>
      <c r="X95" s="112">
        <v>186</v>
      </c>
      <c r="Y95" s="112">
        <v>197</v>
      </c>
      <c r="Z95" s="112">
        <v>194</v>
      </c>
    </row>
    <row r="96" spans="1:30" ht="15" customHeight="1" x14ac:dyDescent="0.25">
      <c r="A96" s="135" t="s">
        <v>278</v>
      </c>
      <c r="S96" s="115" t="s">
        <v>196</v>
      </c>
      <c r="T96" s="115"/>
      <c r="U96" s="112"/>
      <c r="V96" s="112">
        <v>749</v>
      </c>
      <c r="W96" s="112">
        <v>809</v>
      </c>
      <c r="X96" s="112">
        <v>844</v>
      </c>
      <c r="Y96" s="112">
        <v>873</v>
      </c>
      <c r="Z96" s="112">
        <v>905</v>
      </c>
    </row>
    <row r="97" spans="1:32" ht="15" customHeight="1" x14ac:dyDescent="0.25">
      <c r="A97" s="134" t="s">
        <v>290</v>
      </c>
      <c r="S97" s="115" t="s">
        <v>197</v>
      </c>
      <c r="T97" s="115"/>
      <c r="U97" s="112"/>
      <c r="V97" s="112">
        <v>681</v>
      </c>
      <c r="W97" s="112">
        <v>685</v>
      </c>
      <c r="X97" s="112">
        <v>673</v>
      </c>
      <c r="Y97" s="112">
        <v>655</v>
      </c>
      <c r="Z97" s="112">
        <v>650</v>
      </c>
    </row>
    <row r="98" spans="1:32" ht="15" customHeight="1" x14ac:dyDescent="0.25">
      <c r="A98" s="134" t="s">
        <v>291</v>
      </c>
      <c r="S98" s="115" t="s">
        <v>198</v>
      </c>
      <c r="T98" s="115"/>
      <c r="U98" s="112"/>
      <c r="V98" s="112">
        <v>447</v>
      </c>
      <c r="W98" s="112">
        <v>471</v>
      </c>
      <c r="X98" s="112">
        <v>486</v>
      </c>
      <c r="Y98" s="112">
        <v>501</v>
      </c>
      <c r="Z98" s="112">
        <v>503</v>
      </c>
    </row>
    <row r="99" spans="1:32" ht="15" customHeight="1" x14ac:dyDescent="0.25">
      <c r="S99" s="115" t="s">
        <v>199</v>
      </c>
      <c r="T99" s="115"/>
      <c r="U99" s="112"/>
      <c r="V99" s="112">
        <v>43</v>
      </c>
      <c r="W99" s="112">
        <v>54</v>
      </c>
      <c r="X99" s="112">
        <v>61</v>
      </c>
      <c r="Y99" s="112">
        <v>63</v>
      </c>
      <c r="Z99" s="112">
        <v>63</v>
      </c>
    </row>
    <row r="100" spans="1:32" ht="15" customHeight="1" x14ac:dyDescent="0.25">
      <c r="S100" s="115" t="s">
        <v>58</v>
      </c>
      <c r="T100" s="115"/>
      <c r="U100" s="112"/>
      <c r="V100" s="112">
        <v>476</v>
      </c>
      <c r="W100" s="112">
        <v>508</v>
      </c>
      <c r="X100" s="112">
        <v>531</v>
      </c>
      <c r="Y100" s="112">
        <v>549</v>
      </c>
      <c r="Z100" s="112">
        <v>579</v>
      </c>
    </row>
    <row r="101" spans="1:32" x14ac:dyDescent="0.25">
      <c r="A101" s="18"/>
      <c r="S101" s="118" t="s">
        <v>53</v>
      </c>
      <c r="T101" s="118"/>
      <c r="U101" s="112"/>
      <c r="V101" s="112">
        <v>4798</v>
      </c>
      <c r="W101" s="112">
        <v>5021</v>
      </c>
      <c r="X101" s="112">
        <v>5058</v>
      </c>
      <c r="Y101" s="112">
        <v>5155</v>
      </c>
      <c r="Z101" s="112">
        <v>5238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204</v>
      </c>
      <c r="Y103" s="106" t="s">
        <v>281</v>
      </c>
      <c r="Z103" s="106" t="s">
        <v>287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10649</v>
      </c>
      <c r="W104" s="112">
        <v>10965</v>
      </c>
      <c r="X104" s="112">
        <v>11166</v>
      </c>
      <c r="Y104" s="112">
        <v>11577</v>
      </c>
      <c r="Z104" s="112">
        <v>11577</v>
      </c>
      <c r="AB104" s="109" t="str">
        <f>TEXT(Z104,"###,###")</f>
        <v>11,577</v>
      </c>
      <c r="AD104" s="130">
        <f>Z104/($Z$4)*100</f>
        <v>71.024539877300612</v>
      </c>
      <c r="AF104" s="109"/>
    </row>
    <row r="105" spans="1:32" x14ac:dyDescent="0.25">
      <c r="S105" s="115" t="s">
        <v>17</v>
      </c>
      <c r="T105" s="115"/>
      <c r="U105" s="112"/>
      <c r="V105" s="112">
        <v>2608</v>
      </c>
      <c r="W105" s="112">
        <v>2709</v>
      </c>
      <c r="X105" s="112">
        <v>2890</v>
      </c>
      <c r="Y105" s="112">
        <v>2746</v>
      </c>
      <c r="Z105" s="112">
        <v>2791</v>
      </c>
      <c r="AB105" s="109" t="str">
        <f>TEXT(Z105,"###,###")</f>
        <v>2,791</v>
      </c>
      <c r="AD105" s="130">
        <f>Z105/($Z$4)*100</f>
        <v>17.122699386503069</v>
      </c>
      <c r="AF105" s="109"/>
    </row>
    <row r="106" spans="1:32" x14ac:dyDescent="0.25">
      <c r="S106" s="118" t="s">
        <v>53</v>
      </c>
      <c r="T106" s="118"/>
      <c r="U106" s="120"/>
      <c r="V106" s="120">
        <v>13257</v>
      </c>
      <c r="W106" s="120">
        <v>13674</v>
      </c>
      <c r="X106" s="120">
        <v>14056</v>
      </c>
      <c r="Y106" s="120">
        <v>14323</v>
      </c>
      <c r="Z106" s="120">
        <v>14368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2453</v>
      </c>
      <c r="W108" s="112">
        <v>2596</v>
      </c>
      <c r="X108" s="112">
        <v>2418</v>
      </c>
      <c r="Y108" s="112">
        <v>2397</v>
      </c>
      <c r="Z108" s="112">
        <v>2565</v>
      </c>
      <c r="AB108" s="109" t="str">
        <f>TEXT(Z108,"###,###")</f>
        <v>2,565</v>
      </c>
      <c r="AD108" s="130">
        <f>Z108/($Z$4)*100</f>
        <v>15.736196319018406</v>
      </c>
      <c r="AF108" s="109"/>
    </row>
    <row r="109" spans="1:32" x14ac:dyDescent="0.25">
      <c r="S109" s="115" t="s">
        <v>20</v>
      </c>
      <c r="T109" s="115"/>
      <c r="U109" s="112"/>
      <c r="V109" s="112">
        <v>2561</v>
      </c>
      <c r="W109" s="112">
        <v>2683</v>
      </c>
      <c r="X109" s="112">
        <v>2594</v>
      </c>
      <c r="Y109" s="112">
        <v>2750</v>
      </c>
      <c r="Z109" s="112">
        <v>2730</v>
      </c>
      <c r="AB109" s="109" t="str">
        <f>TEXT(Z109,"###,###")</f>
        <v>2,730</v>
      </c>
      <c r="AD109" s="130">
        <f>Z109/($Z$4)*100</f>
        <v>16.748466257668714</v>
      </c>
      <c r="AF109" s="109"/>
    </row>
    <row r="110" spans="1:32" x14ac:dyDescent="0.25">
      <c r="S110" s="115" t="s">
        <v>21</v>
      </c>
      <c r="T110" s="115"/>
      <c r="U110" s="112"/>
      <c r="V110" s="112">
        <v>4105</v>
      </c>
      <c r="W110" s="112">
        <v>4094</v>
      </c>
      <c r="X110" s="112">
        <v>4460</v>
      </c>
      <c r="Y110" s="112">
        <v>4088</v>
      </c>
      <c r="Z110" s="112">
        <v>4238</v>
      </c>
      <c r="AB110" s="109" t="str">
        <f>TEXT(Z110,"###,###")</f>
        <v>4,238</v>
      </c>
      <c r="AD110" s="130">
        <f>Z110/($Z$4)*100</f>
        <v>26</v>
      </c>
      <c r="AF110" s="109"/>
    </row>
    <row r="111" spans="1:32" x14ac:dyDescent="0.25">
      <c r="S111" s="115" t="s">
        <v>22</v>
      </c>
      <c r="T111" s="115"/>
      <c r="U111" s="112"/>
      <c r="V111" s="112">
        <v>4298</v>
      </c>
      <c r="W111" s="112">
        <v>4473</v>
      </c>
      <c r="X111" s="112">
        <v>4609</v>
      </c>
      <c r="Y111" s="112">
        <v>4750</v>
      </c>
      <c r="Z111" s="112">
        <v>4847</v>
      </c>
      <c r="AB111" s="109" t="str">
        <f>TEXT(Z111,"###,###")</f>
        <v>4,847</v>
      </c>
      <c r="AD111" s="130">
        <f>Z111/($Z$4)*100</f>
        <v>29.736196319018404</v>
      </c>
      <c r="AF111" s="109"/>
    </row>
    <row r="112" spans="1:32" x14ac:dyDescent="0.25">
      <c r="S112" s="118" t="s">
        <v>53</v>
      </c>
      <c r="T112" s="118"/>
      <c r="U112" s="112"/>
      <c r="V112" s="112">
        <v>15368</v>
      </c>
      <c r="W112" s="112">
        <v>16003</v>
      </c>
      <c r="X112" s="112">
        <v>16078</v>
      </c>
      <c r="Y112" s="112">
        <v>16028</v>
      </c>
      <c r="Z112" s="112">
        <v>16300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44.41</v>
      </c>
      <c r="W118" s="131">
        <v>44.57</v>
      </c>
      <c r="X118" s="131">
        <v>44.32</v>
      </c>
      <c r="Y118" s="131">
        <v>44.56</v>
      </c>
      <c r="Z118" s="131">
        <v>44.54</v>
      </c>
      <c r="AB118" s="109" t="str">
        <f>TEXT(Z118,"##.0")</f>
        <v>44.5</v>
      </c>
    </row>
    <row r="120" spans="19:32" x14ac:dyDescent="0.25">
      <c r="S120" s="101" t="s">
        <v>100</v>
      </c>
      <c r="T120" s="112"/>
      <c r="U120" s="112"/>
      <c r="V120" s="112">
        <v>8105</v>
      </c>
      <c r="W120" s="112">
        <v>8468</v>
      </c>
      <c r="X120" s="112">
        <v>8554</v>
      </c>
      <c r="Y120" s="112">
        <v>8569</v>
      </c>
      <c r="Z120" s="112">
        <v>8566</v>
      </c>
      <c r="AB120" s="109" t="str">
        <f>TEXT(Z120,"###,###")</f>
        <v>8,566</v>
      </c>
    </row>
    <row r="121" spans="19:32" x14ac:dyDescent="0.25">
      <c r="S121" s="101" t="s">
        <v>101</v>
      </c>
      <c r="T121" s="112"/>
      <c r="U121" s="112"/>
      <c r="V121" s="112">
        <v>1292</v>
      </c>
      <c r="W121" s="112">
        <v>1364</v>
      </c>
      <c r="X121" s="112">
        <v>1300</v>
      </c>
      <c r="Y121" s="112">
        <v>1361</v>
      </c>
      <c r="Z121" s="112">
        <v>1394</v>
      </c>
      <c r="AB121" s="109" t="str">
        <f>TEXT(Z121,"###,###")</f>
        <v>1,394</v>
      </c>
    </row>
    <row r="122" spans="19:32" x14ac:dyDescent="0.25">
      <c r="S122" s="101" t="s">
        <v>102</v>
      </c>
      <c r="T122" s="112"/>
      <c r="U122" s="112"/>
      <c r="V122" s="112">
        <v>1054</v>
      </c>
      <c r="W122" s="112">
        <v>1081</v>
      </c>
      <c r="X122" s="112">
        <v>1040</v>
      </c>
      <c r="Y122" s="112">
        <v>1071</v>
      </c>
      <c r="Z122" s="112">
        <v>1098</v>
      </c>
      <c r="AB122" s="109" t="str">
        <f>TEXT(Z122,"###,###")</f>
        <v>1,098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9159</v>
      </c>
      <c r="W124" s="112">
        <v>9549</v>
      </c>
      <c r="X124" s="112">
        <v>9594</v>
      </c>
      <c r="Y124" s="112">
        <v>9640</v>
      </c>
      <c r="Z124" s="112">
        <v>9664</v>
      </c>
      <c r="AB124" s="109" t="str">
        <f>TEXT(Z124,"###,###")</f>
        <v>9,664</v>
      </c>
      <c r="AD124" s="127">
        <f>Z124/$Z$7*100</f>
        <v>87.385839587666155</v>
      </c>
    </row>
    <row r="125" spans="19:32" x14ac:dyDescent="0.25">
      <c r="S125" s="101" t="s">
        <v>104</v>
      </c>
      <c r="T125" s="112"/>
      <c r="U125" s="112"/>
      <c r="V125" s="112">
        <v>2346</v>
      </c>
      <c r="W125" s="112">
        <v>2445</v>
      </c>
      <c r="X125" s="112">
        <v>2340</v>
      </c>
      <c r="Y125" s="112">
        <v>2432</v>
      </c>
      <c r="Z125" s="112">
        <v>2492</v>
      </c>
      <c r="AB125" s="109" t="str">
        <f>TEXT(Z125,"###,###")</f>
        <v>2,492</v>
      </c>
      <c r="AD125" s="127">
        <f>Z125/$Z$7*100</f>
        <v>22.533682973144046</v>
      </c>
    </row>
    <row r="127" spans="19:32" x14ac:dyDescent="0.25">
      <c r="S127" s="101" t="s">
        <v>105</v>
      </c>
      <c r="T127" s="112"/>
      <c r="U127" s="112"/>
      <c r="V127" s="112">
        <v>5642</v>
      </c>
      <c r="W127" s="112">
        <v>5884</v>
      </c>
      <c r="X127" s="112">
        <v>5833</v>
      </c>
      <c r="Y127" s="112">
        <v>5845</v>
      </c>
      <c r="Z127" s="112">
        <v>5812</v>
      </c>
      <c r="AB127" s="109" t="str">
        <f>TEXT(Z127,"###,###")</f>
        <v>5,812</v>
      </c>
      <c r="AD127" s="127">
        <f>Z127/$Z$7*100</f>
        <v>52.554480513608823</v>
      </c>
    </row>
    <row r="128" spans="19:32" x14ac:dyDescent="0.25">
      <c r="S128" s="101" t="s">
        <v>106</v>
      </c>
      <c r="T128" s="112"/>
      <c r="U128" s="112"/>
      <c r="V128" s="112">
        <v>4797</v>
      </c>
      <c r="W128" s="112">
        <v>5019</v>
      </c>
      <c r="X128" s="112">
        <v>5059</v>
      </c>
      <c r="Y128" s="112">
        <v>5155</v>
      </c>
      <c r="Z128" s="112">
        <v>5241</v>
      </c>
      <c r="AB128" s="109" t="str">
        <f>TEXT(Z128,"###,###")</f>
        <v>5,241</v>
      </c>
      <c r="AD128" s="127">
        <f>Z128/$Z$7*100</f>
        <v>47.391265033004792</v>
      </c>
    </row>
    <row r="130" spans="19:20" x14ac:dyDescent="0.25">
      <c r="S130" s="101" t="s">
        <v>282</v>
      </c>
      <c r="T130" s="127">
        <v>77.457274617958234</v>
      </c>
    </row>
    <row r="131" spans="19:20" x14ac:dyDescent="0.25">
      <c r="S131" s="101" t="s">
        <v>283</v>
      </c>
      <c r="T131" s="127">
        <v>12.605118003436116</v>
      </c>
    </row>
    <row r="132" spans="19:20" x14ac:dyDescent="0.25">
      <c r="S132" s="101" t="s">
        <v>284</v>
      </c>
      <c r="T132" s="127">
        <v>9.9285649697079297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E9F8D35-59DD-44F7-A3EC-DE2CADD6EE1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4A214864-1988-422D-9F50-87EA7BFB27D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51549BD0-D190-4190-8BAE-0B6F55AE6E7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C1544B76-96F3-4ED5-ADC6-101BBB6C0FF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0C4FA3-4B38-44CC-85AB-EF356DE88D87}">
  <sheetPr codeName="Sheet88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132</v>
      </c>
      <c r="T1" s="99"/>
      <c r="U1" s="99"/>
      <c r="V1" s="99"/>
      <c r="W1" s="99"/>
      <c r="X1" s="99"/>
      <c r="Y1" s="100" t="s">
        <v>226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204</v>
      </c>
      <c r="Y2" s="103" t="s">
        <v>281</v>
      </c>
      <c r="Z2" s="103" t="s">
        <v>287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60" t="s">
        <v>292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132</v>
      </c>
      <c r="Y3" s="105" t="s">
        <v>226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8.24 Golden Plains, Victoria,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17266</v>
      </c>
      <c r="W4" s="108">
        <v>18186</v>
      </c>
      <c r="X4" s="108">
        <v>18635</v>
      </c>
      <c r="Y4" s="108">
        <v>19081</v>
      </c>
      <c r="Z4" s="108">
        <v>19821</v>
      </c>
      <c r="AB4" s="109" t="str">
        <f>TEXT(Z4,"###,###")</f>
        <v>19,821</v>
      </c>
      <c r="AD4" s="110">
        <f>Z4/Y4-1</f>
        <v>3.8782034484565742E-2</v>
      </c>
      <c r="AF4" s="110">
        <f>Z4/V4-1</f>
        <v>0.14797868643576972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9080</v>
      </c>
      <c r="W5" s="108">
        <v>9552</v>
      </c>
      <c r="X5" s="108">
        <v>9576</v>
      </c>
      <c r="Y5" s="108">
        <v>9868</v>
      </c>
      <c r="Z5" s="108">
        <v>10082</v>
      </c>
      <c r="AB5" s="109" t="str">
        <f>TEXT(Z5,"###,###")</f>
        <v>10,082</v>
      </c>
      <c r="AD5" s="110">
        <f t="shared" ref="AD5:AD9" si="0">Z5/Y5-1</f>
        <v>2.1686258613700771E-2</v>
      </c>
      <c r="AF5" s="110">
        <f t="shared" ref="AF5:AF9" si="1">Z5/V5-1</f>
        <v>0.11035242290748903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8182</v>
      </c>
      <c r="W6" s="108">
        <v>8631</v>
      </c>
      <c r="X6" s="108">
        <v>9063</v>
      </c>
      <c r="Y6" s="108">
        <v>9218</v>
      </c>
      <c r="Z6" s="108">
        <v>9723</v>
      </c>
      <c r="AB6" s="109" t="str">
        <f>TEXT(Z6,"###,###")</f>
        <v>9,723</v>
      </c>
      <c r="AD6" s="110">
        <f t="shared" si="0"/>
        <v>5.478411802994132E-2</v>
      </c>
      <c r="AF6" s="110">
        <f t="shared" si="1"/>
        <v>0.18834025910535312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12291</v>
      </c>
      <c r="W7" s="108">
        <v>12994</v>
      </c>
      <c r="X7" s="108">
        <v>13238</v>
      </c>
      <c r="Y7" s="108">
        <v>13821</v>
      </c>
      <c r="Z7" s="108">
        <v>14111</v>
      </c>
      <c r="AB7" s="109" t="str">
        <f>TEXT(Z7,"###,###")</f>
        <v>14,111</v>
      </c>
      <c r="AD7" s="110">
        <f t="shared" si="0"/>
        <v>2.0982562766804103E-2</v>
      </c>
      <c r="AF7" s="110">
        <f t="shared" si="1"/>
        <v>0.14807582784150997</v>
      </c>
    </row>
    <row r="8" spans="1:32" ht="17.25" customHeight="1" x14ac:dyDescent="0.25">
      <c r="A8" s="64" t="s">
        <v>12</v>
      </c>
      <c r="B8" s="65"/>
      <c r="C8" s="29"/>
      <c r="D8" s="66" t="str">
        <f>AB4</f>
        <v>19,821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14,111</v>
      </c>
      <c r="P8" s="67"/>
      <c r="S8" s="107" t="s">
        <v>84</v>
      </c>
      <c r="T8" s="108"/>
      <c r="U8" s="108"/>
      <c r="V8" s="108">
        <v>41494</v>
      </c>
      <c r="W8" s="108">
        <v>42323.24</v>
      </c>
      <c r="X8" s="108">
        <v>44160</v>
      </c>
      <c r="Y8" s="108">
        <v>44559.14</v>
      </c>
      <c r="Z8" s="108">
        <v>47216.5</v>
      </c>
      <c r="AB8" s="109" t="str">
        <f>TEXT(Z8,"$###,###")</f>
        <v>$47,217</v>
      </c>
      <c r="AD8" s="110">
        <f t="shared" si="0"/>
        <v>5.9636698553876988E-2</v>
      </c>
      <c r="AF8" s="110">
        <f t="shared" si="1"/>
        <v>0.13791150527787144</v>
      </c>
    </row>
    <row r="9" spans="1:32" x14ac:dyDescent="0.25">
      <c r="A9" s="30" t="s">
        <v>14</v>
      </c>
      <c r="B9" s="71"/>
      <c r="C9" s="72"/>
      <c r="D9" s="73">
        <f>AD104</f>
        <v>73.497805357953681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52.143717667068245</v>
      </c>
      <c r="P9" s="74" t="s">
        <v>85</v>
      </c>
      <c r="S9" s="107" t="s">
        <v>7</v>
      </c>
      <c r="T9" s="108"/>
      <c r="U9" s="108"/>
      <c r="V9" s="108">
        <v>646874829</v>
      </c>
      <c r="W9" s="108">
        <v>709869974</v>
      </c>
      <c r="X9" s="108">
        <v>755610237</v>
      </c>
      <c r="Y9" s="108">
        <v>805053676</v>
      </c>
      <c r="Z9" s="108">
        <v>855878613</v>
      </c>
      <c r="AB9" s="109" t="str">
        <f>TEXT(Z9/1000000,"$#,###.0")&amp;" mil"</f>
        <v>$855.9 mil</v>
      </c>
      <c r="AD9" s="110">
        <f t="shared" si="0"/>
        <v>6.3132358146017475E-2</v>
      </c>
      <c r="AF9" s="110">
        <f t="shared" si="1"/>
        <v>0.32309772251162983</v>
      </c>
    </row>
    <row r="10" spans="1:32" x14ac:dyDescent="0.25">
      <c r="A10" s="30" t="s">
        <v>17</v>
      </c>
      <c r="B10" s="71"/>
      <c r="C10" s="72"/>
      <c r="D10" s="73">
        <f>AD105</f>
        <v>16.447202462035214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47.764155623272622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82.758131953794916</v>
      </c>
      <c r="P11" s="74" t="s">
        <v>85</v>
      </c>
      <c r="S11" s="107" t="s">
        <v>29</v>
      </c>
      <c r="T11" s="112"/>
      <c r="U11" s="112"/>
      <c r="V11" s="112">
        <v>15070</v>
      </c>
      <c r="W11" s="112">
        <v>15858</v>
      </c>
      <c r="X11" s="112">
        <v>16364</v>
      </c>
      <c r="Y11" s="112">
        <v>16741</v>
      </c>
      <c r="Z11" s="112">
        <v>17385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9.0921975763588687</v>
      </c>
      <c r="P12" s="74" t="s">
        <v>85</v>
      </c>
      <c r="S12" s="107" t="s">
        <v>30</v>
      </c>
      <c r="T12" s="112"/>
      <c r="U12" s="112"/>
      <c r="V12" s="112">
        <v>2192</v>
      </c>
      <c r="W12" s="112">
        <v>2326</v>
      </c>
      <c r="X12" s="112">
        <v>2277</v>
      </c>
      <c r="Y12" s="112">
        <v>2343</v>
      </c>
      <c r="Z12" s="112">
        <v>2436</v>
      </c>
    </row>
    <row r="13" spans="1:32" ht="15" customHeight="1" x14ac:dyDescent="0.25">
      <c r="A13" s="30" t="s">
        <v>19</v>
      </c>
      <c r="B13" s="72"/>
      <c r="C13" s="72"/>
      <c r="D13" s="73">
        <f>AD108</f>
        <v>16.008274052772311</v>
      </c>
      <c r="E13" s="74" t="s">
        <v>85</v>
      </c>
      <c r="F13" s="24"/>
      <c r="G13" s="142" t="s">
        <v>285</v>
      </c>
      <c r="H13" s="143"/>
      <c r="I13" s="143"/>
      <c r="J13" s="143"/>
      <c r="K13" s="143"/>
      <c r="L13" s="143"/>
      <c r="M13" s="81"/>
      <c r="N13" s="72"/>
      <c r="O13" s="73">
        <f>T132</f>
        <v>8.1709304797675575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16.447202462035214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42.3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22.501387417385601</v>
      </c>
      <c r="E15" s="74" t="s">
        <v>85</v>
      </c>
      <c r="F15" s="24"/>
      <c r="G15" s="33" t="s">
        <v>279</v>
      </c>
      <c r="H15" s="72"/>
      <c r="I15" s="72"/>
      <c r="J15" s="72"/>
      <c r="K15" s="82"/>
      <c r="L15" s="72"/>
      <c r="M15" s="72"/>
      <c r="N15" s="72"/>
      <c r="O15" s="73">
        <f>AB38</f>
        <v>15.711147331868755</v>
      </c>
      <c r="P15" s="74" t="s">
        <v>85</v>
      </c>
      <c r="S15" s="115" t="s">
        <v>61</v>
      </c>
      <c r="T15" s="115"/>
      <c r="U15" s="116"/>
      <c r="V15" s="116">
        <v>870</v>
      </c>
      <c r="W15" s="116">
        <v>933</v>
      </c>
      <c r="X15" s="116">
        <v>938</v>
      </c>
      <c r="Y15" s="112">
        <v>965</v>
      </c>
      <c r="Z15" s="112">
        <v>1025</v>
      </c>
      <c r="AB15" s="117">
        <f t="shared" ref="AB15:AB34" si="2">IF(Z15="np",0,Z15/$Z$34)</f>
        <v>5.1712829826951211E-2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36.73881237071793</v>
      </c>
      <c r="E16" s="85" t="s">
        <v>85</v>
      </c>
      <c r="F16" s="24"/>
      <c r="G16" s="86" t="s">
        <v>280</v>
      </c>
      <c r="H16" s="35"/>
      <c r="I16" s="35"/>
      <c r="J16" s="35"/>
      <c r="K16" s="36"/>
      <c r="L16" s="35"/>
      <c r="M16" s="35"/>
      <c r="N16" s="35"/>
      <c r="O16" s="84">
        <f>AB37</f>
        <v>84.288852668131241</v>
      </c>
      <c r="P16" s="37" t="s">
        <v>85</v>
      </c>
      <c r="S16" s="115" t="s">
        <v>62</v>
      </c>
      <c r="T16" s="115"/>
      <c r="U16" s="116"/>
      <c r="V16" s="116">
        <v>100</v>
      </c>
      <c r="W16" s="116">
        <v>89</v>
      </c>
      <c r="X16" s="116">
        <v>110</v>
      </c>
      <c r="Y16" s="112">
        <v>118</v>
      </c>
      <c r="Z16" s="112">
        <v>122</v>
      </c>
      <c r="AB16" s="117">
        <f t="shared" si="2"/>
        <v>6.155088037939559E-3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1171</v>
      </c>
      <c r="W17" s="116">
        <v>1325</v>
      </c>
      <c r="X17" s="116">
        <v>1222</v>
      </c>
      <c r="Y17" s="112">
        <v>1218</v>
      </c>
      <c r="Z17" s="112">
        <v>1299</v>
      </c>
      <c r="AB17" s="117">
        <f t="shared" si="2"/>
        <v>6.5536552141667925E-2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289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125</v>
      </c>
      <c r="W18" s="116">
        <v>124</v>
      </c>
      <c r="X18" s="116">
        <v>162</v>
      </c>
      <c r="Y18" s="112">
        <v>173</v>
      </c>
      <c r="Z18" s="112">
        <v>182</v>
      </c>
      <c r="AB18" s="117">
        <f t="shared" si="2"/>
        <v>9.1821805156147521E-3</v>
      </c>
    </row>
    <row r="19" spans="1:28" x14ac:dyDescent="0.25">
      <c r="A19" s="63" t="str">
        <f>$S$1&amp;" ("&amp;$V$2&amp;" to "&amp;$Z$2&amp;")"</f>
        <v>Golden Plains (2016-17 to 2020-21)</v>
      </c>
      <c r="B19" s="63"/>
      <c r="C19" s="63"/>
      <c r="D19" s="63"/>
      <c r="E19" s="63"/>
      <c r="F19" s="63"/>
      <c r="G19" s="63" t="str">
        <f>$S$1&amp;" ("&amp;$V$2&amp;" to "&amp;$Z$2&amp;")"</f>
        <v>Golden Plains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1552</v>
      </c>
      <c r="W19" s="116">
        <v>1818</v>
      </c>
      <c r="X19" s="116">
        <v>1932</v>
      </c>
      <c r="Y19" s="112">
        <v>1985</v>
      </c>
      <c r="Z19" s="112">
        <v>2157</v>
      </c>
      <c r="AB19" s="117">
        <f t="shared" si="2"/>
        <v>0.10882397457242318</v>
      </c>
    </row>
    <row r="20" spans="1:28" x14ac:dyDescent="0.25">
      <c r="S20" s="115" t="s">
        <v>66</v>
      </c>
      <c r="T20" s="115"/>
      <c r="U20" s="116"/>
      <c r="V20" s="116">
        <v>681</v>
      </c>
      <c r="W20" s="116">
        <v>686</v>
      </c>
      <c r="X20" s="116">
        <v>700</v>
      </c>
      <c r="Y20" s="112">
        <v>742</v>
      </c>
      <c r="Z20" s="112">
        <v>795</v>
      </c>
      <c r="AB20" s="117">
        <f t="shared" si="2"/>
        <v>4.0108975329196307E-2</v>
      </c>
    </row>
    <row r="21" spans="1:28" x14ac:dyDescent="0.25">
      <c r="S21" s="115" t="s">
        <v>67</v>
      </c>
      <c r="T21" s="115"/>
      <c r="U21" s="116"/>
      <c r="V21" s="116">
        <v>1541</v>
      </c>
      <c r="W21" s="116">
        <v>1642</v>
      </c>
      <c r="X21" s="116">
        <v>1726</v>
      </c>
      <c r="Y21" s="112">
        <v>1754</v>
      </c>
      <c r="Z21" s="112">
        <v>1829</v>
      </c>
      <c r="AB21" s="117">
        <f t="shared" si="2"/>
        <v>9.2275869027798801E-2</v>
      </c>
    </row>
    <row r="22" spans="1:28" x14ac:dyDescent="0.25">
      <c r="S22" s="115" t="s">
        <v>68</v>
      </c>
      <c r="T22" s="115"/>
      <c r="U22" s="116"/>
      <c r="V22" s="116">
        <v>853</v>
      </c>
      <c r="W22" s="116">
        <v>939</v>
      </c>
      <c r="X22" s="116">
        <v>891</v>
      </c>
      <c r="Y22" s="112">
        <v>1075</v>
      </c>
      <c r="Z22" s="112">
        <v>1192</v>
      </c>
      <c r="AB22" s="117">
        <f t="shared" si="2"/>
        <v>6.0138237223147165E-2</v>
      </c>
    </row>
    <row r="23" spans="1:28" x14ac:dyDescent="0.25">
      <c r="S23" s="115" t="s">
        <v>69</v>
      </c>
      <c r="T23" s="115"/>
      <c r="U23" s="116"/>
      <c r="V23" s="116">
        <v>698</v>
      </c>
      <c r="W23" s="116">
        <v>764</v>
      </c>
      <c r="X23" s="116">
        <v>723</v>
      </c>
      <c r="Y23" s="112">
        <v>739</v>
      </c>
      <c r="Z23" s="112">
        <v>762</v>
      </c>
      <c r="AB23" s="117">
        <f t="shared" si="2"/>
        <v>3.8444074466474951E-2</v>
      </c>
    </row>
    <row r="24" spans="1:28" x14ac:dyDescent="0.25">
      <c r="S24" s="115" t="s">
        <v>70</v>
      </c>
      <c r="T24" s="115"/>
      <c r="U24" s="116"/>
      <c r="V24" s="116">
        <v>176</v>
      </c>
      <c r="W24" s="116">
        <v>168</v>
      </c>
      <c r="X24" s="116">
        <v>163</v>
      </c>
      <c r="Y24" s="112">
        <v>180</v>
      </c>
      <c r="Z24" s="112">
        <v>186</v>
      </c>
      <c r="AB24" s="117">
        <f t="shared" si="2"/>
        <v>9.3839866807930977E-3</v>
      </c>
    </row>
    <row r="25" spans="1:28" x14ac:dyDescent="0.25">
      <c r="S25" s="115" t="s">
        <v>71</v>
      </c>
      <c r="T25" s="115"/>
      <c r="U25" s="116"/>
      <c r="V25" s="116">
        <v>533</v>
      </c>
      <c r="W25" s="116">
        <v>536</v>
      </c>
      <c r="X25" s="116">
        <v>661</v>
      </c>
      <c r="Y25" s="112">
        <v>689</v>
      </c>
      <c r="Z25" s="112">
        <v>680</v>
      </c>
      <c r="AB25" s="117">
        <f t="shared" si="2"/>
        <v>3.4307048080318855E-2</v>
      </c>
    </row>
    <row r="26" spans="1:28" x14ac:dyDescent="0.25">
      <c r="S26" s="115" t="s">
        <v>72</v>
      </c>
      <c r="T26" s="115"/>
      <c r="U26" s="116"/>
      <c r="V26" s="116">
        <v>239</v>
      </c>
      <c r="W26" s="116">
        <v>285</v>
      </c>
      <c r="X26" s="116">
        <v>278</v>
      </c>
      <c r="Y26" s="112">
        <v>287</v>
      </c>
      <c r="Z26" s="112">
        <v>308</v>
      </c>
      <c r="AB26" s="117">
        <f t="shared" si="2"/>
        <v>1.5539074718732657E-2</v>
      </c>
    </row>
    <row r="27" spans="1:28" x14ac:dyDescent="0.25">
      <c r="S27" s="115" t="s">
        <v>73</v>
      </c>
      <c r="T27" s="115"/>
      <c r="U27" s="116"/>
      <c r="V27" s="116">
        <v>775</v>
      </c>
      <c r="W27" s="116">
        <v>897</v>
      </c>
      <c r="X27" s="116">
        <v>911</v>
      </c>
      <c r="Y27" s="112">
        <v>958</v>
      </c>
      <c r="Z27" s="112">
        <v>1037</v>
      </c>
      <c r="AB27" s="117">
        <f t="shared" si="2"/>
        <v>5.2318248322486251E-2</v>
      </c>
    </row>
    <row r="28" spans="1:28" x14ac:dyDescent="0.25">
      <c r="S28" s="115" t="s">
        <v>74</v>
      </c>
      <c r="T28" s="115"/>
      <c r="U28" s="116"/>
      <c r="V28" s="116">
        <v>990</v>
      </c>
      <c r="W28" s="116">
        <v>1258</v>
      </c>
      <c r="X28" s="116">
        <v>1275</v>
      </c>
      <c r="Y28" s="112">
        <v>1264</v>
      </c>
      <c r="Z28" s="112">
        <v>1186</v>
      </c>
      <c r="AB28" s="117">
        <f t="shared" si="2"/>
        <v>5.9835527975379645E-2</v>
      </c>
    </row>
    <row r="29" spans="1:28" x14ac:dyDescent="0.25">
      <c r="S29" s="115" t="s">
        <v>75</v>
      </c>
      <c r="T29" s="115"/>
      <c r="U29" s="116"/>
      <c r="V29" s="116">
        <v>1029</v>
      </c>
      <c r="W29" s="116">
        <v>1024</v>
      </c>
      <c r="X29" s="116">
        <v>1598</v>
      </c>
      <c r="Y29" s="112">
        <v>1112</v>
      </c>
      <c r="Z29" s="112">
        <v>1120</v>
      </c>
      <c r="AB29" s="117">
        <f t="shared" si="2"/>
        <v>5.6505726249936938E-2</v>
      </c>
    </row>
    <row r="30" spans="1:28" x14ac:dyDescent="0.25">
      <c r="S30" s="115" t="s">
        <v>76</v>
      </c>
      <c r="T30" s="115"/>
      <c r="U30" s="116"/>
      <c r="V30" s="116">
        <v>1376</v>
      </c>
      <c r="W30" s="116">
        <v>1408</v>
      </c>
      <c r="X30" s="116">
        <v>1066</v>
      </c>
      <c r="Y30" s="112">
        <v>1398</v>
      </c>
      <c r="Z30" s="112">
        <v>1312</v>
      </c>
      <c r="AB30" s="117">
        <f t="shared" si="2"/>
        <v>6.6192422178497551E-2</v>
      </c>
    </row>
    <row r="31" spans="1:28" x14ac:dyDescent="0.25">
      <c r="S31" s="115" t="s">
        <v>77</v>
      </c>
      <c r="T31" s="115"/>
      <c r="U31" s="116"/>
      <c r="V31" s="116">
        <v>2018</v>
      </c>
      <c r="W31" s="116">
        <v>1921</v>
      </c>
      <c r="X31" s="116">
        <v>2293</v>
      </c>
      <c r="Y31" s="112">
        <v>2409</v>
      </c>
      <c r="Z31" s="112">
        <v>2662</v>
      </c>
      <c r="AB31" s="117">
        <f t="shared" si="2"/>
        <v>0.13430200292618941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304</v>
      </c>
      <c r="W32" s="116">
        <v>314</v>
      </c>
      <c r="X32" s="116">
        <v>354</v>
      </c>
      <c r="Y32" s="112">
        <v>369</v>
      </c>
      <c r="Z32" s="112">
        <v>373</v>
      </c>
      <c r="AB32" s="117">
        <f t="shared" si="2"/>
        <v>1.8818424902880784E-2</v>
      </c>
    </row>
    <row r="33" spans="19:32" x14ac:dyDescent="0.25">
      <c r="S33" s="115" t="s">
        <v>79</v>
      </c>
      <c r="T33" s="115"/>
      <c r="U33" s="116"/>
      <c r="V33" s="116">
        <v>524</v>
      </c>
      <c r="W33" s="116">
        <v>593</v>
      </c>
      <c r="X33" s="116">
        <v>616</v>
      </c>
      <c r="Y33" s="112">
        <v>647</v>
      </c>
      <c r="Z33" s="112">
        <v>727</v>
      </c>
      <c r="AB33" s="117">
        <f t="shared" si="2"/>
        <v>3.6678270521164423E-2</v>
      </c>
    </row>
    <row r="34" spans="19:32" x14ac:dyDescent="0.25">
      <c r="S34" s="118" t="s">
        <v>53</v>
      </c>
      <c r="T34" s="118"/>
      <c r="U34" s="119"/>
      <c r="V34" s="119">
        <v>17262</v>
      </c>
      <c r="W34" s="119">
        <v>18180</v>
      </c>
      <c r="X34" s="119">
        <v>18640</v>
      </c>
      <c r="Y34" s="120">
        <v>19084</v>
      </c>
      <c r="Z34" s="120">
        <v>19821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10352</v>
      </c>
      <c r="W37" s="112">
        <v>10988</v>
      </c>
      <c r="X37" s="112">
        <v>11070</v>
      </c>
      <c r="Y37" s="112">
        <v>11534</v>
      </c>
      <c r="Z37" s="112">
        <v>11894</v>
      </c>
      <c r="AB37" s="132">
        <f>Z37/Z40*100</f>
        <v>84.288852668131241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1942</v>
      </c>
      <c r="W38" s="112">
        <v>2005</v>
      </c>
      <c r="X38" s="112">
        <v>2174</v>
      </c>
      <c r="Y38" s="112">
        <v>2287</v>
      </c>
      <c r="Z38" s="112">
        <v>2217</v>
      </c>
      <c r="AB38" s="132">
        <f>Z38/Z40*100</f>
        <v>15.711147331868755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12294</v>
      </c>
      <c r="W40" s="112">
        <v>12993</v>
      </c>
      <c r="X40" s="112">
        <v>13244</v>
      </c>
      <c r="Y40" s="112">
        <v>13821</v>
      </c>
      <c r="Z40" s="112">
        <v>14111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6</v>
      </c>
      <c r="W44" s="112">
        <v>5</v>
      </c>
      <c r="X44" s="112">
        <v>3</v>
      </c>
      <c r="Y44" s="112">
        <v>7</v>
      </c>
      <c r="Z44" s="112">
        <v>6</v>
      </c>
    </row>
    <row r="45" spans="19:32" x14ac:dyDescent="0.25">
      <c r="S45" s="115" t="s">
        <v>37</v>
      </c>
      <c r="T45" s="115"/>
      <c r="U45" s="112"/>
      <c r="V45" s="112">
        <v>197</v>
      </c>
      <c r="W45" s="112">
        <v>207</v>
      </c>
      <c r="X45" s="112">
        <v>234</v>
      </c>
      <c r="Y45" s="112">
        <v>290</v>
      </c>
      <c r="Z45" s="112">
        <v>327</v>
      </c>
    </row>
    <row r="46" spans="19:32" x14ac:dyDescent="0.25">
      <c r="S46" s="115" t="s">
        <v>38</v>
      </c>
      <c r="T46" s="115"/>
      <c r="U46" s="112"/>
      <c r="V46" s="112">
        <v>553</v>
      </c>
      <c r="W46" s="112">
        <v>626</v>
      </c>
      <c r="X46" s="112">
        <v>593</v>
      </c>
      <c r="Y46" s="112">
        <v>604</v>
      </c>
      <c r="Z46" s="112">
        <v>647</v>
      </c>
    </row>
    <row r="47" spans="19:32" x14ac:dyDescent="0.25">
      <c r="S47" s="115" t="s">
        <v>39</v>
      </c>
      <c r="T47" s="115"/>
      <c r="U47" s="112"/>
      <c r="V47" s="112">
        <v>733</v>
      </c>
      <c r="W47" s="112">
        <v>760</v>
      </c>
      <c r="X47" s="112">
        <v>764</v>
      </c>
      <c r="Y47" s="112">
        <v>782</v>
      </c>
      <c r="Z47" s="112">
        <v>826</v>
      </c>
    </row>
    <row r="48" spans="19:32" x14ac:dyDescent="0.25">
      <c r="S48" s="115" t="s">
        <v>40</v>
      </c>
      <c r="T48" s="115"/>
      <c r="U48" s="112"/>
      <c r="V48" s="112">
        <v>776</v>
      </c>
      <c r="W48" s="112">
        <v>863</v>
      </c>
      <c r="X48" s="112">
        <v>863</v>
      </c>
      <c r="Y48" s="112">
        <v>945</v>
      </c>
      <c r="Z48" s="112">
        <v>909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896</v>
      </c>
      <c r="W49" s="112">
        <v>859</v>
      </c>
      <c r="X49" s="112">
        <v>907</v>
      </c>
      <c r="Y49" s="112">
        <v>933</v>
      </c>
      <c r="Z49" s="112">
        <v>992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Golden Plains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893</v>
      </c>
      <c r="W50" s="112">
        <v>923</v>
      </c>
      <c r="X50" s="112">
        <v>970</v>
      </c>
      <c r="Y50" s="112">
        <v>949</v>
      </c>
      <c r="Z50" s="112">
        <v>1010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1009</v>
      </c>
      <c r="W51" s="112">
        <v>1010</v>
      </c>
      <c r="X51" s="112">
        <v>938</v>
      </c>
      <c r="Y51" s="112">
        <v>969</v>
      </c>
      <c r="Z51" s="112">
        <v>972</v>
      </c>
    </row>
    <row r="52" spans="1:26" ht="15" customHeight="1" x14ac:dyDescent="0.25">
      <c r="S52" s="115" t="s">
        <v>44</v>
      </c>
      <c r="T52" s="115"/>
      <c r="U52" s="112"/>
      <c r="V52" s="112">
        <v>1086</v>
      </c>
      <c r="W52" s="112">
        <v>1166</v>
      </c>
      <c r="X52" s="112">
        <v>1163</v>
      </c>
      <c r="Y52" s="112">
        <v>1123</v>
      </c>
      <c r="Z52" s="112">
        <v>1118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921</v>
      </c>
      <c r="W53" s="112">
        <v>1002</v>
      </c>
      <c r="X53" s="112">
        <v>1026</v>
      </c>
      <c r="Y53" s="112">
        <v>1044</v>
      </c>
      <c r="Z53" s="112">
        <v>1059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866</v>
      </c>
      <c r="W54" s="112">
        <v>860</v>
      </c>
      <c r="X54" s="112">
        <v>813</v>
      </c>
      <c r="Y54" s="112">
        <v>848</v>
      </c>
      <c r="Z54" s="112">
        <v>844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662</v>
      </c>
      <c r="W55" s="112">
        <v>710</v>
      </c>
      <c r="X55" s="112">
        <v>739</v>
      </c>
      <c r="Y55" s="112">
        <v>723</v>
      </c>
      <c r="Z55" s="112">
        <v>702</v>
      </c>
    </row>
    <row r="56" spans="1:26" ht="15" customHeight="1" x14ac:dyDescent="0.25">
      <c r="S56" s="115" t="s">
        <v>48</v>
      </c>
      <c r="T56" s="115"/>
      <c r="U56" s="112"/>
      <c r="V56" s="112">
        <v>303</v>
      </c>
      <c r="W56" s="112">
        <v>337</v>
      </c>
      <c r="X56" s="112">
        <v>359</v>
      </c>
      <c r="Y56" s="112">
        <v>403</v>
      </c>
      <c r="Z56" s="112">
        <v>419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107</v>
      </c>
      <c r="W57" s="112">
        <v>138</v>
      </c>
      <c r="X57" s="112">
        <v>119</v>
      </c>
      <c r="Y57" s="112">
        <v>158</v>
      </c>
      <c r="Z57" s="112">
        <v>158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50</v>
      </c>
      <c r="W58" s="112">
        <v>45</v>
      </c>
      <c r="X58" s="112">
        <v>55</v>
      </c>
      <c r="Y58" s="112">
        <v>67</v>
      </c>
      <c r="Z58" s="112">
        <v>58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15</v>
      </c>
      <c r="W59" s="112">
        <v>23</v>
      </c>
      <c r="X59" s="112">
        <v>17</v>
      </c>
      <c r="Y59" s="112">
        <v>13</v>
      </c>
      <c r="Z59" s="112">
        <v>21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3</v>
      </c>
      <c r="W60" s="112">
        <v>10</v>
      </c>
      <c r="X60" s="112">
        <v>7</v>
      </c>
      <c r="Y60" s="112">
        <v>9</v>
      </c>
      <c r="Z60" s="112">
        <v>14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9079</v>
      </c>
      <c r="W61" s="112">
        <v>9551</v>
      </c>
      <c r="X61" s="112">
        <v>9578</v>
      </c>
      <c r="Y61" s="112">
        <v>9864</v>
      </c>
      <c r="Z61" s="112">
        <v>10082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5</v>
      </c>
      <c r="W63" s="112">
        <v>6</v>
      </c>
      <c r="X63" s="112">
        <v>0</v>
      </c>
      <c r="Y63" s="112">
        <v>5</v>
      </c>
      <c r="Z63" s="112">
        <v>3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228</v>
      </c>
      <c r="W64" s="112">
        <v>261</v>
      </c>
      <c r="X64" s="112">
        <v>309</v>
      </c>
      <c r="Y64" s="112">
        <v>322</v>
      </c>
      <c r="Z64" s="112">
        <v>385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Golden Plains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503</v>
      </c>
      <c r="W65" s="112">
        <v>601</v>
      </c>
      <c r="X65" s="112">
        <v>638</v>
      </c>
      <c r="Y65" s="112">
        <v>689</v>
      </c>
      <c r="Z65" s="112">
        <v>760</v>
      </c>
    </row>
    <row r="66" spans="1:26" x14ac:dyDescent="0.25">
      <c r="S66" s="115" t="s">
        <v>39</v>
      </c>
      <c r="T66" s="115"/>
      <c r="U66" s="112"/>
      <c r="V66" s="112">
        <v>652</v>
      </c>
      <c r="W66" s="112">
        <v>750</v>
      </c>
      <c r="X66" s="112">
        <v>750</v>
      </c>
      <c r="Y66" s="112">
        <v>740</v>
      </c>
      <c r="Z66" s="112">
        <v>792</v>
      </c>
    </row>
    <row r="67" spans="1:26" x14ac:dyDescent="0.25">
      <c r="S67" s="115" t="s">
        <v>40</v>
      </c>
      <c r="T67" s="115"/>
      <c r="U67" s="112"/>
      <c r="V67" s="112">
        <v>730</v>
      </c>
      <c r="W67" s="112">
        <v>710</v>
      </c>
      <c r="X67" s="112">
        <v>775</v>
      </c>
      <c r="Y67" s="112">
        <v>808</v>
      </c>
      <c r="Z67" s="112">
        <v>787</v>
      </c>
    </row>
    <row r="68" spans="1:26" x14ac:dyDescent="0.25">
      <c r="S68" s="115" t="s">
        <v>41</v>
      </c>
      <c r="T68" s="115"/>
      <c r="U68" s="112"/>
      <c r="V68" s="112">
        <v>799</v>
      </c>
      <c r="W68" s="112">
        <v>793</v>
      </c>
      <c r="X68" s="112">
        <v>840</v>
      </c>
      <c r="Y68" s="112">
        <v>888</v>
      </c>
      <c r="Z68" s="112">
        <v>929</v>
      </c>
    </row>
    <row r="69" spans="1:26" x14ac:dyDescent="0.25">
      <c r="S69" s="115" t="s">
        <v>42</v>
      </c>
      <c r="T69" s="115"/>
      <c r="U69" s="112"/>
      <c r="V69" s="112">
        <v>842</v>
      </c>
      <c r="W69" s="112">
        <v>885</v>
      </c>
      <c r="X69" s="112">
        <v>951</v>
      </c>
      <c r="Y69" s="112">
        <v>922</v>
      </c>
      <c r="Z69" s="112">
        <v>1053</v>
      </c>
    </row>
    <row r="70" spans="1:26" x14ac:dyDescent="0.25">
      <c r="S70" s="115" t="s">
        <v>43</v>
      </c>
      <c r="T70" s="115"/>
      <c r="U70" s="112"/>
      <c r="V70" s="112">
        <v>963</v>
      </c>
      <c r="W70" s="112">
        <v>951</v>
      </c>
      <c r="X70" s="112">
        <v>995</v>
      </c>
      <c r="Y70" s="112">
        <v>980</v>
      </c>
      <c r="Z70" s="112">
        <v>1018</v>
      </c>
    </row>
    <row r="71" spans="1:26" x14ac:dyDescent="0.25">
      <c r="S71" s="115" t="s">
        <v>44</v>
      </c>
      <c r="T71" s="115"/>
      <c r="U71" s="112"/>
      <c r="V71" s="112">
        <v>1024</v>
      </c>
      <c r="W71" s="112">
        <v>1109</v>
      </c>
      <c r="X71" s="112">
        <v>1155</v>
      </c>
      <c r="Y71" s="112">
        <v>1073</v>
      </c>
      <c r="Z71" s="112">
        <v>1068</v>
      </c>
    </row>
    <row r="72" spans="1:26" x14ac:dyDescent="0.25">
      <c r="S72" s="115" t="s">
        <v>45</v>
      </c>
      <c r="T72" s="115"/>
      <c r="U72" s="112"/>
      <c r="V72" s="112">
        <v>879</v>
      </c>
      <c r="W72" s="112">
        <v>904</v>
      </c>
      <c r="X72" s="112">
        <v>923</v>
      </c>
      <c r="Y72" s="112">
        <v>990</v>
      </c>
      <c r="Z72" s="112">
        <v>1068</v>
      </c>
    </row>
    <row r="73" spans="1:26" x14ac:dyDescent="0.25">
      <c r="S73" s="115" t="s">
        <v>46</v>
      </c>
      <c r="T73" s="115"/>
      <c r="U73" s="112"/>
      <c r="V73" s="112">
        <v>745</v>
      </c>
      <c r="W73" s="112">
        <v>776</v>
      </c>
      <c r="X73" s="112">
        <v>773</v>
      </c>
      <c r="Y73" s="112">
        <v>826</v>
      </c>
      <c r="Z73" s="112">
        <v>844</v>
      </c>
    </row>
    <row r="74" spans="1:26" x14ac:dyDescent="0.25">
      <c r="S74" s="115" t="s">
        <v>47</v>
      </c>
      <c r="T74" s="115"/>
      <c r="U74" s="112"/>
      <c r="V74" s="112">
        <v>512</v>
      </c>
      <c r="W74" s="112">
        <v>527</v>
      </c>
      <c r="X74" s="112">
        <v>574</v>
      </c>
      <c r="Y74" s="112">
        <v>582</v>
      </c>
      <c r="Z74" s="112">
        <v>603</v>
      </c>
    </row>
    <row r="75" spans="1:26" x14ac:dyDescent="0.25">
      <c r="S75" s="115" t="s">
        <v>48</v>
      </c>
      <c r="T75" s="115"/>
      <c r="U75" s="112"/>
      <c r="V75" s="112">
        <v>175</v>
      </c>
      <c r="W75" s="112">
        <v>192</v>
      </c>
      <c r="X75" s="112">
        <v>218</v>
      </c>
      <c r="Y75" s="112">
        <v>243</v>
      </c>
      <c r="Z75" s="112">
        <v>257</v>
      </c>
    </row>
    <row r="76" spans="1:26" x14ac:dyDescent="0.25">
      <c r="S76" s="115" t="s">
        <v>49</v>
      </c>
      <c r="T76" s="115"/>
      <c r="U76" s="112"/>
      <c r="V76" s="112">
        <v>70</v>
      </c>
      <c r="W76" s="112">
        <v>100</v>
      </c>
      <c r="X76" s="112">
        <v>99</v>
      </c>
      <c r="Y76" s="112">
        <v>98</v>
      </c>
      <c r="Z76" s="112">
        <v>82</v>
      </c>
    </row>
    <row r="77" spans="1:26" x14ac:dyDescent="0.25">
      <c r="S77" s="115" t="s">
        <v>50</v>
      </c>
      <c r="T77" s="115"/>
      <c r="U77" s="112"/>
      <c r="V77" s="112">
        <v>31</v>
      </c>
      <c r="W77" s="112">
        <v>35</v>
      </c>
      <c r="X77" s="112">
        <v>39</v>
      </c>
      <c r="Y77" s="112">
        <v>40</v>
      </c>
      <c r="Z77" s="112">
        <v>43</v>
      </c>
    </row>
    <row r="78" spans="1:26" x14ac:dyDescent="0.25">
      <c r="S78" s="115" t="s">
        <v>51</v>
      </c>
      <c r="T78" s="115"/>
      <c r="U78" s="112"/>
      <c r="V78" s="112">
        <v>12</v>
      </c>
      <c r="W78" s="112">
        <v>13</v>
      </c>
      <c r="X78" s="112">
        <v>7</v>
      </c>
      <c r="Y78" s="112">
        <v>14</v>
      </c>
      <c r="Z78" s="112">
        <v>19</v>
      </c>
    </row>
    <row r="79" spans="1:26" x14ac:dyDescent="0.25">
      <c r="S79" s="115" t="s">
        <v>52</v>
      </c>
      <c r="T79" s="115"/>
      <c r="U79" s="112"/>
      <c r="V79" s="112">
        <v>9</v>
      </c>
      <c r="W79" s="112">
        <v>13</v>
      </c>
      <c r="X79" s="112">
        <v>11</v>
      </c>
      <c r="Y79" s="112">
        <v>14</v>
      </c>
      <c r="Z79" s="112">
        <v>12</v>
      </c>
    </row>
    <row r="80" spans="1:26" x14ac:dyDescent="0.25">
      <c r="S80" s="118" t="s">
        <v>53</v>
      </c>
      <c r="T80" s="118"/>
      <c r="U80" s="112"/>
      <c r="V80" s="112">
        <v>8182</v>
      </c>
      <c r="W80" s="112">
        <v>8627</v>
      </c>
      <c r="X80" s="112">
        <v>9062</v>
      </c>
      <c r="Y80" s="112">
        <v>9214</v>
      </c>
      <c r="Z80" s="112">
        <v>9723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Golden Plains</v>
      </c>
      <c r="D83" s="144"/>
      <c r="E83" s="144"/>
      <c r="F83" s="144"/>
      <c r="G83" s="144"/>
      <c r="H83" s="47"/>
      <c r="I83" s="47"/>
      <c r="J83" s="145" t="str">
        <f>'State data for spotlight'!A1</f>
        <v>Victoria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724</v>
      </c>
      <c r="W83" s="112">
        <v>767</v>
      </c>
      <c r="X83" s="112">
        <v>783</v>
      </c>
      <c r="Y83" s="112">
        <v>821</v>
      </c>
      <c r="Z83" s="112">
        <v>833</v>
      </c>
      <c r="AD83" s="117"/>
    </row>
    <row r="84" spans="1:30" ht="15" customHeight="1" x14ac:dyDescent="0.25">
      <c r="A84" s="46"/>
      <c r="B84" s="46"/>
      <c r="C84" s="48"/>
      <c r="D84" s="139" t="s">
        <v>0</v>
      </c>
      <c r="E84" s="139"/>
      <c r="F84" s="139" t="s">
        <v>201</v>
      </c>
      <c r="G84" s="139"/>
      <c r="H84" s="48"/>
      <c r="I84" s="48"/>
      <c r="J84" s="48"/>
      <c r="K84" s="48"/>
      <c r="L84" s="139" t="s">
        <v>0</v>
      </c>
      <c r="M84" s="139"/>
      <c r="N84" s="139" t="s">
        <v>201</v>
      </c>
      <c r="O84" s="139"/>
      <c r="S84" s="115" t="s">
        <v>57</v>
      </c>
      <c r="T84" s="115"/>
      <c r="U84" s="112"/>
      <c r="V84" s="112">
        <v>644</v>
      </c>
      <c r="W84" s="112">
        <v>674</v>
      </c>
      <c r="X84" s="112">
        <v>667</v>
      </c>
      <c r="Y84" s="112">
        <v>677</v>
      </c>
      <c r="Z84" s="112">
        <v>661</v>
      </c>
    </row>
    <row r="85" spans="1:30" ht="15" customHeight="1" x14ac:dyDescent="0.25">
      <c r="A85" s="46"/>
      <c r="B85" s="46"/>
      <c r="C85" s="58" t="s">
        <v>1</v>
      </c>
      <c r="D85" s="139" t="s">
        <v>2</v>
      </c>
      <c r="E85" s="139"/>
      <c r="F85" s="139" t="str">
        <f>"since "&amp;$V$2</f>
        <v>since 2016-17</v>
      </c>
      <c r="G85" s="139"/>
      <c r="H85" s="48"/>
      <c r="I85" s="48"/>
      <c r="J85" s="48"/>
      <c r="K85" s="58" t="s">
        <v>1</v>
      </c>
      <c r="L85" s="139" t="s">
        <v>2</v>
      </c>
      <c r="M85" s="139"/>
      <c r="N85" s="139" t="str">
        <f>"since "&amp;$V$2</f>
        <v>since 2016-17</v>
      </c>
      <c r="O85" s="139"/>
      <c r="S85" s="115" t="s">
        <v>195</v>
      </c>
      <c r="T85" s="115"/>
      <c r="U85" s="112"/>
      <c r="V85" s="112">
        <v>1490</v>
      </c>
      <c r="W85" s="112">
        <v>1593</v>
      </c>
      <c r="X85" s="112">
        <v>1647</v>
      </c>
      <c r="Y85" s="112">
        <v>1702</v>
      </c>
      <c r="Z85" s="112">
        <v>1811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19,821</v>
      </c>
      <c r="D86" s="96">
        <f t="shared" ref="D86:D91" si="4">AD4</f>
        <v>3.8782034484565742E-2</v>
      </c>
      <c r="E86" s="97">
        <f t="shared" ref="E86:E91" si="5">AD4</f>
        <v>3.8782034484565742E-2</v>
      </c>
      <c r="F86" s="96">
        <f t="shared" ref="F86:F91" si="6">AF4</f>
        <v>0.14797868643576972</v>
      </c>
      <c r="G86" s="97">
        <f t="shared" ref="G86:G91" si="7">AF4</f>
        <v>0.14797868643576972</v>
      </c>
      <c r="H86" s="57"/>
      <c r="I86" s="57"/>
      <c r="J86" s="140" t="str">
        <f>'State data for spotlight'!J4</f>
        <v>5,274,707</v>
      </c>
      <c r="K86" s="140"/>
      <c r="L86" s="96">
        <f>'State data for spotlight'!L4</f>
        <v>1.4421743640712803E-2</v>
      </c>
      <c r="M86" s="97">
        <f>'State data for spotlight'!L4</f>
        <v>1.4421743640712803E-2</v>
      </c>
      <c r="N86" s="96">
        <f>'State data for spotlight'!N4</f>
        <v>8.438148994686534E-2</v>
      </c>
      <c r="O86" s="97">
        <f>'State data for spotlight'!N4</f>
        <v>8.438148994686534E-2</v>
      </c>
      <c r="S86" s="115" t="s">
        <v>196</v>
      </c>
      <c r="T86" s="115"/>
      <c r="U86" s="112"/>
      <c r="V86" s="112">
        <v>316</v>
      </c>
      <c r="W86" s="112">
        <v>355</v>
      </c>
      <c r="X86" s="112">
        <v>382</v>
      </c>
      <c r="Y86" s="112">
        <v>388</v>
      </c>
      <c r="Z86" s="112">
        <v>394</v>
      </c>
    </row>
    <row r="87" spans="1:30" ht="15" customHeight="1" x14ac:dyDescent="0.25">
      <c r="A87" s="98" t="s">
        <v>4</v>
      </c>
      <c r="B87" s="49"/>
      <c r="C87" s="57" t="str">
        <f t="shared" si="3"/>
        <v>10,082</v>
      </c>
      <c r="D87" s="96">
        <f t="shared" si="4"/>
        <v>2.1686258613700771E-2</v>
      </c>
      <c r="E87" s="97">
        <f t="shared" si="5"/>
        <v>2.1686258613700771E-2</v>
      </c>
      <c r="F87" s="96">
        <f t="shared" si="6"/>
        <v>0.11035242290748903</v>
      </c>
      <c r="G87" s="97">
        <f t="shared" si="7"/>
        <v>0.11035242290748903</v>
      </c>
      <c r="H87" s="57"/>
      <c r="I87" s="57"/>
      <c r="J87" s="140" t="str">
        <f>'State data for spotlight'!J5</f>
        <v>2,678,317</v>
      </c>
      <c r="K87" s="140"/>
      <c r="L87" s="96">
        <f>'State data for spotlight'!L5</f>
        <v>7.6054295905234603E-3</v>
      </c>
      <c r="M87" s="97">
        <f>'State data for spotlight'!L5</f>
        <v>7.6054295905234603E-3</v>
      </c>
      <c r="N87" s="96">
        <f>'State data for spotlight'!N5</f>
        <v>7.1082164833552008E-2</v>
      </c>
      <c r="O87" s="97">
        <f>'State data for spotlight'!N5</f>
        <v>7.1082164833552008E-2</v>
      </c>
      <c r="S87" s="115" t="s">
        <v>197</v>
      </c>
      <c r="T87" s="115"/>
      <c r="U87" s="112"/>
      <c r="V87" s="112">
        <v>240</v>
      </c>
      <c r="W87" s="112">
        <v>231</v>
      </c>
      <c r="X87" s="112">
        <v>236</v>
      </c>
      <c r="Y87" s="112">
        <v>248</v>
      </c>
      <c r="Z87" s="112">
        <v>246</v>
      </c>
    </row>
    <row r="88" spans="1:30" ht="15" customHeight="1" x14ac:dyDescent="0.25">
      <c r="A88" s="98" t="s">
        <v>5</v>
      </c>
      <c r="B88" s="49"/>
      <c r="C88" s="57" t="str">
        <f t="shared" si="3"/>
        <v>9,723</v>
      </c>
      <c r="D88" s="96">
        <f t="shared" si="4"/>
        <v>5.478411802994132E-2</v>
      </c>
      <c r="E88" s="97">
        <f t="shared" si="5"/>
        <v>5.478411802994132E-2</v>
      </c>
      <c r="F88" s="96">
        <f t="shared" si="6"/>
        <v>0.18834025910535312</v>
      </c>
      <c r="G88" s="97">
        <f t="shared" si="7"/>
        <v>0.18834025910535312</v>
      </c>
      <c r="H88" s="57"/>
      <c r="I88" s="57"/>
      <c r="J88" s="140" t="str">
        <f>'State data for spotlight'!J6</f>
        <v>2,593,620</v>
      </c>
      <c r="K88" s="140"/>
      <c r="L88" s="96">
        <f>'State data for spotlight'!L6</f>
        <v>2.0458990541862843E-2</v>
      </c>
      <c r="M88" s="97">
        <f>'State data for spotlight'!L6</f>
        <v>2.0458990541862843E-2</v>
      </c>
      <c r="N88" s="96">
        <f>'State data for spotlight'!N6</f>
        <v>9.7278654845571522E-2</v>
      </c>
      <c r="O88" s="97">
        <f>'State data for spotlight'!N6</f>
        <v>9.7278654845571522E-2</v>
      </c>
      <c r="S88" s="115" t="s">
        <v>198</v>
      </c>
      <c r="T88" s="115"/>
      <c r="U88" s="112"/>
      <c r="V88" s="112">
        <v>284</v>
      </c>
      <c r="W88" s="112">
        <v>305</v>
      </c>
      <c r="X88" s="112">
        <v>291</v>
      </c>
      <c r="Y88" s="112">
        <v>302</v>
      </c>
      <c r="Z88" s="112">
        <v>298</v>
      </c>
    </row>
    <row r="89" spans="1:30" ht="15" customHeight="1" x14ac:dyDescent="0.25">
      <c r="A89" s="49" t="s">
        <v>6</v>
      </c>
      <c r="B89" s="49"/>
      <c r="C89" s="57" t="str">
        <f t="shared" si="3"/>
        <v>14,111</v>
      </c>
      <c r="D89" s="96">
        <f t="shared" si="4"/>
        <v>2.0982562766804103E-2</v>
      </c>
      <c r="E89" s="97">
        <f t="shared" si="5"/>
        <v>2.0982562766804103E-2</v>
      </c>
      <c r="F89" s="96">
        <f t="shared" si="6"/>
        <v>0.14807582784150997</v>
      </c>
      <c r="G89" s="97">
        <f t="shared" si="7"/>
        <v>0.14807582784150997</v>
      </c>
      <c r="H89" s="57"/>
      <c r="I89" s="57"/>
      <c r="J89" s="140" t="str">
        <f>'State data for spotlight'!J7</f>
        <v>3,674,745</v>
      </c>
      <c r="K89" s="140"/>
      <c r="L89" s="96">
        <f>'State data for spotlight'!L7</f>
        <v>-4.8048916624486848E-3</v>
      </c>
      <c r="M89" s="97">
        <f>'State data for spotlight'!L7</f>
        <v>-4.8048916624486848E-3</v>
      </c>
      <c r="N89" s="96">
        <f>'State data for spotlight'!N7</f>
        <v>6.9960159780158238E-2</v>
      </c>
      <c r="O89" s="97">
        <f>'State data for spotlight'!N7</f>
        <v>6.9960159780158238E-2</v>
      </c>
      <c r="S89" s="115" t="s">
        <v>199</v>
      </c>
      <c r="T89" s="115"/>
      <c r="U89" s="112"/>
      <c r="V89" s="112">
        <v>754</v>
      </c>
      <c r="W89" s="112">
        <v>794</v>
      </c>
      <c r="X89" s="112">
        <v>743</v>
      </c>
      <c r="Y89" s="112">
        <v>779</v>
      </c>
      <c r="Z89" s="112">
        <v>805</v>
      </c>
    </row>
    <row r="90" spans="1:30" ht="15" customHeight="1" x14ac:dyDescent="0.25">
      <c r="A90" s="49" t="s">
        <v>98</v>
      </c>
      <c r="B90" s="49"/>
      <c r="C90" s="57" t="str">
        <f t="shared" si="3"/>
        <v>$47,217</v>
      </c>
      <c r="D90" s="96">
        <f t="shared" si="4"/>
        <v>5.9636698553876988E-2</v>
      </c>
      <c r="E90" s="97">
        <f t="shared" si="5"/>
        <v>5.9636698553876988E-2</v>
      </c>
      <c r="F90" s="96">
        <f t="shared" si="6"/>
        <v>0.13791150527787144</v>
      </c>
      <c r="G90" s="97">
        <f t="shared" si="7"/>
        <v>0.13791150527787144</v>
      </c>
      <c r="H90" s="57"/>
      <c r="I90" s="57"/>
      <c r="J90" s="57"/>
      <c r="K90" s="57" t="str">
        <f>'State data for spotlight'!J8</f>
        <v>$47,209</v>
      </c>
      <c r="L90" s="96">
        <f>'State data for spotlight'!L8</f>
        <v>5.506898121546655E-2</v>
      </c>
      <c r="M90" s="97">
        <f>'State data for spotlight'!L8</f>
        <v>5.506898121546655E-2</v>
      </c>
      <c r="N90" s="96">
        <f>'State data for spotlight'!N8</f>
        <v>0.1204561491199776</v>
      </c>
      <c r="O90" s="97">
        <f>'State data for spotlight'!N8</f>
        <v>0.1204561491199776</v>
      </c>
      <c r="S90" s="115" t="s">
        <v>58</v>
      </c>
      <c r="T90" s="115"/>
      <c r="U90" s="112"/>
      <c r="V90" s="112">
        <v>789</v>
      </c>
      <c r="W90" s="112">
        <v>850</v>
      </c>
      <c r="X90" s="112">
        <v>854</v>
      </c>
      <c r="Y90" s="112">
        <v>888</v>
      </c>
      <c r="Z90" s="112">
        <v>898</v>
      </c>
    </row>
    <row r="91" spans="1:30" ht="15" customHeight="1" x14ac:dyDescent="0.25">
      <c r="A91" s="49" t="s">
        <v>7</v>
      </c>
      <c r="B91" s="49"/>
      <c r="C91" s="57" t="str">
        <f t="shared" si="3"/>
        <v>$855.9 mil</v>
      </c>
      <c r="D91" s="96">
        <f t="shared" si="4"/>
        <v>6.3132358146017475E-2</v>
      </c>
      <c r="E91" s="97">
        <f t="shared" si="5"/>
        <v>6.3132358146017475E-2</v>
      </c>
      <c r="F91" s="96">
        <f t="shared" si="6"/>
        <v>0.32309772251162983</v>
      </c>
      <c r="G91" s="97">
        <f t="shared" si="7"/>
        <v>0.32309772251162983</v>
      </c>
      <c r="H91" s="57"/>
      <c r="I91" s="57"/>
      <c r="J91" s="57"/>
      <c r="K91" s="57" t="str">
        <f>'State data for spotlight'!J9</f>
        <v>$245.4 bil</v>
      </c>
      <c r="L91" s="96">
        <f>'State data for spotlight'!L9</f>
        <v>4.7371657837374626E-2</v>
      </c>
      <c r="M91" s="97">
        <f>'State data for spotlight'!L9</f>
        <v>4.7371657837374626E-2</v>
      </c>
      <c r="N91" s="96">
        <f>'State data for spotlight'!N9</f>
        <v>0.24227335855331145</v>
      </c>
      <c r="O91" s="97">
        <f>'State data for spotlight'!N9</f>
        <v>0.24227335855331145</v>
      </c>
      <c r="S91" s="118" t="s">
        <v>53</v>
      </c>
      <c r="T91" s="118"/>
      <c r="U91" s="112"/>
      <c r="V91" s="112">
        <v>6504</v>
      </c>
      <c r="W91" s="112">
        <v>6873</v>
      </c>
      <c r="X91" s="112">
        <v>6911</v>
      </c>
      <c r="Y91" s="112">
        <v>7252</v>
      </c>
      <c r="Z91" s="112">
        <v>7357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5" t="s">
        <v>202</v>
      </c>
      <c r="S93" s="115" t="s">
        <v>56</v>
      </c>
      <c r="T93" s="115"/>
      <c r="U93" s="112"/>
      <c r="V93" s="112">
        <v>449</v>
      </c>
      <c r="W93" s="112">
        <v>514</v>
      </c>
      <c r="X93" s="112">
        <v>534</v>
      </c>
      <c r="Y93" s="112">
        <v>578</v>
      </c>
      <c r="Z93" s="112">
        <v>587</v>
      </c>
    </row>
    <row r="94" spans="1:30" ht="15" customHeight="1" x14ac:dyDescent="0.25">
      <c r="A94" s="136" t="s">
        <v>203</v>
      </c>
      <c r="S94" s="115" t="s">
        <v>57</v>
      </c>
      <c r="T94" s="115"/>
      <c r="U94" s="112"/>
      <c r="V94" s="112">
        <v>1133</v>
      </c>
      <c r="W94" s="112">
        <v>1182</v>
      </c>
      <c r="X94" s="112">
        <v>1234</v>
      </c>
      <c r="Y94" s="112">
        <v>1246</v>
      </c>
      <c r="Z94" s="112">
        <v>1320</v>
      </c>
    </row>
    <row r="95" spans="1:30" ht="15" customHeight="1" x14ac:dyDescent="0.25">
      <c r="A95" s="134" t="s">
        <v>286</v>
      </c>
      <c r="S95" s="115" t="s">
        <v>195</v>
      </c>
      <c r="T95" s="115"/>
      <c r="U95" s="112"/>
      <c r="V95" s="112">
        <v>223</v>
      </c>
      <c r="W95" s="112">
        <v>267</v>
      </c>
      <c r="X95" s="112">
        <v>276</v>
      </c>
      <c r="Y95" s="112">
        <v>282</v>
      </c>
      <c r="Z95" s="112">
        <v>298</v>
      </c>
    </row>
    <row r="96" spans="1:30" ht="15" customHeight="1" x14ac:dyDescent="0.25">
      <c r="A96" s="135" t="s">
        <v>278</v>
      </c>
      <c r="S96" s="115" t="s">
        <v>196</v>
      </c>
      <c r="T96" s="115"/>
      <c r="U96" s="112"/>
      <c r="V96" s="112">
        <v>909</v>
      </c>
      <c r="W96" s="112">
        <v>950</v>
      </c>
      <c r="X96" s="112">
        <v>1038</v>
      </c>
      <c r="Y96" s="112">
        <v>1044</v>
      </c>
      <c r="Z96" s="112">
        <v>1096</v>
      </c>
    </row>
    <row r="97" spans="1:32" ht="15" customHeight="1" x14ac:dyDescent="0.25">
      <c r="A97" s="134" t="s">
        <v>290</v>
      </c>
      <c r="S97" s="115" t="s">
        <v>197</v>
      </c>
      <c r="T97" s="115"/>
      <c r="U97" s="112"/>
      <c r="V97" s="112">
        <v>1068</v>
      </c>
      <c r="W97" s="112">
        <v>1099</v>
      </c>
      <c r="X97" s="112">
        <v>1117</v>
      </c>
      <c r="Y97" s="112">
        <v>1179</v>
      </c>
      <c r="Z97" s="112">
        <v>1205</v>
      </c>
    </row>
    <row r="98" spans="1:32" ht="15" customHeight="1" x14ac:dyDescent="0.25">
      <c r="A98" s="134" t="s">
        <v>291</v>
      </c>
      <c r="S98" s="115" t="s">
        <v>198</v>
      </c>
      <c r="T98" s="115"/>
      <c r="U98" s="112"/>
      <c r="V98" s="112">
        <v>560</v>
      </c>
      <c r="W98" s="112">
        <v>592</v>
      </c>
      <c r="X98" s="112">
        <v>625</v>
      </c>
      <c r="Y98" s="112">
        <v>662</v>
      </c>
      <c r="Z98" s="112">
        <v>660</v>
      </c>
    </row>
    <row r="99" spans="1:32" ht="15" customHeight="1" x14ac:dyDescent="0.25">
      <c r="S99" s="115" t="s">
        <v>199</v>
      </c>
      <c r="T99" s="115"/>
      <c r="U99" s="112"/>
      <c r="V99" s="112">
        <v>54</v>
      </c>
      <c r="W99" s="112">
        <v>72</v>
      </c>
      <c r="X99" s="112">
        <v>64</v>
      </c>
      <c r="Y99" s="112">
        <v>79</v>
      </c>
      <c r="Z99" s="112">
        <v>88</v>
      </c>
    </row>
    <row r="100" spans="1:32" ht="15" customHeight="1" x14ac:dyDescent="0.25">
      <c r="S100" s="115" t="s">
        <v>58</v>
      </c>
      <c r="T100" s="115"/>
      <c r="U100" s="112"/>
      <c r="V100" s="112">
        <v>428</v>
      </c>
      <c r="W100" s="112">
        <v>454</v>
      </c>
      <c r="X100" s="112">
        <v>461</v>
      </c>
      <c r="Y100" s="112">
        <v>452</v>
      </c>
      <c r="Z100" s="112">
        <v>476</v>
      </c>
    </row>
    <row r="101" spans="1:32" x14ac:dyDescent="0.25">
      <c r="A101" s="18"/>
      <c r="S101" s="118" t="s">
        <v>53</v>
      </c>
      <c r="T101" s="118"/>
      <c r="U101" s="112"/>
      <c r="V101" s="112">
        <v>5788</v>
      </c>
      <c r="W101" s="112">
        <v>6122</v>
      </c>
      <c r="X101" s="112">
        <v>6329</v>
      </c>
      <c r="Y101" s="112">
        <v>6568</v>
      </c>
      <c r="Z101" s="112">
        <v>6741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204</v>
      </c>
      <c r="Y103" s="106" t="s">
        <v>281</v>
      </c>
      <c r="Z103" s="106" t="s">
        <v>287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12909</v>
      </c>
      <c r="W104" s="112">
        <v>13431</v>
      </c>
      <c r="X104" s="112">
        <v>13789</v>
      </c>
      <c r="Y104" s="112">
        <v>14568</v>
      </c>
      <c r="Z104" s="112">
        <v>14568</v>
      </c>
      <c r="AB104" s="109" t="str">
        <f>TEXT(Z104,"###,###")</f>
        <v>14,568</v>
      </c>
      <c r="AD104" s="130">
        <f>Z104/($Z$4)*100</f>
        <v>73.497805357953681</v>
      </c>
      <c r="AF104" s="109"/>
    </row>
    <row r="105" spans="1:32" x14ac:dyDescent="0.25">
      <c r="S105" s="115" t="s">
        <v>17</v>
      </c>
      <c r="T105" s="115"/>
      <c r="U105" s="112"/>
      <c r="V105" s="112">
        <v>3205</v>
      </c>
      <c r="W105" s="112">
        <v>2969</v>
      </c>
      <c r="X105" s="112">
        <v>3398</v>
      </c>
      <c r="Y105" s="112">
        <v>3278</v>
      </c>
      <c r="Z105" s="112">
        <v>3260</v>
      </c>
      <c r="AB105" s="109" t="str">
        <f>TEXT(Z105,"###,###")</f>
        <v>3,260</v>
      </c>
      <c r="AD105" s="130">
        <f>Z105/($Z$4)*100</f>
        <v>16.447202462035214</v>
      </c>
      <c r="AF105" s="109"/>
    </row>
    <row r="106" spans="1:32" x14ac:dyDescent="0.25">
      <c r="S106" s="118" t="s">
        <v>53</v>
      </c>
      <c r="T106" s="118"/>
      <c r="U106" s="120"/>
      <c r="V106" s="120">
        <v>16114</v>
      </c>
      <c r="W106" s="120">
        <v>16400</v>
      </c>
      <c r="X106" s="120">
        <v>17187</v>
      </c>
      <c r="Y106" s="120">
        <v>17846</v>
      </c>
      <c r="Z106" s="120">
        <v>17828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2836</v>
      </c>
      <c r="W108" s="112">
        <v>3288</v>
      </c>
      <c r="X108" s="112">
        <v>2969</v>
      </c>
      <c r="Y108" s="112">
        <v>3007</v>
      </c>
      <c r="Z108" s="112">
        <v>3173</v>
      </c>
      <c r="AB108" s="109" t="str">
        <f>TEXT(Z108,"###,###")</f>
        <v>3,173</v>
      </c>
      <c r="AD108" s="130">
        <f>Z108/($Z$4)*100</f>
        <v>16.008274052772311</v>
      </c>
      <c r="AF108" s="109"/>
    </row>
    <row r="109" spans="1:32" x14ac:dyDescent="0.25">
      <c r="S109" s="115" t="s">
        <v>20</v>
      </c>
      <c r="T109" s="115"/>
      <c r="U109" s="112"/>
      <c r="V109" s="112">
        <v>2730</v>
      </c>
      <c r="W109" s="112">
        <v>2775</v>
      </c>
      <c r="X109" s="112">
        <v>2850</v>
      </c>
      <c r="Y109" s="112">
        <v>2999</v>
      </c>
      <c r="Z109" s="112">
        <v>3260</v>
      </c>
      <c r="AB109" s="109" t="str">
        <f>TEXT(Z109,"###,###")</f>
        <v>3,260</v>
      </c>
      <c r="AD109" s="130">
        <f>Z109/($Z$4)*100</f>
        <v>16.447202462035214</v>
      </c>
      <c r="AF109" s="109"/>
    </row>
    <row r="110" spans="1:32" x14ac:dyDescent="0.25">
      <c r="S110" s="115" t="s">
        <v>21</v>
      </c>
      <c r="T110" s="115"/>
      <c r="U110" s="112"/>
      <c r="V110" s="112">
        <v>3695</v>
      </c>
      <c r="W110" s="112">
        <v>3941</v>
      </c>
      <c r="X110" s="112">
        <v>4026</v>
      </c>
      <c r="Y110" s="112">
        <v>4157</v>
      </c>
      <c r="Z110" s="112">
        <v>4460</v>
      </c>
      <c r="AB110" s="109" t="str">
        <f>TEXT(Z110,"###,###")</f>
        <v>4,460</v>
      </c>
      <c r="AD110" s="130">
        <f>Z110/($Z$4)*100</f>
        <v>22.501387417385601</v>
      </c>
      <c r="AF110" s="109"/>
    </row>
    <row r="111" spans="1:32" x14ac:dyDescent="0.25">
      <c r="S111" s="115" t="s">
        <v>22</v>
      </c>
      <c r="T111" s="115"/>
      <c r="U111" s="112"/>
      <c r="V111" s="112">
        <v>6279</v>
      </c>
      <c r="W111" s="112">
        <v>6099</v>
      </c>
      <c r="X111" s="112">
        <v>7052</v>
      </c>
      <c r="Y111" s="112">
        <v>7128</v>
      </c>
      <c r="Z111" s="112">
        <v>7282</v>
      </c>
      <c r="AB111" s="109" t="str">
        <f>TEXT(Z111,"###,###")</f>
        <v>7,282</v>
      </c>
      <c r="AD111" s="130">
        <f>Z111/($Z$4)*100</f>
        <v>36.73881237071793</v>
      </c>
      <c r="AF111" s="109"/>
    </row>
    <row r="112" spans="1:32" x14ac:dyDescent="0.25">
      <c r="S112" s="118" t="s">
        <v>53</v>
      </c>
      <c r="T112" s="118"/>
      <c r="U112" s="112"/>
      <c r="V112" s="112">
        <v>17264</v>
      </c>
      <c r="W112" s="112">
        <v>18183</v>
      </c>
      <c r="X112" s="112">
        <v>18639</v>
      </c>
      <c r="Y112" s="112">
        <v>19084</v>
      </c>
      <c r="Z112" s="112">
        <v>19821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42.26</v>
      </c>
      <c r="W118" s="131">
        <v>42.37</v>
      </c>
      <c r="X118" s="131">
        <v>42.17</v>
      </c>
      <c r="Y118" s="131">
        <v>42.28</v>
      </c>
      <c r="Z118" s="131">
        <v>42.25</v>
      </c>
      <c r="AB118" s="109" t="str">
        <f>TEXT(Z118,"##.0")</f>
        <v>42.3</v>
      </c>
    </row>
    <row r="120" spans="19:32" x14ac:dyDescent="0.25">
      <c r="S120" s="101" t="s">
        <v>100</v>
      </c>
      <c r="T120" s="112"/>
      <c r="U120" s="112"/>
      <c r="V120" s="112">
        <v>10099</v>
      </c>
      <c r="W120" s="112">
        <v>10670</v>
      </c>
      <c r="X120" s="112">
        <v>10968</v>
      </c>
      <c r="Y120" s="112">
        <v>11476</v>
      </c>
      <c r="Z120" s="112">
        <v>11678</v>
      </c>
      <c r="AB120" s="109" t="str">
        <f>TEXT(Z120,"###,###")</f>
        <v>11,678</v>
      </c>
    </row>
    <row r="121" spans="19:32" x14ac:dyDescent="0.25">
      <c r="S121" s="101" t="s">
        <v>101</v>
      </c>
      <c r="T121" s="112"/>
      <c r="U121" s="112"/>
      <c r="V121" s="112">
        <v>1154</v>
      </c>
      <c r="W121" s="112">
        <v>1258</v>
      </c>
      <c r="X121" s="112">
        <v>1253</v>
      </c>
      <c r="Y121" s="112">
        <v>1285</v>
      </c>
      <c r="Z121" s="112">
        <v>1283</v>
      </c>
      <c r="AB121" s="109" t="str">
        <f>TEXT(Z121,"###,###")</f>
        <v>1,283</v>
      </c>
    </row>
    <row r="122" spans="19:32" x14ac:dyDescent="0.25">
      <c r="S122" s="101" t="s">
        <v>102</v>
      </c>
      <c r="T122" s="112"/>
      <c r="U122" s="112"/>
      <c r="V122" s="112">
        <v>1037</v>
      </c>
      <c r="W122" s="112">
        <v>1064</v>
      </c>
      <c r="X122" s="112">
        <v>1027</v>
      </c>
      <c r="Y122" s="112">
        <v>1056</v>
      </c>
      <c r="Z122" s="112">
        <v>1153</v>
      </c>
      <c r="AB122" s="109" t="str">
        <f>TEXT(Z122,"###,###")</f>
        <v>1,153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11136</v>
      </c>
      <c r="W124" s="112">
        <v>11734</v>
      </c>
      <c r="X124" s="112">
        <v>11995</v>
      </c>
      <c r="Y124" s="112">
        <v>12532</v>
      </c>
      <c r="Z124" s="112">
        <v>12831</v>
      </c>
      <c r="AB124" s="109" t="str">
        <f>TEXT(Z124,"###,###")</f>
        <v>12,831</v>
      </c>
      <c r="AD124" s="127">
        <f>Z124/$Z$7*100</f>
        <v>90.929062433562464</v>
      </c>
    </row>
    <row r="125" spans="19:32" x14ac:dyDescent="0.25">
      <c r="S125" s="101" t="s">
        <v>104</v>
      </c>
      <c r="T125" s="112"/>
      <c r="U125" s="112"/>
      <c r="V125" s="112">
        <v>2191</v>
      </c>
      <c r="W125" s="112">
        <v>2322</v>
      </c>
      <c r="X125" s="112">
        <v>2280</v>
      </c>
      <c r="Y125" s="112">
        <v>2341</v>
      </c>
      <c r="Z125" s="112">
        <v>2436</v>
      </c>
      <c r="AB125" s="109" t="str">
        <f>TEXT(Z125,"###,###")</f>
        <v>2,436</v>
      </c>
      <c r="AD125" s="127">
        <f>Z125/$Z$7*100</f>
        <v>17.263128056126426</v>
      </c>
    </row>
    <row r="127" spans="19:32" x14ac:dyDescent="0.25">
      <c r="S127" s="101" t="s">
        <v>105</v>
      </c>
      <c r="T127" s="112"/>
      <c r="U127" s="112"/>
      <c r="V127" s="112">
        <v>6503</v>
      </c>
      <c r="W127" s="112">
        <v>6874</v>
      </c>
      <c r="X127" s="112">
        <v>6915</v>
      </c>
      <c r="Y127" s="112">
        <v>7253</v>
      </c>
      <c r="Z127" s="112">
        <v>7358</v>
      </c>
      <c r="AB127" s="109" t="str">
        <f>TEXT(Z127,"###,###")</f>
        <v>7,358</v>
      </c>
      <c r="AD127" s="127">
        <f>Z127/$Z$7*100</f>
        <v>52.143717667068245</v>
      </c>
    </row>
    <row r="128" spans="19:32" x14ac:dyDescent="0.25">
      <c r="S128" s="101" t="s">
        <v>106</v>
      </c>
      <c r="T128" s="112"/>
      <c r="U128" s="112"/>
      <c r="V128" s="112">
        <v>5787</v>
      </c>
      <c r="W128" s="112">
        <v>6118</v>
      </c>
      <c r="X128" s="112">
        <v>6327</v>
      </c>
      <c r="Y128" s="112">
        <v>6569</v>
      </c>
      <c r="Z128" s="112">
        <v>6740</v>
      </c>
      <c r="AB128" s="109" t="str">
        <f>TEXT(Z128,"###,###")</f>
        <v>6,740</v>
      </c>
      <c r="AD128" s="127">
        <f>Z128/$Z$7*100</f>
        <v>47.764155623272622</v>
      </c>
    </row>
    <row r="130" spans="19:20" x14ac:dyDescent="0.25">
      <c r="S130" s="101" t="s">
        <v>282</v>
      </c>
      <c r="T130" s="127">
        <v>82.758131953794916</v>
      </c>
    </row>
    <row r="131" spans="19:20" x14ac:dyDescent="0.25">
      <c r="S131" s="101" t="s">
        <v>283</v>
      </c>
      <c r="T131" s="127">
        <v>9.0921975763588687</v>
      </c>
    </row>
    <row r="132" spans="19:20" x14ac:dyDescent="0.25">
      <c r="S132" s="101" t="s">
        <v>284</v>
      </c>
      <c r="T132" s="127">
        <v>8.1709304797675575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E171F698-9B94-475B-B58F-15D4F47C736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A2278C24-410F-44A2-BD16-C2B261D2FF1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C676A759-2CFD-4F15-A3DF-6F372E3EAAE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939B2ECE-18B6-4268-8EF1-E863650E8E0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3181C8-ACD1-4CE7-839D-8F15A60D330F}">
  <sheetPr codeName="Sheet89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133</v>
      </c>
      <c r="T1" s="99"/>
      <c r="U1" s="99"/>
      <c r="V1" s="99"/>
      <c r="W1" s="99"/>
      <c r="X1" s="99"/>
      <c r="Y1" s="100" t="s">
        <v>227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204</v>
      </c>
      <c r="Y2" s="103" t="s">
        <v>281</v>
      </c>
      <c r="Z2" s="103" t="s">
        <v>287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60" t="s">
        <v>292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133</v>
      </c>
      <c r="Y3" s="105" t="s">
        <v>227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8.25 Greater Bendigo, Victoria,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82575</v>
      </c>
      <c r="W4" s="108">
        <v>85528</v>
      </c>
      <c r="X4" s="108">
        <v>87765</v>
      </c>
      <c r="Y4" s="108">
        <v>88832</v>
      </c>
      <c r="Z4" s="108">
        <v>92395</v>
      </c>
      <c r="AB4" s="109" t="str">
        <f>TEXT(Z4,"###,###")</f>
        <v>92,395</v>
      </c>
      <c r="AD4" s="110">
        <f>Z4/Y4-1</f>
        <v>4.0109420028818343E-2</v>
      </c>
      <c r="AF4" s="110">
        <f>Z4/V4-1</f>
        <v>0.11892219194671516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41302</v>
      </c>
      <c r="W5" s="108">
        <v>42712</v>
      </c>
      <c r="X5" s="108">
        <v>43361</v>
      </c>
      <c r="Y5" s="108">
        <v>44248</v>
      </c>
      <c r="Z5" s="108">
        <v>45405</v>
      </c>
      <c r="AB5" s="109" t="str">
        <f>TEXT(Z5,"###,###")</f>
        <v>45,405</v>
      </c>
      <c r="AD5" s="110">
        <f t="shared" ref="AD5:AD9" si="0">Z5/Y5-1</f>
        <v>2.614807448924239E-2</v>
      </c>
      <c r="AF5" s="110">
        <f t="shared" ref="AF5:AF9" si="1">Z5/V5-1</f>
        <v>9.9341436250060422E-2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41276</v>
      </c>
      <c r="W6" s="108">
        <v>42821</v>
      </c>
      <c r="X6" s="108">
        <v>44406</v>
      </c>
      <c r="Y6" s="108">
        <v>44585</v>
      </c>
      <c r="Z6" s="108">
        <v>46932</v>
      </c>
      <c r="AB6" s="109" t="str">
        <f>TEXT(Z6,"###,###")</f>
        <v>46,932</v>
      </c>
      <c r="AD6" s="110">
        <f t="shared" si="0"/>
        <v>5.2641022765504086E-2</v>
      </c>
      <c r="AF6" s="110">
        <f t="shared" si="1"/>
        <v>0.13702878185870726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58199</v>
      </c>
      <c r="W7" s="108">
        <v>61004</v>
      </c>
      <c r="X7" s="108">
        <v>61885</v>
      </c>
      <c r="Y7" s="108">
        <v>63624</v>
      </c>
      <c r="Z7" s="108">
        <v>65223</v>
      </c>
      <c r="AB7" s="109" t="str">
        <f>TEXT(Z7,"###,###")</f>
        <v>65,223</v>
      </c>
      <c r="AD7" s="110">
        <f t="shared" si="0"/>
        <v>2.5132025650697942E-2</v>
      </c>
      <c r="AF7" s="110">
        <f t="shared" si="1"/>
        <v>0.12068935892369281</v>
      </c>
    </row>
    <row r="8" spans="1:32" ht="17.25" customHeight="1" x14ac:dyDescent="0.25">
      <c r="A8" s="64" t="s">
        <v>12</v>
      </c>
      <c r="B8" s="65"/>
      <c r="C8" s="29"/>
      <c r="D8" s="66" t="str">
        <f>AB4</f>
        <v>92,395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65,223</v>
      </c>
      <c r="P8" s="67"/>
      <c r="S8" s="107" t="s">
        <v>84</v>
      </c>
      <c r="T8" s="108"/>
      <c r="U8" s="108"/>
      <c r="V8" s="108">
        <v>38655</v>
      </c>
      <c r="W8" s="108">
        <v>40382.54</v>
      </c>
      <c r="X8" s="108">
        <v>41963</v>
      </c>
      <c r="Y8" s="108">
        <v>42654.14</v>
      </c>
      <c r="Z8" s="108">
        <v>45302</v>
      </c>
      <c r="AB8" s="109" t="str">
        <f>TEXT(Z8,"$###,###")</f>
        <v>$45,302</v>
      </c>
      <c r="AD8" s="110">
        <f t="shared" si="0"/>
        <v>6.2077444299662332E-2</v>
      </c>
      <c r="AF8" s="110">
        <f t="shared" si="1"/>
        <v>0.17195705600827838</v>
      </c>
    </row>
    <row r="9" spans="1:32" x14ac:dyDescent="0.25">
      <c r="A9" s="30" t="s">
        <v>14</v>
      </c>
      <c r="B9" s="71"/>
      <c r="C9" s="72"/>
      <c r="D9" s="73">
        <f>AD104</f>
        <v>72.371881595324425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50.239946031307966</v>
      </c>
      <c r="P9" s="74" t="s">
        <v>85</v>
      </c>
      <c r="S9" s="107" t="s">
        <v>7</v>
      </c>
      <c r="T9" s="108"/>
      <c r="U9" s="108"/>
      <c r="V9" s="108">
        <v>2921097260</v>
      </c>
      <c r="W9" s="108">
        <v>3197343649</v>
      </c>
      <c r="X9" s="108">
        <v>3379957369</v>
      </c>
      <c r="Y9" s="108">
        <v>3614034906</v>
      </c>
      <c r="Z9" s="108">
        <v>3879584938</v>
      </c>
      <c r="AB9" s="109" t="str">
        <f>TEXT(Z9/1000000,"$#,###.0")&amp;" mil"</f>
        <v>$3,879.6 mil</v>
      </c>
      <c r="AD9" s="110">
        <f t="shared" si="0"/>
        <v>7.3477439733394823E-2</v>
      </c>
      <c r="AF9" s="110">
        <f t="shared" si="1"/>
        <v>0.32812590362020333</v>
      </c>
    </row>
    <row r="10" spans="1:32" x14ac:dyDescent="0.25">
      <c r="A10" s="30" t="s">
        <v>17</v>
      </c>
      <c r="B10" s="71"/>
      <c r="C10" s="72"/>
      <c r="D10" s="73">
        <f>AD105</f>
        <v>19.556253043995888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49.684927096269718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86.881928154178752</v>
      </c>
      <c r="P11" s="74" t="s">
        <v>85</v>
      </c>
      <c r="S11" s="107" t="s">
        <v>29</v>
      </c>
      <c r="T11" s="112"/>
      <c r="U11" s="112"/>
      <c r="V11" s="112">
        <v>74871</v>
      </c>
      <c r="W11" s="112">
        <v>77419</v>
      </c>
      <c r="X11" s="112">
        <v>79828</v>
      </c>
      <c r="Y11" s="112">
        <v>80626</v>
      </c>
      <c r="Z11" s="112">
        <v>83837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6.5053738711804119</v>
      </c>
      <c r="P12" s="74" t="s">
        <v>85</v>
      </c>
      <c r="S12" s="107" t="s">
        <v>30</v>
      </c>
      <c r="T12" s="112"/>
      <c r="U12" s="112"/>
      <c r="V12" s="112">
        <v>7706</v>
      </c>
      <c r="W12" s="112">
        <v>8112</v>
      </c>
      <c r="X12" s="112">
        <v>7935</v>
      </c>
      <c r="Y12" s="112">
        <v>8208</v>
      </c>
      <c r="Z12" s="112">
        <v>8558</v>
      </c>
    </row>
    <row r="13" spans="1:32" ht="15" customHeight="1" x14ac:dyDescent="0.25">
      <c r="A13" s="30" t="s">
        <v>19</v>
      </c>
      <c r="B13" s="72"/>
      <c r="C13" s="72"/>
      <c r="D13" s="73">
        <f>AD108</f>
        <v>13.507224416905677</v>
      </c>
      <c r="E13" s="74" t="s">
        <v>85</v>
      </c>
      <c r="F13" s="24"/>
      <c r="G13" s="142" t="s">
        <v>285</v>
      </c>
      <c r="H13" s="143"/>
      <c r="I13" s="143"/>
      <c r="J13" s="143"/>
      <c r="K13" s="143"/>
      <c r="L13" s="143"/>
      <c r="M13" s="81"/>
      <c r="N13" s="72"/>
      <c r="O13" s="73">
        <f>T132</f>
        <v>6.6203639820308791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15.570106607500406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41.3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22.764218843010987</v>
      </c>
      <c r="E15" s="74" t="s">
        <v>85</v>
      </c>
      <c r="F15" s="24"/>
      <c r="G15" s="33" t="s">
        <v>279</v>
      </c>
      <c r="H15" s="72"/>
      <c r="I15" s="72"/>
      <c r="J15" s="72"/>
      <c r="K15" s="82"/>
      <c r="L15" s="72"/>
      <c r="M15" s="72"/>
      <c r="N15" s="72"/>
      <c r="O15" s="73">
        <f>AB38</f>
        <v>17.262105553681497</v>
      </c>
      <c r="P15" s="74" t="s">
        <v>85</v>
      </c>
      <c r="S15" s="115" t="s">
        <v>61</v>
      </c>
      <c r="T15" s="115"/>
      <c r="U15" s="116"/>
      <c r="V15" s="116">
        <v>1796</v>
      </c>
      <c r="W15" s="116">
        <v>1708</v>
      </c>
      <c r="X15" s="116">
        <v>1888</v>
      </c>
      <c r="Y15" s="112">
        <v>1946</v>
      </c>
      <c r="Z15" s="112">
        <v>2006</v>
      </c>
      <c r="AB15" s="117">
        <f t="shared" ref="AB15:AB34" si="2">IF(Z15="np",0,Z15/$Z$34)</f>
        <v>2.1711131554737809E-2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42.203582444937496</v>
      </c>
      <c r="E16" s="85" t="s">
        <v>85</v>
      </c>
      <c r="F16" s="24"/>
      <c r="G16" s="86" t="s">
        <v>280</v>
      </c>
      <c r="H16" s="35"/>
      <c r="I16" s="35"/>
      <c r="J16" s="35"/>
      <c r="K16" s="36"/>
      <c r="L16" s="35"/>
      <c r="M16" s="35"/>
      <c r="N16" s="35"/>
      <c r="O16" s="84">
        <f>AB37</f>
        <v>82.737894446318506</v>
      </c>
      <c r="P16" s="37" t="s">
        <v>85</v>
      </c>
      <c r="S16" s="115" t="s">
        <v>62</v>
      </c>
      <c r="T16" s="115"/>
      <c r="U16" s="116"/>
      <c r="V16" s="116">
        <v>1124</v>
      </c>
      <c r="W16" s="116">
        <v>1111</v>
      </c>
      <c r="X16" s="116">
        <v>1282</v>
      </c>
      <c r="Y16" s="112">
        <v>1354</v>
      </c>
      <c r="Z16" s="112">
        <v>1368</v>
      </c>
      <c r="AB16" s="117">
        <f t="shared" si="2"/>
        <v>1.4805995995454299E-2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6334</v>
      </c>
      <c r="W17" s="116">
        <v>6912</v>
      </c>
      <c r="X17" s="116">
        <v>6767</v>
      </c>
      <c r="Y17" s="112">
        <v>7177</v>
      </c>
      <c r="Z17" s="112">
        <v>7135</v>
      </c>
      <c r="AB17" s="117">
        <f t="shared" si="2"/>
        <v>7.722279344120353E-2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289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671</v>
      </c>
      <c r="W18" s="116">
        <v>721</v>
      </c>
      <c r="X18" s="116">
        <v>752</v>
      </c>
      <c r="Y18" s="112">
        <v>772</v>
      </c>
      <c r="Z18" s="112">
        <v>910</v>
      </c>
      <c r="AB18" s="117">
        <f t="shared" si="2"/>
        <v>9.8490178039937221E-3</v>
      </c>
    </row>
    <row r="19" spans="1:28" x14ac:dyDescent="0.25">
      <c r="A19" s="63" t="str">
        <f>$S$1&amp;" ("&amp;$V$2&amp;" to "&amp;$Z$2&amp;")"</f>
        <v>Greater Bendigo (2016-17 to 2020-21)</v>
      </c>
      <c r="B19" s="63"/>
      <c r="C19" s="63"/>
      <c r="D19" s="63"/>
      <c r="E19" s="63"/>
      <c r="F19" s="63"/>
      <c r="G19" s="63" t="str">
        <f>$S$1&amp;" ("&amp;$V$2&amp;" to "&amp;$Z$2&amp;")"</f>
        <v>Greater Bendigo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5424</v>
      </c>
      <c r="W19" s="116">
        <v>6356</v>
      </c>
      <c r="X19" s="116">
        <v>6528</v>
      </c>
      <c r="Y19" s="112">
        <v>6588</v>
      </c>
      <c r="Z19" s="112">
        <v>7062</v>
      </c>
      <c r="AB19" s="117">
        <f t="shared" si="2"/>
        <v>7.6432707397586452E-2</v>
      </c>
    </row>
    <row r="20" spans="1:28" x14ac:dyDescent="0.25">
      <c r="S20" s="115" t="s">
        <v>66</v>
      </c>
      <c r="T20" s="115"/>
      <c r="U20" s="116"/>
      <c r="V20" s="116">
        <v>1849</v>
      </c>
      <c r="W20" s="116">
        <v>1872</v>
      </c>
      <c r="X20" s="116">
        <v>1894</v>
      </c>
      <c r="Y20" s="112">
        <v>2017</v>
      </c>
      <c r="Z20" s="112">
        <v>2234</v>
      </c>
      <c r="AB20" s="117">
        <f t="shared" si="2"/>
        <v>2.4178797553980193E-2</v>
      </c>
    </row>
    <row r="21" spans="1:28" x14ac:dyDescent="0.25">
      <c r="S21" s="115" t="s">
        <v>67</v>
      </c>
      <c r="T21" s="115"/>
      <c r="U21" s="116"/>
      <c r="V21" s="116">
        <v>8309</v>
      </c>
      <c r="W21" s="116">
        <v>8699</v>
      </c>
      <c r="X21" s="116">
        <v>8702</v>
      </c>
      <c r="Y21" s="112">
        <v>8680</v>
      </c>
      <c r="Z21" s="112">
        <v>9298</v>
      </c>
      <c r="AB21" s="117">
        <f t="shared" si="2"/>
        <v>0.10063315114454245</v>
      </c>
    </row>
    <row r="22" spans="1:28" x14ac:dyDescent="0.25">
      <c r="S22" s="115" t="s">
        <v>68</v>
      </c>
      <c r="T22" s="115"/>
      <c r="U22" s="116"/>
      <c r="V22" s="116">
        <v>5771</v>
      </c>
      <c r="W22" s="116">
        <v>6160</v>
      </c>
      <c r="X22" s="116">
        <v>6725</v>
      </c>
      <c r="Y22" s="112">
        <v>7062</v>
      </c>
      <c r="Z22" s="112">
        <v>7404</v>
      </c>
      <c r="AB22" s="117">
        <f t="shared" si="2"/>
        <v>8.0134206396450025E-2</v>
      </c>
    </row>
    <row r="23" spans="1:28" x14ac:dyDescent="0.25">
      <c r="S23" s="115" t="s">
        <v>69</v>
      </c>
      <c r="T23" s="115"/>
      <c r="U23" s="116"/>
      <c r="V23" s="116">
        <v>2491</v>
      </c>
      <c r="W23" s="116">
        <v>2746</v>
      </c>
      <c r="X23" s="116">
        <v>2758</v>
      </c>
      <c r="Y23" s="112">
        <v>2715</v>
      </c>
      <c r="Z23" s="112">
        <v>2785</v>
      </c>
      <c r="AB23" s="117">
        <f t="shared" si="2"/>
        <v>3.0142323718815953E-2</v>
      </c>
    </row>
    <row r="24" spans="1:28" x14ac:dyDescent="0.25">
      <c r="S24" s="115" t="s">
        <v>70</v>
      </c>
      <c r="T24" s="115"/>
      <c r="U24" s="116"/>
      <c r="V24" s="116">
        <v>867</v>
      </c>
      <c r="W24" s="116">
        <v>872</v>
      </c>
      <c r="X24" s="116">
        <v>918</v>
      </c>
      <c r="Y24" s="112">
        <v>852</v>
      </c>
      <c r="Z24" s="112">
        <v>655</v>
      </c>
      <c r="AB24" s="117">
        <f t="shared" si="2"/>
        <v>7.0891281995778994E-3</v>
      </c>
    </row>
    <row r="25" spans="1:28" x14ac:dyDescent="0.25">
      <c r="S25" s="115" t="s">
        <v>71</v>
      </c>
      <c r="T25" s="115"/>
      <c r="U25" s="116"/>
      <c r="V25" s="116">
        <v>3428</v>
      </c>
      <c r="W25" s="116">
        <v>3515</v>
      </c>
      <c r="X25" s="116">
        <v>3557</v>
      </c>
      <c r="Y25" s="112">
        <v>3805</v>
      </c>
      <c r="Z25" s="112">
        <v>3840</v>
      </c>
      <c r="AB25" s="117">
        <f t="shared" si="2"/>
        <v>4.1560690513555931E-2</v>
      </c>
    </row>
    <row r="26" spans="1:28" x14ac:dyDescent="0.25">
      <c r="S26" s="115" t="s">
        <v>72</v>
      </c>
      <c r="T26" s="115"/>
      <c r="U26" s="116"/>
      <c r="V26" s="116">
        <v>1116</v>
      </c>
      <c r="W26" s="116">
        <v>1135</v>
      </c>
      <c r="X26" s="116">
        <v>1040</v>
      </c>
      <c r="Y26" s="112">
        <v>1088</v>
      </c>
      <c r="Z26" s="112">
        <v>1116</v>
      </c>
      <c r="AB26" s="117">
        <f t="shared" si="2"/>
        <v>1.2078575680502192E-2</v>
      </c>
    </row>
    <row r="27" spans="1:28" x14ac:dyDescent="0.25">
      <c r="S27" s="115" t="s">
        <v>73</v>
      </c>
      <c r="T27" s="115"/>
      <c r="U27" s="116"/>
      <c r="V27" s="116">
        <v>3326</v>
      </c>
      <c r="W27" s="116">
        <v>3699</v>
      </c>
      <c r="X27" s="116">
        <v>3715</v>
      </c>
      <c r="Y27" s="112">
        <v>3748</v>
      </c>
      <c r="Z27" s="112">
        <v>3978</v>
      </c>
      <c r="AB27" s="117">
        <f t="shared" si="2"/>
        <v>4.3054277828886843E-2</v>
      </c>
    </row>
    <row r="28" spans="1:28" x14ac:dyDescent="0.25">
      <c r="S28" s="115" t="s">
        <v>74</v>
      </c>
      <c r="T28" s="115"/>
      <c r="U28" s="116"/>
      <c r="V28" s="116">
        <v>5855</v>
      </c>
      <c r="W28" s="116">
        <v>6491</v>
      </c>
      <c r="X28" s="116">
        <v>6497</v>
      </c>
      <c r="Y28" s="112">
        <v>6525</v>
      </c>
      <c r="Z28" s="112">
        <v>6669</v>
      </c>
      <c r="AB28" s="117">
        <f t="shared" si="2"/>
        <v>7.2179230477839709E-2</v>
      </c>
    </row>
    <row r="29" spans="1:28" x14ac:dyDescent="0.25">
      <c r="S29" s="115" t="s">
        <v>75</v>
      </c>
      <c r="T29" s="115"/>
      <c r="U29" s="116"/>
      <c r="V29" s="116">
        <v>4954</v>
      </c>
      <c r="W29" s="116">
        <v>4537</v>
      </c>
      <c r="X29" s="116">
        <v>7525</v>
      </c>
      <c r="Y29" s="112">
        <v>4932</v>
      </c>
      <c r="Z29" s="112">
        <v>5103</v>
      </c>
      <c r="AB29" s="117">
        <f t="shared" si="2"/>
        <v>5.5230261377780185E-2</v>
      </c>
    </row>
    <row r="30" spans="1:28" x14ac:dyDescent="0.25">
      <c r="S30" s="115" t="s">
        <v>76</v>
      </c>
      <c r="T30" s="115"/>
      <c r="U30" s="116"/>
      <c r="V30" s="116">
        <v>7682</v>
      </c>
      <c r="W30" s="116">
        <v>7988</v>
      </c>
      <c r="X30" s="116">
        <v>5862</v>
      </c>
      <c r="Y30" s="112">
        <v>7543</v>
      </c>
      <c r="Z30" s="112">
        <v>7438</v>
      </c>
      <c r="AB30" s="117">
        <f t="shared" si="2"/>
        <v>8.0502191677038801E-2</v>
      </c>
    </row>
    <row r="31" spans="1:28" x14ac:dyDescent="0.25">
      <c r="S31" s="115" t="s">
        <v>77</v>
      </c>
      <c r="T31" s="115"/>
      <c r="U31" s="116"/>
      <c r="V31" s="116">
        <v>11908</v>
      </c>
      <c r="W31" s="116">
        <v>12364</v>
      </c>
      <c r="X31" s="116">
        <v>13200</v>
      </c>
      <c r="Y31" s="112">
        <v>13780</v>
      </c>
      <c r="Z31" s="112">
        <v>15478</v>
      </c>
      <c r="AB31" s="117">
        <f t="shared" si="2"/>
        <v>0.16751988743979654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1355</v>
      </c>
      <c r="W32" s="116">
        <v>1533</v>
      </c>
      <c r="X32" s="116">
        <v>1809</v>
      </c>
      <c r="Y32" s="112">
        <v>1998</v>
      </c>
      <c r="Z32" s="112">
        <v>1991</v>
      </c>
      <c r="AB32" s="117">
        <f t="shared" si="2"/>
        <v>2.1548785107419234E-2</v>
      </c>
    </row>
    <row r="33" spans="19:32" x14ac:dyDescent="0.25">
      <c r="S33" s="115" t="s">
        <v>79</v>
      </c>
      <c r="T33" s="115"/>
      <c r="U33" s="116"/>
      <c r="V33" s="116">
        <v>2302</v>
      </c>
      <c r="W33" s="116">
        <v>2706</v>
      </c>
      <c r="X33" s="116">
        <v>2853</v>
      </c>
      <c r="Y33" s="112">
        <v>3027</v>
      </c>
      <c r="Z33" s="112">
        <v>3219</v>
      </c>
      <c r="AB33" s="117">
        <f t="shared" si="2"/>
        <v>3.4839547594566804E-2</v>
      </c>
    </row>
    <row r="34" spans="19:32" x14ac:dyDescent="0.25">
      <c r="S34" s="118" t="s">
        <v>53</v>
      </c>
      <c r="T34" s="118"/>
      <c r="U34" s="119"/>
      <c r="V34" s="119">
        <v>82581</v>
      </c>
      <c r="W34" s="119">
        <v>85529</v>
      </c>
      <c r="X34" s="119">
        <v>87765</v>
      </c>
      <c r="Y34" s="120">
        <v>88835</v>
      </c>
      <c r="Z34" s="120">
        <v>92395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48227</v>
      </c>
      <c r="W37" s="112">
        <v>51021</v>
      </c>
      <c r="X37" s="112">
        <v>50740</v>
      </c>
      <c r="Y37" s="112">
        <v>51959</v>
      </c>
      <c r="Z37" s="112">
        <v>53960</v>
      </c>
      <c r="AB37" s="132">
        <f>Z37/Z40*100</f>
        <v>82.737894446318506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9977</v>
      </c>
      <c r="W38" s="112">
        <v>9979</v>
      </c>
      <c r="X38" s="112">
        <v>11145</v>
      </c>
      <c r="Y38" s="112">
        <v>11661</v>
      </c>
      <c r="Z38" s="112">
        <v>11258</v>
      </c>
      <c r="AB38" s="132">
        <f>Z38/Z40*100</f>
        <v>17.262105553681497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58204</v>
      </c>
      <c r="W40" s="112">
        <v>61000</v>
      </c>
      <c r="X40" s="112">
        <v>61885</v>
      </c>
      <c r="Y40" s="112">
        <v>63620</v>
      </c>
      <c r="Z40" s="112">
        <v>65218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12</v>
      </c>
      <c r="W44" s="112">
        <v>15</v>
      </c>
      <c r="X44" s="112">
        <v>11</v>
      </c>
      <c r="Y44" s="112">
        <v>17</v>
      </c>
      <c r="Z44" s="112">
        <v>15</v>
      </c>
    </row>
    <row r="45" spans="19:32" x14ac:dyDescent="0.25">
      <c r="S45" s="115" t="s">
        <v>37</v>
      </c>
      <c r="T45" s="115"/>
      <c r="U45" s="112"/>
      <c r="V45" s="112">
        <v>993</v>
      </c>
      <c r="W45" s="112">
        <v>1012</v>
      </c>
      <c r="X45" s="112">
        <v>1083</v>
      </c>
      <c r="Y45" s="112">
        <v>1020</v>
      </c>
      <c r="Z45" s="112">
        <v>1137</v>
      </c>
    </row>
    <row r="46" spans="19:32" x14ac:dyDescent="0.25">
      <c r="S46" s="115" t="s">
        <v>38</v>
      </c>
      <c r="T46" s="115"/>
      <c r="U46" s="112"/>
      <c r="V46" s="112">
        <v>2610</v>
      </c>
      <c r="W46" s="112">
        <v>2743</v>
      </c>
      <c r="X46" s="112">
        <v>2759</v>
      </c>
      <c r="Y46" s="112">
        <v>2692</v>
      </c>
      <c r="Z46" s="112">
        <v>2850</v>
      </c>
    </row>
    <row r="47" spans="19:32" x14ac:dyDescent="0.25">
      <c r="S47" s="115" t="s">
        <v>39</v>
      </c>
      <c r="T47" s="115"/>
      <c r="U47" s="112"/>
      <c r="V47" s="112">
        <v>4196</v>
      </c>
      <c r="W47" s="112">
        <v>4323</v>
      </c>
      <c r="X47" s="112">
        <v>4315</v>
      </c>
      <c r="Y47" s="112">
        <v>4237</v>
      </c>
      <c r="Z47" s="112">
        <v>4293</v>
      </c>
    </row>
    <row r="48" spans="19:32" x14ac:dyDescent="0.25">
      <c r="S48" s="115" t="s">
        <v>40</v>
      </c>
      <c r="T48" s="115"/>
      <c r="U48" s="112"/>
      <c r="V48" s="112">
        <v>5097</v>
      </c>
      <c r="W48" s="112">
        <v>5207</v>
      </c>
      <c r="X48" s="112">
        <v>5296</v>
      </c>
      <c r="Y48" s="112">
        <v>5406</v>
      </c>
      <c r="Z48" s="112">
        <v>5574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4542</v>
      </c>
      <c r="W49" s="112">
        <v>4712</v>
      </c>
      <c r="X49" s="112">
        <v>4829</v>
      </c>
      <c r="Y49" s="112">
        <v>4994</v>
      </c>
      <c r="Z49" s="112">
        <v>5215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Greater Bendigo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3868</v>
      </c>
      <c r="W50" s="112">
        <v>3986</v>
      </c>
      <c r="X50" s="112">
        <v>4148</v>
      </c>
      <c r="Y50" s="112">
        <v>4520</v>
      </c>
      <c r="Z50" s="112">
        <v>4715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3779</v>
      </c>
      <c r="W51" s="112">
        <v>3865</v>
      </c>
      <c r="X51" s="112">
        <v>3922</v>
      </c>
      <c r="Y51" s="112">
        <v>3901</v>
      </c>
      <c r="Z51" s="112">
        <v>3990</v>
      </c>
    </row>
    <row r="52" spans="1:26" ht="15" customHeight="1" x14ac:dyDescent="0.25">
      <c r="S52" s="115" t="s">
        <v>44</v>
      </c>
      <c r="T52" s="115"/>
      <c r="U52" s="112"/>
      <c r="V52" s="112">
        <v>3851</v>
      </c>
      <c r="W52" s="112">
        <v>3945</v>
      </c>
      <c r="X52" s="112">
        <v>3986</v>
      </c>
      <c r="Y52" s="112">
        <v>4018</v>
      </c>
      <c r="Z52" s="112">
        <v>4006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3741</v>
      </c>
      <c r="W53" s="112">
        <v>3741</v>
      </c>
      <c r="X53" s="112">
        <v>3658</v>
      </c>
      <c r="Y53" s="112">
        <v>3722</v>
      </c>
      <c r="Z53" s="112">
        <v>3828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3464</v>
      </c>
      <c r="W54" s="112">
        <v>3675</v>
      </c>
      <c r="X54" s="112">
        <v>3670</v>
      </c>
      <c r="Y54" s="112">
        <v>3826</v>
      </c>
      <c r="Z54" s="112">
        <v>3740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2713</v>
      </c>
      <c r="W55" s="112">
        <v>2850</v>
      </c>
      <c r="X55" s="112">
        <v>2909</v>
      </c>
      <c r="Y55" s="112">
        <v>3021</v>
      </c>
      <c r="Z55" s="112">
        <v>3107</v>
      </c>
    </row>
    <row r="56" spans="1:26" ht="15" customHeight="1" x14ac:dyDescent="0.25">
      <c r="S56" s="115" t="s">
        <v>48</v>
      </c>
      <c r="T56" s="115"/>
      <c r="U56" s="112"/>
      <c r="V56" s="112">
        <v>1477</v>
      </c>
      <c r="W56" s="112">
        <v>1592</v>
      </c>
      <c r="X56" s="112">
        <v>1677</v>
      </c>
      <c r="Y56" s="112">
        <v>1746</v>
      </c>
      <c r="Z56" s="112">
        <v>1802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509</v>
      </c>
      <c r="W57" s="112">
        <v>602</v>
      </c>
      <c r="X57" s="112">
        <v>656</v>
      </c>
      <c r="Y57" s="112">
        <v>686</v>
      </c>
      <c r="Z57" s="112">
        <v>717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220</v>
      </c>
      <c r="W58" s="112">
        <v>233</v>
      </c>
      <c r="X58" s="112">
        <v>247</v>
      </c>
      <c r="Y58" s="112">
        <v>238</v>
      </c>
      <c r="Z58" s="112">
        <v>243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128</v>
      </c>
      <c r="W59" s="112">
        <v>140</v>
      </c>
      <c r="X59" s="112">
        <v>131</v>
      </c>
      <c r="Y59" s="112">
        <v>130</v>
      </c>
      <c r="Z59" s="112">
        <v>113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82</v>
      </c>
      <c r="W60" s="112">
        <v>82</v>
      </c>
      <c r="X60" s="112">
        <v>58</v>
      </c>
      <c r="Y60" s="112">
        <v>76</v>
      </c>
      <c r="Z60" s="112">
        <v>60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41306</v>
      </c>
      <c r="W61" s="112">
        <v>42712</v>
      </c>
      <c r="X61" s="112">
        <v>43363</v>
      </c>
      <c r="Y61" s="112">
        <v>44246</v>
      </c>
      <c r="Z61" s="112">
        <v>45405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21</v>
      </c>
      <c r="W63" s="112">
        <v>24</v>
      </c>
      <c r="X63" s="112">
        <v>26</v>
      </c>
      <c r="Y63" s="112">
        <v>23</v>
      </c>
      <c r="Z63" s="112">
        <v>23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1114</v>
      </c>
      <c r="W64" s="112">
        <v>1114</v>
      </c>
      <c r="X64" s="112">
        <v>1232</v>
      </c>
      <c r="Y64" s="112">
        <v>1249</v>
      </c>
      <c r="Z64" s="112">
        <v>1425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Greater Bendigo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2895</v>
      </c>
      <c r="W65" s="112">
        <v>2992</v>
      </c>
      <c r="X65" s="112">
        <v>2984</v>
      </c>
      <c r="Y65" s="112">
        <v>2854</v>
      </c>
      <c r="Z65" s="112">
        <v>3067</v>
      </c>
    </row>
    <row r="66" spans="1:26" x14ac:dyDescent="0.25">
      <c r="S66" s="115" t="s">
        <v>39</v>
      </c>
      <c r="T66" s="115"/>
      <c r="U66" s="112"/>
      <c r="V66" s="112">
        <v>4413</v>
      </c>
      <c r="W66" s="112">
        <v>4409</v>
      </c>
      <c r="X66" s="112">
        <v>4665</v>
      </c>
      <c r="Y66" s="112">
        <v>4435</v>
      </c>
      <c r="Z66" s="112">
        <v>4801</v>
      </c>
    </row>
    <row r="67" spans="1:26" x14ac:dyDescent="0.25">
      <c r="S67" s="115" t="s">
        <v>40</v>
      </c>
      <c r="T67" s="115"/>
      <c r="U67" s="112"/>
      <c r="V67" s="112">
        <v>4768</v>
      </c>
      <c r="W67" s="112">
        <v>4970</v>
      </c>
      <c r="X67" s="112">
        <v>5234</v>
      </c>
      <c r="Y67" s="112">
        <v>5165</v>
      </c>
      <c r="Z67" s="112">
        <v>5395</v>
      </c>
    </row>
    <row r="68" spans="1:26" x14ac:dyDescent="0.25">
      <c r="S68" s="115" t="s">
        <v>41</v>
      </c>
      <c r="T68" s="115"/>
      <c r="U68" s="112"/>
      <c r="V68" s="112">
        <v>4216</v>
      </c>
      <c r="W68" s="112">
        <v>4481</v>
      </c>
      <c r="X68" s="112">
        <v>4619</v>
      </c>
      <c r="Y68" s="112">
        <v>4774</v>
      </c>
      <c r="Z68" s="112">
        <v>5167</v>
      </c>
    </row>
    <row r="69" spans="1:26" x14ac:dyDescent="0.25">
      <c r="S69" s="115" t="s">
        <v>42</v>
      </c>
      <c r="T69" s="115"/>
      <c r="U69" s="112"/>
      <c r="V69" s="112">
        <v>3794</v>
      </c>
      <c r="W69" s="112">
        <v>4083</v>
      </c>
      <c r="X69" s="112">
        <v>4240</v>
      </c>
      <c r="Y69" s="112">
        <v>4367</v>
      </c>
      <c r="Z69" s="112">
        <v>4694</v>
      </c>
    </row>
    <row r="70" spans="1:26" x14ac:dyDescent="0.25">
      <c r="S70" s="115" t="s">
        <v>43</v>
      </c>
      <c r="T70" s="115"/>
      <c r="U70" s="112"/>
      <c r="V70" s="112">
        <v>3942</v>
      </c>
      <c r="W70" s="112">
        <v>3926</v>
      </c>
      <c r="X70" s="112">
        <v>4046</v>
      </c>
      <c r="Y70" s="112">
        <v>4082</v>
      </c>
      <c r="Z70" s="112">
        <v>4268</v>
      </c>
    </row>
    <row r="71" spans="1:26" x14ac:dyDescent="0.25">
      <c r="S71" s="115" t="s">
        <v>44</v>
      </c>
      <c r="T71" s="115"/>
      <c r="U71" s="112"/>
      <c r="V71" s="112">
        <v>4110</v>
      </c>
      <c r="W71" s="112">
        <v>4305</v>
      </c>
      <c r="X71" s="112">
        <v>4380</v>
      </c>
      <c r="Y71" s="112">
        <v>4416</v>
      </c>
      <c r="Z71" s="112">
        <v>4406</v>
      </c>
    </row>
    <row r="72" spans="1:26" x14ac:dyDescent="0.25">
      <c r="S72" s="115" t="s">
        <v>45</v>
      </c>
      <c r="T72" s="115"/>
      <c r="U72" s="112"/>
      <c r="V72" s="112">
        <v>3874</v>
      </c>
      <c r="W72" s="112">
        <v>3965</v>
      </c>
      <c r="X72" s="112">
        <v>4002</v>
      </c>
      <c r="Y72" s="112">
        <v>4021</v>
      </c>
      <c r="Z72" s="112">
        <v>4248</v>
      </c>
    </row>
    <row r="73" spans="1:26" x14ac:dyDescent="0.25">
      <c r="S73" s="115" t="s">
        <v>46</v>
      </c>
      <c r="T73" s="115"/>
      <c r="U73" s="112"/>
      <c r="V73" s="112">
        <v>3817</v>
      </c>
      <c r="W73" s="112">
        <v>3891</v>
      </c>
      <c r="X73" s="112">
        <v>4000</v>
      </c>
      <c r="Y73" s="112">
        <v>3991</v>
      </c>
      <c r="Z73" s="112">
        <v>4018</v>
      </c>
    </row>
    <row r="74" spans="1:26" x14ac:dyDescent="0.25">
      <c r="S74" s="115" t="s">
        <v>47</v>
      </c>
      <c r="T74" s="115"/>
      <c r="U74" s="112"/>
      <c r="V74" s="112">
        <v>2548</v>
      </c>
      <c r="W74" s="112">
        <v>2701</v>
      </c>
      <c r="X74" s="112">
        <v>2890</v>
      </c>
      <c r="Y74" s="112">
        <v>2992</v>
      </c>
      <c r="Z74" s="112">
        <v>3099</v>
      </c>
    </row>
    <row r="75" spans="1:26" x14ac:dyDescent="0.25">
      <c r="S75" s="115" t="s">
        <v>48</v>
      </c>
      <c r="T75" s="115"/>
      <c r="U75" s="112"/>
      <c r="V75" s="112">
        <v>998</v>
      </c>
      <c r="W75" s="112">
        <v>1126</v>
      </c>
      <c r="X75" s="112">
        <v>1246</v>
      </c>
      <c r="Y75" s="112">
        <v>1323</v>
      </c>
      <c r="Z75" s="112">
        <v>1470</v>
      </c>
    </row>
    <row r="76" spans="1:26" x14ac:dyDescent="0.25">
      <c r="S76" s="115" t="s">
        <v>49</v>
      </c>
      <c r="T76" s="115"/>
      <c r="U76" s="112"/>
      <c r="V76" s="112">
        <v>353</v>
      </c>
      <c r="W76" s="112">
        <v>396</v>
      </c>
      <c r="X76" s="112">
        <v>423</v>
      </c>
      <c r="Y76" s="112">
        <v>455</v>
      </c>
      <c r="Z76" s="112">
        <v>464</v>
      </c>
    </row>
    <row r="77" spans="1:26" x14ac:dyDescent="0.25">
      <c r="S77" s="115" t="s">
        <v>50</v>
      </c>
      <c r="T77" s="115"/>
      <c r="U77" s="112"/>
      <c r="V77" s="112">
        <v>196</v>
      </c>
      <c r="W77" s="112">
        <v>198</v>
      </c>
      <c r="X77" s="112">
        <v>212</v>
      </c>
      <c r="Y77" s="112">
        <v>209</v>
      </c>
      <c r="Z77" s="112">
        <v>188</v>
      </c>
    </row>
    <row r="78" spans="1:26" x14ac:dyDescent="0.25">
      <c r="S78" s="115" t="s">
        <v>51</v>
      </c>
      <c r="T78" s="115"/>
      <c r="U78" s="112"/>
      <c r="V78" s="112">
        <v>119</v>
      </c>
      <c r="W78" s="112">
        <v>130</v>
      </c>
      <c r="X78" s="112">
        <v>104</v>
      </c>
      <c r="Y78" s="112">
        <v>129</v>
      </c>
      <c r="Z78" s="112">
        <v>115</v>
      </c>
    </row>
    <row r="79" spans="1:26" x14ac:dyDescent="0.25">
      <c r="S79" s="115" t="s">
        <v>52</v>
      </c>
      <c r="T79" s="115"/>
      <c r="U79" s="112"/>
      <c r="V79" s="112">
        <v>86</v>
      </c>
      <c r="W79" s="112">
        <v>109</v>
      </c>
      <c r="X79" s="112">
        <v>103</v>
      </c>
      <c r="Y79" s="112">
        <v>97</v>
      </c>
      <c r="Z79" s="112">
        <v>84</v>
      </c>
    </row>
    <row r="80" spans="1:26" x14ac:dyDescent="0.25">
      <c r="S80" s="118" t="s">
        <v>53</v>
      </c>
      <c r="T80" s="118"/>
      <c r="U80" s="112"/>
      <c r="V80" s="112">
        <v>41272</v>
      </c>
      <c r="W80" s="112">
        <v>42821</v>
      </c>
      <c r="X80" s="112">
        <v>44406</v>
      </c>
      <c r="Y80" s="112">
        <v>44586</v>
      </c>
      <c r="Z80" s="112">
        <v>46932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Greater Bendigo</v>
      </c>
      <c r="D83" s="144"/>
      <c r="E83" s="144"/>
      <c r="F83" s="144"/>
      <c r="G83" s="144"/>
      <c r="H83" s="47"/>
      <c r="I83" s="47"/>
      <c r="J83" s="145" t="str">
        <f>'State data for spotlight'!A1</f>
        <v>Victoria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3202</v>
      </c>
      <c r="W83" s="112">
        <v>3350</v>
      </c>
      <c r="X83" s="112">
        <v>3363</v>
      </c>
      <c r="Y83" s="112">
        <v>3532</v>
      </c>
      <c r="Z83" s="112">
        <v>3558</v>
      </c>
      <c r="AD83" s="117"/>
    </row>
    <row r="84" spans="1:30" ht="15" customHeight="1" x14ac:dyDescent="0.25">
      <c r="A84" s="46"/>
      <c r="B84" s="46"/>
      <c r="C84" s="48"/>
      <c r="D84" s="139" t="s">
        <v>0</v>
      </c>
      <c r="E84" s="139"/>
      <c r="F84" s="139" t="s">
        <v>201</v>
      </c>
      <c r="G84" s="139"/>
      <c r="H84" s="48"/>
      <c r="I84" s="48"/>
      <c r="J84" s="48"/>
      <c r="K84" s="48"/>
      <c r="L84" s="139" t="s">
        <v>0</v>
      </c>
      <c r="M84" s="139"/>
      <c r="N84" s="139" t="s">
        <v>201</v>
      </c>
      <c r="O84" s="139"/>
      <c r="S84" s="115" t="s">
        <v>57</v>
      </c>
      <c r="T84" s="115"/>
      <c r="U84" s="112"/>
      <c r="V84" s="112">
        <v>3880</v>
      </c>
      <c r="W84" s="112">
        <v>4003</v>
      </c>
      <c r="X84" s="112">
        <v>4205</v>
      </c>
      <c r="Y84" s="112">
        <v>4298</v>
      </c>
      <c r="Z84" s="112">
        <v>4361</v>
      </c>
    </row>
    <row r="85" spans="1:30" ht="15" customHeight="1" x14ac:dyDescent="0.25">
      <c r="A85" s="46"/>
      <c r="B85" s="46"/>
      <c r="C85" s="58" t="s">
        <v>1</v>
      </c>
      <c r="D85" s="139" t="s">
        <v>2</v>
      </c>
      <c r="E85" s="139"/>
      <c r="F85" s="139" t="str">
        <f>"since "&amp;$V$2</f>
        <v>since 2016-17</v>
      </c>
      <c r="G85" s="139"/>
      <c r="H85" s="48"/>
      <c r="I85" s="48"/>
      <c r="J85" s="48"/>
      <c r="K85" s="58" t="s">
        <v>1</v>
      </c>
      <c r="L85" s="139" t="s">
        <v>2</v>
      </c>
      <c r="M85" s="139"/>
      <c r="N85" s="139" t="str">
        <f>"since "&amp;$V$2</f>
        <v>since 2016-17</v>
      </c>
      <c r="O85" s="139"/>
      <c r="S85" s="115" t="s">
        <v>195</v>
      </c>
      <c r="T85" s="115"/>
      <c r="U85" s="112"/>
      <c r="V85" s="112">
        <v>5386</v>
      </c>
      <c r="W85" s="112">
        <v>5716</v>
      </c>
      <c r="X85" s="112">
        <v>5879</v>
      </c>
      <c r="Y85" s="112">
        <v>5985</v>
      </c>
      <c r="Z85" s="112">
        <v>6112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92,395</v>
      </c>
      <c r="D86" s="96">
        <f t="shared" ref="D86:D91" si="4">AD4</f>
        <v>4.0109420028818343E-2</v>
      </c>
      <c r="E86" s="97">
        <f t="shared" ref="E86:E91" si="5">AD4</f>
        <v>4.0109420028818343E-2</v>
      </c>
      <c r="F86" s="96">
        <f t="shared" ref="F86:F91" si="6">AF4</f>
        <v>0.11892219194671516</v>
      </c>
      <c r="G86" s="97">
        <f t="shared" ref="G86:G91" si="7">AF4</f>
        <v>0.11892219194671516</v>
      </c>
      <c r="H86" s="57"/>
      <c r="I86" s="57"/>
      <c r="J86" s="140" t="str">
        <f>'State data for spotlight'!J4</f>
        <v>5,274,707</v>
      </c>
      <c r="K86" s="140"/>
      <c r="L86" s="96">
        <f>'State data for spotlight'!L4</f>
        <v>1.4421743640712803E-2</v>
      </c>
      <c r="M86" s="97">
        <f>'State data for spotlight'!L4</f>
        <v>1.4421743640712803E-2</v>
      </c>
      <c r="N86" s="96">
        <f>'State data for spotlight'!N4</f>
        <v>8.438148994686534E-2</v>
      </c>
      <c r="O86" s="97">
        <f>'State data for spotlight'!N4</f>
        <v>8.438148994686534E-2</v>
      </c>
      <c r="S86" s="115" t="s">
        <v>196</v>
      </c>
      <c r="T86" s="115"/>
      <c r="U86" s="112"/>
      <c r="V86" s="112">
        <v>1833</v>
      </c>
      <c r="W86" s="112">
        <v>1945</v>
      </c>
      <c r="X86" s="112">
        <v>2078</v>
      </c>
      <c r="Y86" s="112">
        <v>2196</v>
      </c>
      <c r="Z86" s="112">
        <v>2289</v>
      </c>
    </row>
    <row r="87" spans="1:30" ht="15" customHeight="1" x14ac:dyDescent="0.25">
      <c r="A87" s="98" t="s">
        <v>4</v>
      </c>
      <c r="B87" s="49"/>
      <c r="C87" s="57" t="str">
        <f t="shared" si="3"/>
        <v>45,405</v>
      </c>
      <c r="D87" s="96">
        <f t="shared" si="4"/>
        <v>2.614807448924239E-2</v>
      </c>
      <c r="E87" s="97">
        <f t="shared" si="5"/>
        <v>2.614807448924239E-2</v>
      </c>
      <c r="F87" s="96">
        <f t="shared" si="6"/>
        <v>9.9341436250060422E-2</v>
      </c>
      <c r="G87" s="97">
        <f t="shared" si="7"/>
        <v>9.9341436250060422E-2</v>
      </c>
      <c r="H87" s="57"/>
      <c r="I87" s="57"/>
      <c r="J87" s="140" t="str">
        <f>'State data for spotlight'!J5</f>
        <v>2,678,317</v>
      </c>
      <c r="K87" s="140"/>
      <c r="L87" s="96">
        <f>'State data for spotlight'!L5</f>
        <v>7.6054295905234603E-3</v>
      </c>
      <c r="M87" s="97">
        <f>'State data for spotlight'!L5</f>
        <v>7.6054295905234603E-3</v>
      </c>
      <c r="N87" s="96">
        <f>'State data for spotlight'!N5</f>
        <v>7.1082164833552008E-2</v>
      </c>
      <c r="O87" s="97">
        <f>'State data for spotlight'!N5</f>
        <v>7.1082164833552008E-2</v>
      </c>
      <c r="S87" s="115" t="s">
        <v>197</v>
      </c>
      <c r="T87" s="115"/>
      <c r="U87" s="112"/>
      <c r="V87" s="112">
        <v>1400</v>
      </c>
      <c r="W87" s="112">
        <v>1444</v>
      </c>
      <c r="X87" s="112">
        <v>1483</v>
      </c>
      <c r="Y87" s="112">
        <v>1511</v>
      </c>
      <c r="Z87" s="112">
        <v>1529</v>
      </c>
    </row>
    <row r="88" spans="1:30" ht="15" customHeight="1" x14ac:dyDescent="0.25">
      <c r="A88" s="98" t="s">
        <v>5</v>
      </c>
      <c r="B88" s="49"/>
      <c r="C88" s="57" t="str">
        <f t="shared" si="3"/>
        <v>46,932</v>
      </c>
      <c r="D88" s="96">
        <f t="shared" si="4"/>
        <v>5.2641022765504086E-2</v>
      </c>
      <c r="E88" s="97">
        <f t="shared" si="5"/>
        <v>5.2641022765504086E-2</v>
      </c>
      <c r="F88" s="96">
        <f t="shared" si="6"/>
        <v>0.13702878185870726</v>
      </c>
      <c r="G88" s="97">
        <f t="shared" si="7"/>
        <v>0.13702878185870726</v>
      </c>
      <c r="H88" s="57"/>
      <c r="I88" s="57"/>
      <c r="J88" s="140" t="str">
        <f>'State data for spotlight'!J6</f>
        <v>2,593,620</v>
      </c>
      <c r="K88" s="140"/>
      <c r="L88" s="96">
        <f>'State data for spotlight'!L6</f>
        <v>2.0458990541862843E-2</v>
      </c>
      <c r="M88" s="97">
        <f>'State data for spotlight'!L6</f>
        <v>2.0458990541862843E-2</v>
      </c>
      <c r="N88" s="96">
        <f>'State data for spotlight'!N6</f>
        <v>9.7278654845571522E-2</v>
      </c>
      <c r="O88" s="97">
        <f>'State data for spotlight'!N6</f>
        <v>9.7278654845571522E-2</v>
      </c>
      <c r="S88" s="115" t="s">
        <v>198</v>
      </c>
      <c r="T88" s="115"/>
      <c r="U88" s="112"/>
      <c r="V88" s="112">
        <v>1661</v>
      </c>
      <c r="W88" s="112">
        <v>1752</v>
      </c>
      <c r="X88" s="112">
        <v>1799</v>
      </c>
      <c r="Y88" s="112">
        <v>1872</v>
      </c>
      <c r="Z88" s="112">
        <v>1923</v>
      </c>
    </row>
    <row r="89" spans="1:30" ht="15" customHeight="1" x14ac:dyDescent="0.25">
      <c r="A89" s="49" t="s">
        <v>6</v>
      </c>
      <c r="B89" s="49"/>
      <c r="C89" s="57" t="str">
        <f t="shared" si="3"/>
        <v>65,223</v>
      </c>
      <c r="D89" s="96">
        <f t="shared" si="4"/>
        <v>2.5132025650697942E-2</v>
      </c>
      <c r="E89" s="97">
        <f t="shared" si="5"/>
        <v>2.5132025650697942E-2</v>
      </c>
      <c r="F89" s="96">
        <f t="shared" si="6"/>
        <v>0.12068935892369281</v>
      </c>
      <c r="G89" s="97">
        <f t="shared" si="7"/>
        <v>0.12068935892369281</v>
      </c>
      <c r="H89" s="57"/>
      <c r="I89" s="57"/>
      <c r="J89" s="140" t="str">
        <f>'State data for spotlight'!J7</f>
        <v>3,674,745</v>
      </c>
      <c r="K89" s="140"/>
      <c r="L89" s="96">
        <f>'State data for spotlight'!L7</f>
        <v>-4.8048916624486848E-3</v>
      </c>
      <c r="M89" s="97">
        <f>'State data for spotlight'!L7</f>
        <v>-4.8048916624486848E-3</v>
      </c>
      <c r="N89" s="96">
        <f>'State data for spotlight'!N7</f>
        <v>6.9960159780158238E-2</v>
      </c>
      <c r="O89" s="97">
        <f>'State data for spotlight'!N7</f>
        <v>6.9960159780158238E-2</v>
      </c>
      <c r="S89" s="115" t="s">
        <v>199</v>
      </c>
      <c r="T89" s="115"/>
      <c r="U89" s="112"/>
      <c r="V89" s="112">
        <v>2511</v>
      </c>
      <c r="W89" s="112">
        <v>2682</v>
      </c>
      <c r="X89" s="112">
        <v>2778</v>
      </c>
      <c r="Y89" s="112">
        <v>2852</v>
      </c>
      <c r="Z89" s="112">
        <v>2895</v>
      </c>
    </row>
    <row r="90" spans="1:30" ht="15" customHeight="1" x14ac:dyDescent="0.25">
      <c r="A90" s="49" t="s">
        <v>98</v>
      </c>
      <c r="B90" s="49"/>
      <c r="C90" s="57" t="str">
        <f t="shared" si="3"/>
        <v>$45,302</v>
      </c>
      <c r="D90" s="96">
        <f t="shared" si="4"/>
        <v>6.2077444299662332E-2</v>
      </c>
      <c r="E90" s="97">
        <f t="shared" si="5"/>
        <v>6.2077444299662332E-2</v>
      </c>
      <c r="F90" s="96">
        <f t="shared" si="6"/>
        <v>0.17195705600827838</v>
      </c>
      <c r="G90" s="97">
        <f t="shared" si="7"/>
        <v>0.17195705600827838</v>
      </c>
      <c r="H90" s="57"/>
      <c r="I90" s="57"/>
      <c r="J90" s="57"/>
      <c r="K90" s="57" t="str">
        <f>'State data for spotlight'!J8</f>
        <v>$47,209</v>
      </c>
      <c r="L90" s="96">
        <f>'State data for spotlight'!L8</f>
        <v>5.506898121546655E-2</v>
      </c>
      <c r="M90" s="97">
        <f>'State data for spotlight'!L8</f>
        <v>5.506898121546655E-2</v>
      </c>
      <c r="N90" s="96">
        <f>'State data for spotlight'!N8</f>
        <v>0.1204561491199776</v>
      </c>
      <c r="O90" s="97">
        <f>'State data for spotlight'!N8</f>
        <v>0.1204561491199776</v>
      </c>
      <c r="S90" s="115" t="s">
        <v>58</v>
      </c>
      <c r="T90" s="115"/>
      <c r="U90" s="112"/>
      <c r="V90" s="112">
        <v>4004</v>
      </c>
      <c r="W90" s="112">
        <v>4370</v>
      </c>
      <c r="X90" s="112">
        <v>4470</v>
      </c>
      <c r="Y90" s="112">
        <v>4650</v>
      </c>
      <c r="Z90" s="112">
        <v>4685</v>
      </c>
    </row>
    <row r="91" spans="1:30" ht="15" customHeight="1" x14ac:dyDescent="0.25">
      <c r="A91" s="49" t="s">
        <v>7</v>
      </c>
      <c r="B91" s="49"/>
      <c r="C91" s="57" t="str">
        <f t="shared" si="3"/>
        <v>$3,879.6 mil</v>
      </c>
      <c r="D91" s="96">
        <f t="shared" si="4"/>
        <v>7.3477439733394823E-2</v>
      </c>
      <c r="E91" s="97">
        <f t="shared" si="5"/>
        <v>7.3477439733394823E-2</v>
      </c>
      <c r="F91" s="96">
        <f t="shared" si="6"/>
        <v>0.32812590362020333</v>
      </c>
      <c r="G91" s="97">
        <f t="shared" si="7"/>
        <v>0.32812590362020333</v>
      </c>
      <c r="H91" s="57"/>
      <c r="I91" s="57"/>
      <c r="J91" s="57"/>
      <c r="K91" s="57" t="str">
        <f>'State data for spotlight'!J9</f>
        <v>$245.4 bil</v>
      </c>
      <c r="L91" s="96">
        <f>'State data for spotlight'!L9</f>
        <v>4.7371657837374626E-2</v>
      </c>
      <c r="M91" s="97">
        <f>'State data for spotlight'!L9</f>
        <v>4.7371657837374626E-2</v>
      </c>
      <c r="N91" s="96">
        <f>'State data for spotlight'!N9</f>
        <v>0.24227335855331145</v>
      </c>
      <c r="O91" s="97">
        <f>'State data for spotlight'!N9</f>
        <v>0.24227335855331145</v>
      </c>
      <c r="S91" s="118" t="s">
        <v>53</v>
      </c>
      <c r="T91" s="118"/>
      <c r="U91" s="112"/>
      <c r="V91" s="112">
        <v>29602</v>
      </c>
      <c r="W91" s="112">
        <v>31031</v>
      </c>
      <c r="X91" s="112">
        <v>31352</v>
      </c>
      <c r="Y91" s="112">
        <v>32243</v>
      </c>
      <c r="Z91" s="112">
        <v>32765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5" t="s">
        <v>202</v>
      </c>
      <c r="S93" s="115" t="s">
        <v>56</v>
      </c>
      <c r="T93" s="115"/>
      <c r="U93" s="112"/>
      <c r="V93" s="112">
        <v>2123</v>
      </c>
      <c r="W93" s="112">
        <v>2285</v>
      </c>
      <c r="X93" s="112">
        <v>2382</v>
      </c>
      <c r="Y93" s="112">
        <v>2536</v>
      </c>
      <c r="Z93" s="112">
        <v>2576</v>
      </c>
    </row>
    <row r="94" spans="1:30" ht="15" customHeight="1" x14ac:dyDescent="0.25">
      <c r="A94" s="136" t="s">
        <v>203</v>
      </c>
      <c r="S94" s="115" t="s">
        <v>57</v>
      </c>
      <c r="T94" s="115"/>
      <c r="U94" s="112"/>
      <c r="V94" s="112">
        <v>6472</v>
      </c>
      <c r="W94" s="112">
        <v>6800</v>
      </c>
      <c r="X94" s="112">
        <v>7098</v>
      </c>
      <c r="Y94" s="112">
        <v>7270</v>
      </c>
      <c r="Z94" s="112">
        <v>7545</v>
      </c>
    </row>
    <row r="95" spans="1:30" ht="15" customHeight="1" x14ac:dyDescent="0.25">
      <c r="A95" s="134" t="s">
        <v>286</v>
      </c>
      <c r="S95" s="115" t="s">
        <v>195</v>
      </c>
      <c r="T95" s="115"/>
      <c r="U95" s="112"/>
      <c r="V95" s="112">
        <v>978</v>
      </c>
      <c r="W95" s="112">
        <v>1042</v>
      </c>
      <c r="X95" s="112">
        <v>1052</v>
      </c>
      <c r="Y95" s="112">
        <v>1084</v>
      </c>
      <c r="Z95" s="112">
        <v>1180</v>
      </c>
    </row>
    <row r="96" spans="1:30" ht="15" customHeight="1" x14ac:dyDescent="0.25">
      <c r="A96" s="135" t="s">
        <v>278</v>
      </c>
      <c r="S96" s="115" t="s">
        <v>196</v>
      </c>
      <c r="T96" s="115"/>
      <c r="U96" s="112"/>
      <c r="V96" s="112">
        <v>4123</v>
      </c>
      <c r="W96" s="112">
        <v>4508</v>
      </c>
      <c r="X96" s="112">
        <v>4793</v>
      </c>
      <c r="Y96" s="112">
        <v>5116</v>
      </c>
      <c r="Z96" s="112">
        <v>5309</v>
      </c>
    </row>
    <row r="97" spans="1:32" ht="15" customHeight="1" x14ac:dyDescent="0.25">
      <c r="A97" s="134" t="s">
        <v>290</v>
      </c>
      <c r="S97" s="115" t="s">
        <v>197</v>
      </c>
      <c r="T97" s="115"/>
      <c r="U97" s="112"/>
      <c r="V97" s="112">
        <v>4948</v>
      </c>
      <c r="W97" s="112">
        <v>5125</v>
      </c>
      <c r="X97" s="112">
        <v>5104</v>
      </c>
      <c r="Y97" s="112">
        <v>5146</v>
      </c>
      <c r="Z97" s="112">
        <v>5208</v>
      </c>
    </row>
    <row r="98" spans="1:32" ht="15" customHeight="1" x14ac:dyDescent="0.25">
      <c r="A98" s="134" t="s">
        <v>291</v>
      </c>
      <c r="S98" s="115" t="s">
        <v>198</v>
      </c>
      <c r="T98" s="115"/>
      <c r="U98" s="112"/>
      <c r="V98" s="112">
        <v>3032</v>
      </c>
      <c r="W98" s="112">
        <v>3156</v>
      </c>
      <c r="X98" s="112">
        <v>3219</v>
      </c>
      <c r="Y98" s="112">
        <v>3183</v>
      </c>
      <c r="Z98" s="112">
        <v>3254</v>
      </c>
    </row>
    <row r="99" spans="1:32" ht="15" customHeight="1" x14ac:dyDescent="0.25">
      <c r="S99" s="115" t="s">
        <v>199</v>
      </c>
      <c r="T99" s="115"/>
      <c r="U99" s="112"/>
      <c r="V99" s="112">
        <v>256</v>
      </c>
      <c r="W99" s="112">
        <v>281</v>
      </c>
      <c r="X99" s="112">
        <v>291</v>
      </c>
      <c r="Y99" s="112">
        <v>311</v>
      </c>
      <c r="Z99" s="112">
        <v>323</v>
      </c>
    </row>
    <row r="100" spans="1:32" ht="15" customHeight="1" x14ac:dyDescent="0.25">
      <c r="S100" s="115" t="s">
        <v>58</v>
      </c>
      <c r="T100" s="115"/>
      <c r="U100" s="112"/>
      <c r="V100" s="112">
        <v>2126</v>
      </c>
      <c r="W100" s="112">
        <v>2354</v>
      </c>
      <c r="X100" s="112">
        <v>2464</v>
      </c>
      <c r="Y100" s="112">
        <v>2548</v>
      </c>
      <c r="Z100" s="112">
        <v>2713</v>
      </c>
    </row>
    <row r="101" spans="1:32" x14ac:dyDescent="0.25">
      <c r="A101" s="18"/>
      <c r="S101" s="118" t="s">
        <v>53</v>
      </c>
      <c r="T101" s="118"/>
      <c r="U101" s="112"/>
      <c r="V101" s="112">
        <v>28599</v>
      </c>
      <c r="W101" s="112">
        <v>29971</v>
      </c>
      <c r="X101" s="112">
        <v>30540</v>
      </c>
      <c r="Y101" s="112">
        <v>31377</v>
      </c>
      <c r="Z101" s="112">
        <v>32402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204</v>
      </c>
      <c r="Y103" s="106" t="s">
        <v>281</v>
      </c>
      <c r="Z103" s="106" t="s">
        <v>287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61172</v>
      </c>
      <c r="W104" s="112">
        <v>63011</v>
      </c>
      <c r="X104" s="112">
        <v>64561</v>
      </c>
      <c r="Y104" s="112">
        <v>66868</v>
      </c>
      <c r="Z104" s="112">
        <v>66868</v>
      </c>
      <c r="AB104" s="109" t="str">
        <f>TEXT(Z104,"###,###")</f>
        <v>66,868</v>
      </c>
      <c r="AD104" s="130">
        <f>Z104/($Z$4)*100</f>
        <v>72.371881595324425</v>
      </c>
      <c r="AF104" s="109"/>
    </row>
    <row r="105" spans="1:32" x14ac:dyDescent="0.25">
      <c r="S105" s="115" t="s">
        <v>17</v>
      </c>
      <c r="T105" s="115"/>
      <c r="U105" s="112"/>
      <c r="V105" s="112">
        <v>16996</v>
      </c>
      <c r="W105" s="112">
        <v>16915</v>
      </c>
      <c r="X105" s="112">
        <v>18167</v>
      </c>
      <c r="Y105" s="112">
        <v>17701</v>
      </c>
      <c r="Z105" s="112">
        <v>18069</v>
      </c>
      <c r="AB105" s="109" t="str">
        <f>TEXT(Z105,"###,###")</f>
        <v>18,069</v>
      </c>
      <c r="AD105" s="130">
        <f>Z105/($Z$4)*100</f>
        <v>19.556253043995888</v>
      </c>
      <c r="AF105" s="109"/>
    </row>
    <row r="106" spans="1:32" x14ac:dyDescent="0.25">
      <c r="S106" s="118" t="s">
        <v>53</v>
      </c>
      <c r="T106" s="118"/>
      <c r="U106" s="120"/>
      <c r="V106" s="120">
        <v>78168</v>
      </c>
      <c r="W106" s="120">
        <v>79926</v>
      </c>
      <c r="X106" s="120">
        <v>82728</v>
      </c>
      <c r="Y106" s="120">
        <v>84569</v>
      </c>
      <c r="Z106" s="120">
        <v>84937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11501</v>
      </c>
      <c r="W108" s="112">
        <v>12760</v>
      </c>
      <c r="X108" s="112">
        <v>11747</v>
      </c>
      <c r="Y108" s="112">
        <v>12241</v>
      </c>
      <c r="Z108" s="112">
        <v>12480</v>
      </c>
      <c r="AB108" s="109" t="str">
        <f>TEXT(Z108,"###,###")</f>
        <v>12,480</v>
      </c>
      <c r="AD108" s="130">
        <f>Z108/($Z$4)*100</f>
        <v>13.507224416905677</v>
      </c>
      <c r="AF108" s="109"/>
    </row>
    <row r="109" spans="1:32" x14ac:dyDescent="0.25">
      <c r="S109" s="115" t="s">
        <v>20</v>
      </c>
      <c r="T109" s="115"/>
      <c r="U109" s="112"/>
      <c r="V109" s="112">
        <v>12573</v>
      </c>
      <c r="W109" s="112">
        <v>12700</v>
      </c>
      <c r="X109" s="112">
        <v>12698</v>
      </c>
      <c r="Y109" s="112">
        <v>12590</v>
      </c>
      <c r="Z109" s="112">
        <v>14386</v>
      </c>
      <c r="AB109" s="109" t="str">
        <f>TEXT(Z109,"###,###")</f>
        <v>14,386</v>
      </c>
      <c r="AD109" s="130">
        <f>Z109/($Z$4)*100</f>
        <v>15.570106607500406</v>
      </c>
      <c r="AF109" s="109"/>
    </row>
    <row r="110" spans="1:32" x14ac:dyDescent="0.25">
      <c r="S110" s="115" t="s">
        <v>21</v>
      </c>
      <c r="T110" s="115"/>
      <c r="U110" s="112"/>
      <c r="V110" s="112">
        <v>19326</v>
      </c>
      <c r="W110" s="112">
        <v>19328</v>
      </c>
      <c r="X110" s="112">
        <v>21274</v>
      </c>
      <c r="Y110" s="112">
        <v>20918</v>
      </c>
      <c r="Z110" s="112">
        <v>21033</v>
      </c>
      <c r="AB110" s="109" t="str">
        <f>TEXT(Z110,"###,###")</f>
        <v>21,033</v>
      </c>
      <c r="AD110" s="130">
        <f>Z110/($Z$4)*100</f>
        <v>22.764218843010987</v>
      </c>
      <c r="AF110" s="109"/>
    </row>
    <row r="111" spans="1:32" x14ac:dyDescent="0.25">
      <c r="S111" s="115" t="s">
        <v>22</v>
      </c>
      <c r="T111" s="115"/>
      <c r="U111" s="112"/>
      <c r="V111" s="112">
        <v>33339</v>
      </c>
      <c r="W111" s="112">
        <v>34215</v>
      </c>
      <c r="X111" s="112">
        <v>36272</v>
      </c>
      <c r="Y111" s="112">
        <v>37268</v>
      </c>
      <c r="Z111" s="112">
        <v>38994</v>
      </c>
      <c r="AB111" s="109" t="str">
        <f>TEXT(Z111,"###,###")</f>
        <v>38,994</v>
      </c>
      <c r="AD111" s="130">
        <f>Z111/($Z$4)*100</f>
        <v>42.203582444937496</v>
      </c>
      <c r="AF111" s="109"/>
    </row>
    <row r="112" spans="1:32" x14ac:dyDescent="0.25">
      <c r="S112" s="118" t="s">
        <v>53</v>
      </c>
      <c r="T112" s="118"/>
      <c r="U112" s="112"/>
      <c r="V112" s="112">
        <v>82577</v>
      </c>
      <c r="W112" s="112">
        <v>85529</v>
      </c>
      <c r="X112" s="112">
        <v>87761</v>
      </c>
      <c r="Y112" s="112">
        <v>88837</v>
      </c>
      <c r="Z112" s="112">
        <v>92395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41.03</v>
      </c>
      <c r="W118" s="131">
        <v>41.24</v>
      </c>
      <c r="X118" s="131">
        <v>41.17</v>
      </c>
      <c r="Y118" s="131">
        <v>41.37</v>
      </c>
      <c r="Z118" s="131">
        <v>41.3</v>
      </c>
      <c r="AB118" s="109" t="str">
        <f>TEXT(Z118,"##.0")</f>
        <v>41.3</v>
      </c>
    </row>
    <row r="120" spans="19:32" x14ac:dyDescent="0.25">
      <c r="S120" s="101" t="s">
        <v>100</v>
      </c>
      <c r="T120" s="112"/>
      <c r="U120" s="112"/>
      <c r="V120" s="112">
        <v>50492</v>
      </c>
      <c r="W120" s="112">
        <v>52889</v>
      </c>
      <c r="X120" s="112">
        <v>53948</v>
      </c>
      <c r="Y120" s="112">
        <v>55410</v>
      </c>
      <c r="Z120" s="112">
        <v>56667</v>
      </c>
      <c r="AB120" s="109" t="str">
        <f>TEXT(Z120,"###,###")</f>
        <v>56,667</v>
      </c>
    </row>
    <row r="121" spans="19:32" x14ac:dyDescent="0.25">
      <c r="S121" s="101" t="s">
        <v>101</v>
      </c>
      <c r="T121" s="112"/>
      <c r="U121" s="112"/>
      <c r="V121" s="112">
        <v>3965</v>
      </c>
      <c r="W121" s="112">
        <v>4240</v>
      </c>
      <c r="X121" s="112">
        <v>3975</v>
      </c>
      <c r="Y121" s="112">
        <v>4126</v>
      </c>
      <c r="Z121" s="112">
        <v>4243</v>
      </c>
      <c r="AB121" s="109" t="str">
        <f>TEXT(Z121,"###,###")</f>
        <v>4,243</v>
      </c>
    </row>
    <row r="122" spans="19:32" x14ac:dyDescent="0.25">
      <c r="S122" s="101" t="s">
        <v>102</v>
      </c>
      <c r="T122" s="112"/>
      <c r="U122" s="112"/>
      <c r="V122" s="112">
        <v>3744</v>
      </c>
      <c r="W122" s="112">
        <v>3879</v>
      </c>
      <c r="X122" s="112">
        <v>3967</v>
      </c>
      <c r="Y122" s="112">
        <v>4088</v>
      </c>
      <c r="Z122" s="112">
        <v>4318</v>
      </c>
      <c r="AB122" s="109" t="str">
        <f>TEXT(Z122,"###,###")</f>
        <v>4,318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54236</v>
      </c>
      <c r="W124" s="112">
        <v>56768</v>
      </c>
      <c r="X124" s="112">
        <v>57915</v>
      </c>
      <c r="Y124" s="112">
        <v>59498</v>
      </c>
      <c r="Z124" s="112">
        <v>60985</v>
      </c>
      <c r="AB124" s="109" t="str">
        <f>TEXT(Z124,"###,###")</f>
        <v>60,985</v>
      </c>
      <c r="AD124" s="127">
        <f>Z124/$Z$7*100</f>
        <v>93.502292136209618</v>
      </c>
    </row>
    <row r="125" spans="19:32" x14ac:dyDescent="0.25">
      <c r="S125" s="101" t="s">
        <v>104</v>
      </c>
      <c r="T125" s="112"/>
      <c r="U125" s="112"/>
      <c r="V125" s="112">
        <v>7709</v>
      </c>
      <c r="W125" s="112">
        <v>8119</v>
      </c>
      <c r="X125" s="112">
        <v>7942</v>
      </c>
      <c r="Y125" s="112">
        <v>8214</v>
      </c>
      <c r="Z125" s="112">
        <v>8561</v>
      </c>
      <c r="AB125" s="109" t="str">
        <f>TEXT(Z125,"###,###")</f>
        <v>8,561</v>
      </c>
      <c r="AD125" s="127">
        <f>Z125/$Z$7*100</f>
        <v>13.125737853211291</v>
      </c>
    </row>
    <row r="127" spans="19:32" x14ac:dyDescent="0.25">
      <c r="S127" s="101" t="s">
        <v>105</v>
      </c>
      <c r="T127" s="112"/>
      <c r="U127" s="112"/>
      <c r="V127" s="112">
        <v>29600</v>
      </c>
      <c r="W127" s="112">
        <v>31033</v>
      </c>
      <c r="X127" s="112">
        <v>31349</v>
      </c>
      <c r="Y127" s="112">
        <v>32244</v>
      </c>
      <c r="Z127" s="112">
        <v>32768</v>
      </c>
      <c r="AB127" s="109" t="str">
        <f>TEXT(Z127,"###,###")</f>
        <v>32,768</v>
      </c>
      <c r="AD127" s="127">
        <f>Z127/$Z$7*100</f>
        <v>50.239946031307966</v>
      </c>
    </row>
    <row r="128" spans="19:32" x14ac:dyDescent="0.25">
      <c r="S128" s="101" t="s">
        <v>106</v>
      </c>
      <c r="T128" s="112"/>
      <c r="U128" s="112"/>
      <c r="V128" s="112">
        <v>28600</v>
      </c>
      <c r="W128" s="112">
        <v>29971</v>
      </c>
      <c r="X128" s="112">
        <v>30537</v>
      </c>
      <c r="Y128" s="112">
        <v>31376</v>
      </c>
      <c r="Z128" s="112">
        <v>32406</v>
      </c>
      <c r="AB128" s="109" t="str">
        <f>TEXT(Z128,"###,###")</f>
        <v>32,406</v>
      </c>
      <c r="AD128" s="127">
        <f>Z128/$Z$7*100</f>
        <v>49.684927096269718</v>
      </c>
    </row>
    <row r="130" spans="19:20" x14ac:dyDescent="0.25">
      <c r="S130" s="101" t="s">
        <v>282</v>
      </c>
      <c r="T130" s="127">
        <v>86.881928154178752</v>
      </c>
    </row>
    <row r="131" spans="19:20" x14ac:dyDescent="0.25">
      <c r="S131" s="101" t="s">
        <v>283</v>
      </c>
      <c r="T131" s="127">
        <v>6.5053738711804119</v>
      </c>
    </row>
    <row r="132" spans="19:20" x14ac:dyDescent="0.25">
      <c r="S132" s="101" t="s">
        <v>284</v>
      </c>
      <c r="T132" s="127">
        <v>6.6203639820308791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C5D5B2B8-1D2B-42B8-B082-43D223CC066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5A0E8D30-1475-4290-A001-48EC9B34FE8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1A9408F1-0F7F-4621-A058-0A32886CF41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C9CF7009-9909-4716-8508-1FA6A491D66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6CAD7-CADA-407B-AE77-E209B85D26E1}">
  <sheetPr codeName="Sheet90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134</v>
      </c>
      <c r="T1" s="99"/>
      <c r="U1" s="99"/>
      <c r="V1" s="99"/>
      <c r="W1" s="99"/>
      <c r="X1" s="99"/>
      <c r="Y1" s="100" t="s">
        <v>228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204</v>
      </c>
      <c r="Y2" s="103" t="s">
        <v>281</v>
      </c>
      <c r="Z2" s="103" t="s">
        <v>287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60" t="s">
        <v>292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134</v>
      </c>
      <c r="Y3" s="105" t="s">
        <v>228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8.26 Greater Dandenong, Victoria,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112197</v>
      </c>
      <c r="W4" s="108">
        <v>118981</v>
      </c>
      <c r="X4" s="108">
        <v>125866</v>
      </c>
      <c r="Y4" s="108">
        <v>125858</v>
      </c>
      <c r="Z4" s="108">
        <v>126741</v>
      </c>
      <c r="AB4" s="109" t="str">
        <f>TEXT(Z4,"###,###")</f>
        <v>126,741</v>
      </c>
      <c r="AD4" s="110">
        <f>Z4/Y4-1</f>
        <v>7.0158432519187297E-3</v>
      </c>
      <c r="AF4" s="110">
        <f>Z4/V4-1</f>
        <v>0.12962913446883606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64983</v>
      </c>
      <c r="W5" s="108">
        <v>69127</v>
      </c>
      <c r="X5" s="108">
        <v>72185</v>
      </c>
      <c r="Y5" s="108">
        <v>71177</v>
      </c>
      <c r="Z5" s="108">
        <v>70931</v>
      </c>
      <c r="AB5" s="109" t="str">
        <f>TEXT(Z5,"###,###")</f>
        <v>70,931</v>
      </c>
      <c r="AD5" s="110">
        <f t="shared" ref="AD5:AD9" si="0">Z5/Y5-1</f>
        <v>-3.4561726400381687E-3</v>
      </c>
      <c r="AF5" s="110">
        <f t="shared" ref="AF5:AF9" si="1">Z5/V5-1</f>
        <v>9.153163134973763E-2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47210</v>
      </c>
      <c r="W6" s="108">
        <v>49855</v>
      </c>
      <c r="X6" s="108">
        <v>53677</v>
      </c>
      <c r="Y6" s="108">
        <v>54686</v>
      </c>
      <c r="Z6" s="108">
        <v>55734</v>
      </c>
      <c r="AB6" s="109" t="str">
        <f>TEXT(Z6,"###,###")</f>
        <v>55,734</v>
      </c>
      <c r="AD6" s="110">
        <f t="shared" si="0"/>
        <v>1.9163954211315559E-2</v>
      </c>
      <c r="AF6" s="110">
        <f t="shared" si="1"/>
        <v>0.18055496716797292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79685</v>
      </c>
      <c r="W7" s="108">
        <v>83327</v>
      </c>
      <c r="X7" s="108">
        <v>86519</v>
      </c>
      <c r="Y7" s="108">
        <v>87722</v>
      </c>
      <c r="Z7" s="108">
        <v>85655</v>
      </c>
      <c r="AB7" s="109" t="str">
        <f>TEXT(Z7,"###,###")</f>
        <v>85,655</v>
      </c>
      <c r="AD7" s="110">
        <f t="shared" si="0"/>
        <v>-2.3563074257312855E-2</v>
      </c>
      <c r="AF7" s="110">
        <f t="shared" si="1"/>
        <v>7.4919997490117352E-2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126,741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85,655</v>
      </c>
      <c r="P8" s="67"/>
      <c r="S8" s="107" t="s">
        <v>84</v>
      </c>
      <c r="T8" s="108"/>
      <c r="U8" s="108"/>
      <c r="V8" s="108">
        <v>38438</v>
      </c>
      <c r="W8" s="108">
        <v>39050.86</v>
      </c>
      <c r="X8" s="108">
        <v>38504</v>
      </c>
      <c r="Y8" s="108">
        <v>38137.51</v>
      </c>
      <c r="Z8" s="108">
        <v>40636.67</v>
      </c>
      <c r="AB8" s="109" t="str">
        <f>TEXT(Z8,"$###,###")</f>
        <v>$40,637</v>
      </c>
      <c r="AD8" s="110">
        <f t="shared" si="0"/>
        <v>6.5530235193645314E-2</v>
      </c>
      <c r="AF8" s="110">
        <f t="shared" si="1"/>
        <v>5.7200426661116577E-2</v>
      </c>
    </row>
    <row r="9" spans="1:32" x14ac:dyDescent="0.25">
      <c r="A9" s="30" t="s">
        <v>14</v>
      </c>
      <c r="B9" s="71"/>
      <c r="C9" s="72"/>
      <c r="D9" s="73">
        <f>AD104</f>
        <v>86.082640976479595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56.044597513280017</v>
      </c>
      <c r="P9" s="74" t="s">
        <v>85</v>
      </c>
      <c r="S9" s="107" t="s">
        <v>7</v>
      </c>
      <c r="T9" s="108"/>
      <c r="U9" s="108"/>
      <c r="V9" s="108">
        <v>3509055887</v>
      </c>
      <c r="W9" s="108">
        <v>3818439119</v>
      </c>
      <c r="X9" s="108">
        <v>4063290071</v>
      </c>
      <c r="Y9" s="108">
        <v>4219866418</v>
      </c>
      <c r="Z9" s="108">
        <v>4393165042</v>
      </c>
      <c r="AB9" s="109" t="str">
        <f>TEXT(Z9/1000000,"$#,###.0")&amp;" mil"</f>
        <v>$4,393.2 mil</v>
      </c>
      <c r="AD9" s="110">
        <f t="shared" si="0"/>
        <v>4.1067324610273959E-2</v>
      </c>
      <c r="AF9" s="110">
        <f t="shared" si="1"/>
        <v>0.25195071935883373</v>
      </c>
    </row>
    <row r="10" spans="1:32" x14ac:dyDescent="0.25">
      <c r="A10" s="30" t="s">
        <v>17</v>
      </c>
      <c r="B10" s="71"/>
      <c r="C10" s="72"/>
      <c r="D10" s="73">
        <f>AD105</f>
        <v>7.9027307658926471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43.873679294845601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83.023758099352051</v>
      </c>
      <c r="P11" s="74" t="s">
        <v>85</v>
      </c>
      <c r="S11" s="107" t="s">
        <v>29</v>
      </c>
      <c r="T11" s="112"/>
      <c r="U11" s="112"/>
      <c r="V11" s="112">
        <v>99296</v>
      </c>
      <c r="W11" s="112">
        <v>105221</v>
      </c>
      <c r="X11" s="112">
        <v>111281</v>
      </c>
      <c r="Y11" s="112">
        <v>111286</v>
      </c>
      <c r="Z11" s="112">
        <v>112205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8.0555717704745788</v>
      </c>
      <c r="P12" s="74" t="s">
        <v>85</v>
      </c>
      <c r="S12" s="107" t="s">
        <v>30</v>
      </c>
      <c r="T12" s="112"/>
      <c r="U12" s="112"/>
      <c r="V12" s="112">
        <v>12899</v>
      </c>
      <c r="W12" s="112">
        <v>13762</v>
      </c>
      <c r="X12" s="112">
        <v>14584</v>
      </c>
      <c r="Y12" s="112">
        <v>14576</v>
      </c>
      <c r="Z12" s="112">
        <v>14536</v>
      </c>
    </row>
    <row r="13" spans="1:32" ht="15" customHeight="1" x14ac:dyDescent="0.25">
      <c r="A13" s="30" t="s">
        <v>19</v>
      </c>
      <c r="B13" s="72"/>
      <c r="C13" s="72"/>
      <c r="D13" s="73">
        <f>AD108</f>
        <v>15.291815592428653</v>
      </c>
      <c r="E13" s="74" t="s">
        <v>85</v>
      </c>
      <c r="F13" s="24"/>
      <c r="G13" s="142" t="s">
        <v>285</v>
      </c>
      <c r="H13" s="143"/>
      <c r="I13" s="143"/>
      <c r="J13" s="143"/>
      <c r="K13" s="143"/>
      <c r="L13" s="143"/>
      <c r="M13" s="81"/>
      <c r="N13" s="72"/>
      <c r="O13" s="73">
        <f>T132</f>
        <v>8.9171677076644684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14.084629283341618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38.7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24.835688530152041</v>
      </c>
      <c r="E15" s="74" t="s">
        <v>85</v>
      </c>
      <c r="F15" s="24"/>
      <c r="G15" s="33" t="s">
        <v>279</v>
      </c>
      <c r="H15" s="72"/>
      <c r="I15" s="72"/>
      <c r="J15" s="72"/>
      <c r="K15" s="82"/>
      <c r="L15" s="72"/>
      <c r="M15" s="72"/>
      <c r="N15" s="72"/>
      <c r="O15" s="73">
        <f>AB38</f>
        <v>19.166151008161027</v>
      </c>
      <c r="P15" s="74" t="s">
        <v>85</v>
      </c>
      <c r="S15" s="115" t="s">
        <v>61</v>
      </c>
      <c r="T15" s="115"/>
      <c r="U15" s="116"/>
      <c r="V15" s="116">
        <v>1613</v>
      </c>
      <c r="W15" s="116">
        <v>1912</v>
      </c>
      <c r="X15" s="116">
        <v>1778</v>
      </c>
      <c r="Y15" s="112">
        <v>1964</v>
      </c>
      <c r="Z15" s="112">
        <v>2106</v>
      </c>
      <c r="AB15" s="117">
        <f t="shared" ref="AB15:AB34" si="2">IF(Z15="np",0,Z15/$Z$34)</f>
        <v>1.6616564489786257E-2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38.417718023370497</v>
      </c>
      <c r="E16" s="85" t="s">
        <v>85</v>
      </c>
      <c r="F16" s="24"/>
      <c r="G16" s="86" t="s">
        <v>280</v>
      </c>
      <c r="H16" s="35"/>
      <c r="I16" s="35"/>
      <c r="J16" s="35"/>
      <c r="K16" s="36"/>
      <c r="L16" s="35"/>
      <c r="M16" s="35"/>
      <c r="N16" s="35"/>
      <c r="O16" s="84">
        <f>AB37</f>
        <v>80.833848991838977</v>
      </c>
      <c r="P16" s="37" t="s">
        <v>85</v>
      </c>
      <c r="S16" s="115" t="s">
        <v>62</v>
      </c>
      <c r="T16" s="115"/>
      <c r="U16" s="116"/>
      <c r="V16" s="116">
        <v>87</v>
      </c>
      <c r="W16" s="116">
        <v>86</v>
      </c>
      <c r="X16" s="116">
        <v>88</v>
      </c>
      <c r="Y16" s="112">
        <v>74</v>
      </c>
      <c r="Z16" s="112">
        <v>54</v>
      </c>
      <c r="AB16" s="117">
        <f t="shared" si="2"/>
        <v>4.2606575614836554E-4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14327</v>
      </c>
      <c r="W17" s="116">
        <v>14847</v>
      </c>
      <c r="X17" s="116">
        <v>15351</v>
      </c>
      <c r="Y17" s="112">
        <v>14526</v>
      </c>
      <c r="Z17" s="112">
        <v>14837</v>
      </c>
      <c r="AB17" s="117">
        <f t="shared" si="2"/>
        <v>0.11706551155506111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289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730</v>
      </c>
      <c r="W18" s="116">
        <v>816</v>
      </c>
      <c r="X18" s="116">
        <v>939</v>
      </c>
      <c r="Y18" s="112">
        <v>1031</v>
      </c>
      <c r="Z18" s="112">
        <v>1035</v>
      </c>
      <c r="AB18" s="117">
        <f t="shared" si="2"/>
        <v>8.1662603261770071E-3</v>
      </c>
    </row>
    <row r="19" spans="1:28" x14ac:dyDescent="0.25">
      <c r="A19" s="63" t="str">
        <f>$S$1&amp;" ("&amp;$V$2&amp;" to "&amp;$Z$2&amp;")"</f>
        <v>Greater Dandenong (2016-17 to 2020-21)</v>
      </c>
      <c r="B19" s="63"/>
      <c r="C19" s="63"/>
      <c r="D19" s="63"/>
      <c r="E19" s="63"/>
      <c r="F19" s="63"/>
      <c r="G19" s="63" t="str">
        <f>$S$1&amp;" ("&amp;$V$2&amp;" to "&amp;$Z$2&amp;")"</f>
        <v>Greater Dandenong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5414</v>
      </c>
      <c r="W19" s="116">
        <v>7188</v>
      </c>
      <c r="X19" s="116">
        <v>7352</v>
      </c>
      <c r="Y19" s="112">
        <v>7234</v>
      </c>
      <c r="Z19" s="112">
        <v>7226</v>
      </c>
      <c r="AB19" s="117">
        <f t="shared" si="2"/>
        <v>5.7013910257927583E-2</v>
      </c>
    </row>
    <row r="20" spans="1:28" x14ac:dyDescent="0.25">
      <c r="S20" s="115" t="s">
        <v>66</v>
      </c>
      <c r="T20" s="115"/>
      <c r="U20" s="116"/>
      <c r="V20" s="116">
        <v>6200</v>
      </c>
      <c r="W20" s="116">
        <v>6472</v>
      </c>
      <c r="X20" s="116">
        <v>6720</v>
      </c>
      <c r="Y20" s="112">
        <v>6622</v>
      </c>
      <c r="Z20" s="112">
        <v>6697</v>
      </c>
      <c r="AB20" s="117">
        <f t="shared" si="2"/>
        <v>5.2840043868992673E-2</v>
      </c>
    </row>
    <row r="21" spans="1:28" x14ac:dyDescent="0.25">
      <c r="S21" s="115" t="s">
        <v>67</v>
      </c>
      <c r="T21" s="115"/>
      <c r="U21" s="116"/>
      <c r="V21" s="116">
        <v>10376</v>
      </c>
      <c r="W21" s="116">
        <v>10804</v>
      </c>
      <c r="X21" s="116">
        <v>11097</v>
      </c>
      <c r="Y21" s="112">
        <v>11494</v>
      </c>
      <c r="Z21" s="112">
        <v>11567</v>
      </c>
      <c r="AB21" s="117">
        <f t="shared" si="2"/>
        <v>9.1264862988298973E-2</v>
      </c>
    </row>
    <row r="22" spans="1:28" x14ac:dyDescent="0.25">
      <c r="S22" s="115" t="s">
        <v>68</v>
      </c>
      <c r="T22" s="115"/>
      <c r="U22" s="116"/>
      <c r="V22" s="116">
        <v>7627</v>
      </c>
      <c r="W22" s="116">
        <v>7901</v>
      </c>
      <c r="X22" s="116">
        <v>8757</v>
      </c>
      <c r="Y22" s="112">
        <v>9348</v>
      </c>
      <c r="Z22" s="112">
        <v>8932</v>
      </c>
      <c r="AB22" s="117">
        <f t="shared" si="2"/>
        <v>7.0474432109577795E-2</v>
      </c>
    </row>
    <row r="23" spans="1:28" x14ac:dyDescent="0.25">
      <c r="S23" s="115" t="s">
        <v>69</v>
      </c>
      <c r="T23" s="115"/>
      <c r="U23" s="116"/>
      <c r="V23" s="116">
        <v>4119</v>
      </c>
      <c r="W23" s="116">
        <v>5405</v>
      </c>
      <c r="X23" s="116">
        <v>5808</v>
      </c>
      <c r="Y23" s="112">
        <v>6214</v>
      </c>
      <c r="Z23" s="112">
        <v>6189</v>
      </c>
      <c r="AB23" s="117">
        <f t="shared" si="2"/>
        <v>4.8831869718559899E-2</v>
      </c>
    </row>
    <row r="24" spans="1:28" x14ac:dyDescent="0.25">
      <c r="S24" s="115" t="s">
        <v>70</v>
      </c>
      <c r="T24" s="115"/>
      <c r="U24" s="116"/>
      <c r="V24" s="116">
        <v>1203</v>
      </c>
      <c r="W24" s="116">
        <v>1212</v>
      </c>
      <c r="X24" s="116">
        <v>1316</v>
      </c>
      <c r="Y24" s="112">
        <v>1307</v>
      </c>
      <c r="Z24" s="112">
        <v>1160</v>
      </c>
      <c r="AB24" s="117">
        <f t="shared" si="2"/>
        <v>9.1525236505945202E-3</v>
      </c>
    </row>
    <row r="25" spans="1:28" x14ac:dyDescent="0.25">
      <c r="S25" s="115" t="s">
        <v>71</v>
      </c>
      <c r="T25" s="115"/>
      <c r="U25" s="116"/>
      <c r="V25" s="116">
        <v>3967</v>
      </c>
      <c r="W25" s="116">
        <v>4188</v>
      </c>
      <c r="X25" s="116">
        <v>4301</v>
      </c>
      <c r="Y25" s="112">
        <v>4376</v>
      </c>
      <c r="Z25" s="112">
        <v>4409</v>
      </c>
      <c r="AB25" s="117">
        <f t="shared" si="2"/>
        <v>3.4787479978854514E-2</v>
      </c>
    </row>
    <row r="26" spans="1:28" x14ac:dyDescent="0.25">
      <c r="S26" s="115" t="s">
        <v>72</v>
      </c>
      <c r="T26" s="115"/>
      <c r="U26" s="116"/>
      <c r="V26" s="116">
        <v>1376</v>
      </c>
      <c r="W26" s="116">
        <v>1581</v>
      </c>
      <c r="X26" s="116">
        <v>1536</v>
      </c>
      <c r="Y26" s="112">
        <v>1413</v>
      </c>
      <c r="Z26" s="112">
        <v>1424</v>
      </c>
      <c r="AB26" s="117">
        <f t="shared" si="2"/>
        <v>1.1235511791764307E-2</v>
      </c>
    </row>
    <row r="27" spans="1:28" x14ac:dyDescent="0.25">
      <c r="S27" s="115" t="s">
        <v>73</v>
      </c>
      <c r="T27" s="115"/>
      <c r="U27" s="116"/>
      <c r="V27" s="116">
        <v>5599</v>
      </c>
      <c r="W27" s="116">
        <v>6477</v>
      </c>
      <c r="X27" s="116">
        <v>7375</v>
      </c>
      <c r="Y27" s="112">
        <v>7221</v>
      </c>
      <c r="Z27" s="112">
        <v>7482</v>
      </c>
      <c r="AB27" s="117">
        <f t="shared" si="2"/>
        <v>5.9033777546334654E-2</v>
      </c>
    </row>
    <row r="28" spans="1:28" x14ac:dyDescent="0.25">
      <c r="S28" s="115" t="s">
        <v>74</v>
      </c>
      <c r="T28" s="115"/>
      <c r="U28" s="116"/>
      <c r="V28" s="116">
        <v>15461</v>
      </c>
      <c r="W28" s="116">
        <v>18866</v>
      </c>
      <c r="X28" s="116">
        <v>21109</v>
      </c>
      <c r="Y28" s="112">
        <v>20885</v>
      </c>
      <c r="Z28" s="112">
        <v>21243</v>
      </c>
      <c r="AB28" s="117">
        <f t="shared" si="2"/>
        <v>0.1676095344048098</v>
      </c>
    </row>
    <row r="29" spans="1:28" x14ac:dyDescent="0.25">
      <c r="S29" s="115" t="s">
        <v>75</v>
      </c>
      <c r="T29" s="115"/>
      <c r="U29" s="116"/>
      <c r="V29" s="116">
        <v>3124</v>
      </c>
      <c r="W29" s="116">
        <v>2832</v>
      </c>
      <c r="X29" s="116">
        <v>4621</v>
      </c>
      <c r="Y29" s="112">
        <v>3211</v>
      </c>
      <c r="Z29" s="112">
        <v>3236</v>
      </c>
      <c r="AB29" s="117">
        <f t="shared" si="2"/>
        <v>2.5532384942520574E-2</v>
      </c>
    </row>
    <row r="30" spans="1:28" x14ac:dyDescent="0.25">
      <c r="S30" s="115" t="s">
        <v>76</v>
      </c>
      <c r="T30" s="115"/>
      <c r="U30" s="116"/>
      <c r="V30" s="116">
        <v>4428</v>
      </c>
      <c r="W30" s="116">
        <v>4673</v>
      </c>
      <c r="X30" s="116">
        <v>4001</v>
      </c>
      <c r="Y30" s="112">
        <v>5112</v>
      </c>
      <c r="Z30" s="112">
        <v>4802</v>
      </c>
      <c r="AB30" s="117">
        <f t="shared" si="2"/>
        <v>3.7888291870823175E-2</v>
      </c>
    </row>
    <row r="31" spans="1:28" x14ac:dyDescent="0.25">
      <c r="S31" s="115" t="s">
        <v>77</v>
      </c>
      <c r="T31" s="115"/>
      <c r="U31" s="116"/>
      <c r="V31" s="116">
        <v>10489</v>
      </c>
      <c r="W31" s="116">
        <v>11505</v>
      </c>
      <c r="X31" s="116">
        <v>12506</v>
      </c>
      <c r="Y31" s="112">
        <v>13275</v>
      </c>
      <c r="Z31" s="112">
        <v>14513</v>
      </c>
      <c r="AB31" s="117">
        <f t="shared" si="2"/>
        <v>0.11450911701817092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1214</v>
      </c>
      <c r="W32" s="116">
        <v>1340</v>
      </c>
      <c r="X32" s="116">
        <v>1389</v>
      </c>
      <c r="Y32" s="112">
        <v>1398</v>
      </c>
      <c r="Z32" s="112">
        <v>1298</v>
      </c>
      <c r="AB32" s="117">
        <f t="shared" si="2"/>
        <v>1.0241358360751454E-2</v>
      </c>
    </row>
    <row r="33" spans="19:32" x14ac:dyDescent="0.25">
      <c r="S33" s="115" t="s">
        <v>79</v>
      </c>
      <c r="T33" s="115"/>
      <c r="U33" s="116"/>
      <c r="V33" s="116">
        <v>3999</v>
      </c>
      <c r="W33" s="116">
        <v>4686</v>
      </c>
      <c r="X33" s="116">
        <v>5109</v>
      </c>
      <c r="Y33" s="112">
        <v>5179</v>
      </c>
      <c r="Z33" s="112">
        <v>5251</v>
      </c>
      <c r="AB33" s="117">
        <f t="shared" si="2"/>
        <v>4.1430949732130878E-2</v>
      </c>
    </row>
    <row r="34" spans="19:32" x14ac:dyDescent="0.25">
      <c r="S34" s="118" t="s">
        <v>53</v>
      </c>
      <c r="T34" s="118"/>
      <c r="U34" s="119"/>
      <c r="V34" s="119">
        <v>112195</v>
      </c>
      <c r="W34" s="119">
        <v>118987</v>
      </c>
      <c r="X34" s="119">
        <v>125867</v>
      </c>
      <c r="Y34" s="120">
        <v>125863</v>
      </c>
      <c r="Z34" s="120">
        <v>126741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67445</v>
      </c>
      <c r="W37" s="112">
        <v>70102</v>
      </c>
      <c r="X37" s="112">
        <v>70847</v>
      </c>
      <c r="Y37" s="112">
        <v>71688</v>
      </c>
      <c r="Z37" s="112">
        <v>69235</v>
      </c>
      <c r="AB37" s="132">
        <f>Z37/Z40*100</f>
        <v>80.833848991838977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12236</v>
      </c>
      <c r="W38" s="112">
        <v>13224</v>
      </c>
      <c r="X38" s="112">
        <v>15666</v>
      </c>
      <c r="Y38" s="112">
        <v>16031</v>
      </c>
      <c r="Z38" s="112">
        <v>16416</v>
      </c>
      <c r="AB38" s="132">
        <f>Z38/Z40*100</f>
        <v>19.166151008161027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79681</v>
      </c>
      <c r="W40" s="112">
        <v>83326</v>
      </c>
      <c r="X40" s="112">
        <v>86513</v>
      </c>
      <c r="Y40" s="112">
        <v>87719</v>
      </c>
      <c r="Z40" s="112">
        <v>85651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7</v>
      </c>
      <c r="W44" s="112">
        <v>14</v>
      </c>
      <c r="X44" s="112">
        <v>14</v>
      </c>
      <c r="Y44" s="112">
        <v>8</v>
      </c>
      <c r="Z44" s="112">
        <v>9</v>
      </c>
    </row>
    <row r="45" spans="19:32" x14ac:dyDescent="0.25">
      <c r="S45" s="115" t="s">
        <v>37</v>
      </c>
      <c r="T45" s="115"/>
      <c r="U45" s="112"/>
      <c r="V45" s="112">
        <v>588</v>
      </c>
      <c r="W45" s="112">
        <v>597</v>
      </c>
      <c r="X45" s="112">
        <v>680</v>
      </c>
      <c r="Y45" s="112">
        <v>670</v>
      </c>
      <c r="Z45" s="112">
        <v>722</v>
      </c>
    </row>
    <row r="46" spans="19:32" x14ac:dyDescent="0.25">
      <c r="S46" s="115" t="s">
        <v>38</v>
      </c>
      <c r="T46" s="115"/>
      <c r="U46" s="112"/>
      <c r="V46" s="112">
        <v>3170</v>
      </c>
      <c r="W46" s="112">
        <v>3124</v>
      </c>
      <c r="X46" s="112">
        <v>3462</v>
      </c>
      <c r="Y46" s="112">
        <v>3289</v>
      </c>
      <c r="Z46" s="112">
        <v>3121</v>
      </c>
    </row>
    <row r="47" spans="19:32" x14ac:dyDescent="0.25">
      <c r="S47" s="115" t="s">
        <v>39</v>
      </c>
      <c r="T47" s="115"/>
      <c r="U47" s="112"/>
      <c r="V47" s="112">
        <v>7973</v>
      </c>
      <c r="W47" s="112">
        <v>8687</v>
      </c>
      <c r="X47" s="112">
        <v>9067</v>
      </c>
      <c r="Y47" s="112">
        <v>8178</v>
      </c>
      <c r="Z47" s="112">
        <v>7583</v>
      </c>
    </row>
    <row r="48" spans="19:32" x14ac:dyDescent="0.25">
      <c r="S48" s="115" t="s">
        <v>40</v>
      </c>
      <c r="T48" s="115"/>
      <c r="U48" s="112"/>
      <c r="V48" s="112">
        <v>10711</v>
      </c>
      <c r="W48" s="112">
        <v>11946</v>
      </c>
      <c r="X48" s="112">
        <v>13062</v>
      </c>
      <c r="Y48" s="112">
        <v>13200</v>
      </c>
      <c r="Z48" s="112">
        <v>13179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10325</v>
      </c>
      <c r="W49" s="112">
        <v>10709</v>
      </c>
      <c r="X49" s="112">
        <v>11106</v>
      </c>
      <c r="Y49" s="112">
        <v>10808</v>
      </c>
      <c r="Z49" s="112">
        <v>10774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Greater Dandenong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8018</v>
      </c>
      <c r="W50" s="112">
        <v>8769</v>
      </c>
      <c r="X50" s="112">
        <v>9129</v>
      </c>
      <c r="Y50" s="112">
        <v>8996</v>
      </c>
      <c r="Z50" s="112">
        <v>9080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5969</v>
      </c>
      <c r="W51" s="112">
        <v>6230</v>
      </c>
      <c r="X51" s="112">
        <v>6358</v>
      </c>
      <c r="Y51" s="112">
        <v>6437</v>
      </c>
      <c r="Z51" s="112">
        <v>6560</v>
      </c>
    </row>
    <row r="52" spans="1:26" ht="15" customHeight="1" x14ac:dyDescent="0.25">
      <c r="S52" s="115" t="s">
        <v>44</v>
      </c>
      <c r="T52" s="115"/>
      <c r="U52" s="112"/>
      <c r="V52" s="112">
        <v>5341</v>
      </c>
      <c r="W52" s="112">
        <v>5527</v>
      </c>
      <c r="X52" s="112">
        <v>5548</v>
      </c>
      <c r="Y52" s="112">
        <v>5543</v>
      </c>
      <c r="Z52" s="112">
        <v>5591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4531</v>
      </c>
      <c r="W53" s="112">
        <v>4722</v>
      </c>
      <c r="X53" s="112">
        <v>4780</v>
      </c>
      <c r="Y53" s="112">
        <v>4822</v>
      </c>
      <c r="Z53" s="112">
        <v>4956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3789</v>
      </c>
      <c r="W54" s="112">
        <v>3979</v>
      </c>
      <c r="X54" s="112">
        <v>3920</v>
      </c>
      <c r="Y54" s="112">
        <v>3954</v>
      </c>
      <c r="Z54" s="112">
        <v>3985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2607</v>
      </c>
      <c r="W55" s="112">
        <v>2746</v>
      </c>
      <c r="X55" s="112">
        <v>2934</v>
      </c>
      <c r="Y55" s="112">
        <v>3009</v>
      </c>
      <c r="Z55" s="112">
        <v>3019</v>
      </c>
    </row>
    <row r="56" spans="1:26" ht="15" customHeight="1" x14ac:dyDescent="0.25">
      <c r="S56" s="115" t="s">
        <v>48</v>
      </c>
      <c r="T56" s="115"/>
      <c r="U56" s="112"/>
      <c r="V56" s="112">
        <v>1209</v>
      </c>
      <c r="W56" s="112">
        <v>1304</v>
      </c>
      <c r="X56" s="112">
        <v>1312</v>
      </c>
      <c r="Y56" s="112">
        <v>1399</v>
      </c>
      <c r="Z56" s="112">
        <v>1500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456</v>
      </c>
      <c r="W57" s="112">
        <v>500</v>
      </c>
      <c r="X57" s="112">
        <v>547</v>
      </c>
      <c r="Y57" s="112">
        <v>564</v>
      </c>
      <c r="Z57" s="112">
        <v>538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158</v>
      </c>
      <c r="W58" s="112">
        <v>154</v>
      </c>
      <c r="X58" s="112">
        <v>148</v>
      </c>
      <c r="Y58" s="112">
        <v>157</v>
      </c>
      <c r="Z58" s="112">
        <v>195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96</v>
      </c>
      <c r="W59" s="112">
        <v>91</v>
      </c>
      <c r="X59" s="112">
        <v>78</v>
      </c>
      <c r="Y59" s="112">
        <v>88</v>
      </c>
      <c r="Z59" s="112">
        <v>74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40</v>
      </c>
      <c r="W60" s="112">
        <v>42</v>
      </c>
      <c r="X60" s="112">
        <v>39</v>
      </c>
      <c r="Y60" s="112">
        <v>48</v>
      </c>
      <c r="Z60" s="112">
        <v>45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64986</v>
      </c>
      <c r="W61" s="112">
        <v>69127</v>
      </c>
      <c r="X61" s="112">
        <v>72190</v>
      </c>
      <c r="Y61" s="112">
        <v>71177</v>
      </c>
      <c r="Z61" s="112">
        <v>70931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11</v>
      </c>
      <c r="W63" s="112">
        <v>16</v>
      </c>
      <c r="X63" s="112">
        <v>15</v>
      </c>
      <c r="Y63" s="112">
        <v>7</v>
      </c>
      <c r="Z63" s="112">
        <v>8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686</v>
      </c>
      <c r="W64" s="112">
        <v>710</v>
      </c>
      <c r="X64" s="112">
        <v>833</v>
      </c>
      <c r="Y64" s="112">
        <v>853</v>
      </c>
      <c r="Z64" s="112">
        <v>774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Greater Dandenong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2485</v>
      </c>
      <c r="W65" s="112">
        <v>2591</v>
      </c>
      <c r="X65" s="112">
        <v>2874</v>
      </c>
      <c r="Y65" s="112">
        <v>2885</v>
      </c>
      <c r="Z65" s="112">
        <v>2878</v>
      </c>
    </row>
    <row r="66" spans="1:26" x14ac:dyDescent="0.25">
      <c r="S66" s="115" t="s">
        <v>39</v>
      </c>
      <c r="T66" s="115"/>
      <c r="U66" s="112"/>
      <c r="V66" s="112">
        <v>5575</v>
      </c>
      <c r="W66" s="112">
        <v>6033</v>
      </c>
      <c r="X66" s="112">
        <v>6507</v>
      </c>
      <c r="Y66" s="112">
        <v>6699</v>
      </c>
      <c r="Z66" s="112">
        <v>6810</v>
      </c>
    </row>
    <row r="67" spans="1:26" x14ac:dyDescent="0.25">
      <c r="S67" s="115" t="s">
        <v>40</v>
      </c>
      <c r="T67" s="115"/>
      <c r="U67" s="112"/>
      <c r="V67" s="112">
        <v>8087</v>
      </c>
      <c r="W67" s="112">
        <v>8641</v>
      </c>
      <c r="X67" s="112">
        <v>9532</v>
      </c>
      <c r="Y67" s="112">
        <v>9980</v>
      </c>
      <c r="Z67" s="112">
        <v>10179</v>
      </c>
    </row>
    <row r="68" spans="1:26" x14ac:dyDescent="0.25">
      <c r="S68" s="115" t="s">
        <v>41</v>
      </c>
      <c r="T68" s="115"/>
      <c r="U68" s="112"/>
      <c r="V68" s="112">
        <v>7184</v>
      </c>
      <c r="W68" s="112">
        <v>7421</v>
      </c>
      <c r="X68" s="112">
        <v>8107</v>
      </c>
      <c r="Y68" s="112">
        <v>8024</v>
      </c>
      <c r="Z68" s="112">
        <v>8119</v>
      </c>
    </row>
    <row r="69" spans="1:26" x14ac:dyDescent="0.25">
      <c r="S69" s="115" t="s">
        <v>42</v>
      </c>
      <c r="T69" s="115"/>
      <c r="U69" s="112"/>
      <c r="V69" s="112">
        <v>5019</v>
      </c>
      <c r="W69" s="112">
        <v>5675</v>
      </c>
      <c r="X69" s="112">
        <v>6290</v>
      </c>
      <c r="Y69" s="112">
        <v>6513</v>
      </c>
      <c r="Z69" s="112">
        <v>6708</v>
      </c>
    </row>
    <row r="70" spans="1:26" x14ac:dyDescent="0.25">
      <c r="S70" s="115" t="s">
        <v>43</v>
      </c>
      <c r="T70" s="115"/>
      <c r="U70" s="112"/>
      <c r="V70" s="112">
        <v>4332</v>
      </c>
      <c r="W70" s="112">
        <v>4527</v>
      </c>
      <c r="X70" s="112">
        <v>4706</v>
      </c>
      <c r="Y70" s="112">
        <v>4760</v>
      </c>
      <c r="Z70" s="112">
        <v>5083</v>
      </c>
    </row>
    <row r="71" spans="1:26" x14ac:dyDescent="0.25">
      <c r="S71" s="115" t="s">
        <v>44</v>
      </c>
      <c r="T71" s="115"/>
      <c r="U71" s="112"/>
      <c r="V71" s="112">
        <v>4119</v>
      </c>
      <c r="W71" s="112">
        <v>4250</v>
      </c>
      <c r="X71" s="112">
        <v>4519</v>
      </c>
      <c r="Y71" s="112">
        <v>4608</v>
      </c>
      <c r="Z71" s="112">
        <v>4523</v>
      </c>
    </row>
    <row r="72" spans="1:26" x14ac:dyDescent="0.25">
      <c r="S72" s="115" t="s">
        <v>45</v>
      </c>
      <c r="T72" s="115"/>
      <c r="U72" s="112"/>
      <c r="V72" s="112">
        <v>3570</v>
      </c>
      <c r="W72" s="112">
        <v>3653</v>
      </c>
      <c r="X72" s="112">
        <v>3677</v>
      </c>
      <c r="Y72" s="112">
        <v>3649</v>
      </c>
      <c r="Z72" s="112">
        <v>3842</v>
      </c>
    </row>
    <row r="73" spans="1:26" x14ac:dyDescent="0.25">
      <c r="S73" s="115" t="s">
        <v>46</v>
      </c>
      <c r="T73" s="115"/>
      <c r="U73" s="112"/>
      <c r="V73" s="112">
        <v>2873</v>
      </c>
      <c r="W73" s="112">
        <v>2969</v>
      </c>
      <c r="X73" s="112">
        <v>3065</v>
      </c>
      <c r="Y73" s="112">
        <v>3002</v>
      </c>
      <c r="Z73" s="112">
        <v>3138</v>
      </c>
    </row>
    <row r="74" spans="1:26" x14ac:dyDescent="0.25">
      <c r="S74" s="115" t="s">
        <v>47</v>
      </c>
      <c r="T74" s="115"/>
      <c r="U74" s="112"/>
      <c r="V74" s="112">
        <v>1917</v>
      </c>
      <c r="W74" s="112">
        <v>1995</v>
      </c>
      <c r="X74" s="112">
        <v>2091</v>
      </c>
      <c r="Y74" s="112">
        <v>2163</v>
      </c>
      <c r="Z74" s="112">
        <v>2135</v>
      </c>
    </row>
    <row r="75" spans="1:26" x14ac:dyDescent="0.25">
      <c r="S75" s="115" t="s">
        <v>48</v>
      </c>
      <c r="T75" s="115"/>
      <c r="U75" s="112"/>
      <c r="V75" s="112">
        <v>825</v>
      </c>
      <c r="W75" s="112">
        <v>848</v>
      </c>
      <c r="X75" s="112">
        <v>923</v>
      </c>
      <c r="Y75" s="112">
        <v>968</v>
      </c>
      <c r="Z75" s="112">
        <v>972</v>
      </c>
    </row>
    <row r="76" spans="1:26" x14ac:dyDescent="0.25">
      <c r="S76" s="115" t="s">
        <v>49</v>
      </c>
      <c r="T76" s="115"/>
      <c r="U76" s="112"/>
      <c r="V76" s="112">
        <v>257</v>
      </c>
      <c r="W76" s="112">
        <v>270</v>
      </c>
      <c r="X76" s="112">
        <v>300</v>
      </c>
      <c r="Y76" s="112">
        <v>324</v>
      </c>
      <c r="Z76" s="112">
        <v>324</v>
      </c>
    </row>
    <row r="77" spans="1:26" x14ac:dyDescent="0.25">
      <c r="S77" s="115" t="s">
        <v>50</v>
      </c>
      <c r="T77" s="115"/>
      <c r="U77" s="112"/>
      <c r="V77" s="112">
        <v>135</v>
      </c>
      <c r="W77" s="112">
        <v>128</v>
      </c>
      <c r="X77" s="112">
        <v>113</v>
      </c>
      <c r="Y77" s="112">
        <v>107</v>
      </c>
      <c r="Z77" s="112">
        <v>111</v>
      </c>
    </row>
    <row r="78" spans="1:26" x14ac:dyDescent="0.25">
      <c r="S78" s="115" t="s">
        <v>51</v>
      </c>
      <c r="T78" s="115"/>
      <c r="U78" s="112"/>
      <c r="V78" s="112">
        <v>56</v>
      </c>
      <c r="W78" s="112">
        <v>60</v>
      </c>
      <c r="X78" s="112">
        <v>68</v>
      </c>
      <c r="Y78" s="112">
        <v>78</v>
      </c>
      <c r="Z78" s="112">
        <v>81</v>
      </c>
    </row>
    <row r="79" spans="1:26" x14ac:dyDescent="0.25">
      <c r="S79" s="115" t="s">
        <v>52</v>
      </c>
      <c r="T79" s="115"/>
      <c r="U79" s="112"/>
      <c r="V79" s="112">
        <v>73</v>
      </c>
      <c r="W79" s="112">
        <v>67</v>
      </c>
      <c r="X79" s="112">
        <v>52</v>
      </c>
      <c r="Y79" s="112">
        <v>54</v>
      </c>
      <c r="Z79" s="112">
        <v>49</v>
      </c>
    </row>
    <row r="80" spans="1:26" x14ac:dyDescent="0.25">
      <c r="S80" s="118" t="s">
        <v>53</v>
      </c>
      <c r="T80" s="118"/>
      <c r="U80" s="112"/>
      <c r="V80" s="112">
        <v>47211</v>
      </c>
      <c r="W80" s="112">
        <v>49852</v>
      </c>
      <c r="X80" s="112">
        <v>53678</v>
      </c>
      <c r="Y80" s="112">
        <v>54686</v>
      </c>
      <c r="Z80" s="112">
        <v>55734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Greater Dandenong</v>
      </c>
      <c r="D83" s="144"/>
      <c r="E83" s="144"/>
      <c r="F83" s="144"/>
      <c r="G83" s="144"/>
      <c r="H83" s="47"/>
      <c r="I83" s="47"/>
      <c r="J83" s="145" t="str">
        <f>'State data for spotlight'!A1</f>
        <v>Victoria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3478</v>
      </c>
      <c r="W83" s="112">
        <v>3778</v>
      </c>
      <c r="X83" s="112">
        <v>3856</v>
      </c>
      <c r="Y83" s="112">
        <v>4098</v>
      </c>
      <c r="Z83" s="112">
        <v>4138</v>
      </c>
      <c r="AD83" s="117"/>
    </row>
    <row r="84" spans="1:30" ht="15" customHeight="1" x14ac:dyDescent="0.25">
      <c r="A84" s="46"/>
      <c r="B84" s="46"/>
      <c r="C84" s="48"/>
      <c r="D84" s="139" t="s">
        <v>0</v>
      </c>
      <c r="E84" s="139"/>
      <c r="F84" s="139" t="s">
        <v>201</v>
      </c>
      <c r="G84" s="139"/>
      <c r="H84" s="48"/>
      <c r="I84" s="48"/>
      <c r="J84" s="48"/>
      <c r="K84" s="48"/>
      <c r="L84" s="139" t="s">
        <v>0</v>
      </c>
      <c r="M84" s="139"/>
      <c r="N84" s="139" t="s">
        <v>201</v>
      </c>
      <c r="O84" s="139"/>
      <c r="S84" s="115" t="s">
        <v>57</v>
      </c>
      <c r="T84" s="115"/>
      <c r="U84" s="112"/>
      <c r="V84" s="112">
        <v>4559</v>
      </c>
      <c r="W84" s="112">
        <v>4872</v>
      </c>
      <c r="X84" s="112">
        <v>5247</v>
      </c>
      <c r="Y84" s="112">
        <v>5411</v>
      </c>
      <c r="Z84" s="112">
        <v>5380</v>
      </c>
    </row>
    <row r="85" spans="1:30" ht="15" customHeight="1" x14ac:dyDescent="0.25">
      <c r="A85" s="46"/>
      <c r="B85" s="46"/>
      <c r="C85" s="58" t="s">
        <v>1</v>
      </c>
      <c r="D85" s="139" t="s">
        <v>2</v>
      </c>
      <c r="E85" s="139"/>
      <c r="F85" s="139" t="str">
        <f>"since "&amp;$V$2</f>
        <v>since 2016-17</v>
      </c>
      <c r="G85" s="139"/>
      <c r="H85" s="48"/>
      <c r="I85" s="48"/>
      <c r="J85" s="48"/>
      <c r="K85" s="58" t="s">
        <v>1</v>
      </c>
      <c r="L85" s="139" t="s">
        <v>2</v>
      </c>
      <c r="M85" s="139"/>
      <c r="N85" s="139" t="str">
        <f>"since "&amp;$V$2</f>
        <v>since 2016-17</v>
      </c>
      <c r="O85" s="139"/>
      <c r="S85" s="115" t="s">
        <v>195</v>
      </c>
      <c r="T85" s="115"/>
      <c r="U85" s="112"/>
      <c r="V85" s="112">
        <v>6832</v>
      </c>
      <c r="W85" s="112">
        <v>7281</v>
      </c>
      <c r="X85" s="112">
        <v>7362</v>
      </c>
      <c r="Y85" s="112">
        <v>7202</v>
      </c>
      <c r="Z85" s="112">
        <v>7115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126,741</v>
      </c>
      <c r="D86" s="96">
        <f t="shared" ref="D86:D91" si="4">AD4</f>
        <v>7.0158432519187297E-3</v>
      </c>
      <c r="E86" s="97">
        <f t="shared" ref="E86:E91" si="5">AD4</f>
        <v>7.0158432519187297E-3</v>
      </c>
      <c r="F86" s="96">
        <f t="shared" ref="F86:F91" si="6">AF4</f>
        <v>0.12962913446883606</v>
      </c>
      <c r="G86" s="97">
        <f t="shared" ref="G86:G91" si="7">AF4</f>
        <v>0.12962913446883606</v>
      </c>
      <c r="H86" s="57"/>
      <c r="I86" s="57"/>
      <c r="J86" s="140" t="str">
        <f>'State data for spotlight'!J4</f>
        <v>5,274,707</v>
      </c>
      <c r="K86" s="140"/>
      <c r="L86" s="96">
        <f>'State data for spotlight'!L4</f>
        <v>1.4421743640712803E-2</v>
      </c>
      <c r="M86" s="97">
        <f>'State data for spotlight'!L4</f>
        <v>1.4421743640712803E-2</v>
      </c>
      <c r="N86" s="96">
        <f>'State data for spotlight'!N4</f>
        <v>8.438148994686534E-2</v>
      </c>
      <c r="O86" s="97">
        <f>'State data for spotlight'!N4</f>
        <v>8.438148994686534E-2</v>
      </c>
      <c r="S86" s="115" t="s">
        <v>196</v>
      </c>
      <c r="T86" s="115"/>
      <c r="U86" s="112"/>
      <c r="V86" s="112">
        <v>1905</v>
      </c>
      <c r="W86" s="112">
        <v>2027</v>
      </c>
      <c r="X86" s="112">
        <v>2145</v>
      </c>
      <c r="Y86" s="112">
        <v>2189</v>
      </c>
      <c r="Z86" s="112">
        <v>2135</v>
      </c>
    </row>
    <row r="87" spans="1:30" ht="15" customHeight="1" x14ac:dyDescent="0.25">
      <c r="A87" s="98" t="s">
        <v>4</v>
      </c>
      <c r="B87" s="49"/>
      <c r="C87" s="57" t="str">
        <f t="shared" si="3"/>
        <v>70,931</v>
      </c>
      <c r="D87" s="96">
        <f t="shared" si="4"/>
        <v>-3.4561726400381687E-3</v>
      </c>
      <c r="E87" s="97">
        <f t="shared" si="5"/>
        <v>-3.4561726400381687E-3</v>
      </c>
      <c r="F87" s="96">
        <f t="shared" si="6"/>
        <v>9.153163134973763E-2</v>
      </c>
      <c r="G87" s="97">
        <f t="shared" si="7"/>
        <v>9.153163134973763E-2</v>
      </c>
      <c r="H87" s="57"/>
      <c r="I87" s="57"/>
      <c r="J87" s="140" t="str">
        <f>'State data for spotlight'!J5</f>
        <v>2,678,317</v>
      </c>
      <c r="K87" s="140"/>
      <c r="L87" s="96">
        <f>'State data for spotlight'!L5</f>
        <v>7.6054295905234603E-3</v>
      </c>
      <c r="M87" s="97">
        <f>'State data for spotlight'!L5</f>
        <v>7.6054295905234603E-3</v>
      </c>
      <c r="N87" s="96">
        <f>'State data for spotlight'!N5</f>
        <v>7.1082164833552008E-2</v>
      </c>
      <c r="O87" s="97">
        <f>'State data for spotlight'!N5</f>
        <v>7.1082164833552008E-2</v>
      </c>
      <c r="S87" s="115" t="s">
        <v>197</v>
      </c>
      <c r="T87" s="115"/>
      <c r="U87" s="112"/>
      <c r="V87" s="112">
        <v>2303</v>
      </c>
      <c r="W87" s="112">
        <v>2309</v>
      </c>
      <c r="X87" s="112">
        <v>2384</v>
      </c>
      <c r="Y87" s="112">
        <v>2315</v>
      </c>
      <c r="Z87" s="112">
        <v>2241</v>
      </c>
    </row>
    <row r="88" spans="1:30" ht="15" customHeight="1" x14ac:dyDescent="0.25">
      <c r="A88" s="98" t="s">
        <v>5</v>
      </c>
      <c r="B88" s="49"/>
      <c r="C88" s="57" t="str">
        <f t="shared" si="3"/>
        <v>55,734</v>
      </c>
      <c r="D88" s="96">
        <f t="shared" si="4"/>
        <v>1.9163954211315559E-2</v>
      </c>
      <c r="E88" s="97">
        <f t="shared" si="5"/>
        <v>1.9163954211315559E-2</v>
      </c>
      <c r="F88" s="96">
        <f t="shared" si="6"/>
        <v>0.18055496716797292</v>
      </c>
      <c r="G88" s="97">
        <f t="shared" si="7"/>
        <v>0.18055496716797292</v>
      </c>
      <c r="H88" s="57"/>
      <c r="I88" s="57"/>
      <c r="J88" s="140" t="str">
        <f>'State data for spotlight'!J6</f>
        <v>2,593,620</v>
      </c>
      <c r="K88" s="140"/>
      <c r="L88" s="96">
        <f>'State data for spotlight'!L6</f>
        <v>2.0458990541862843E-2</v>
      </c>
      <c r="M88" s="97">
        <f>'State data for spotlight'!L6</f>
        <v>2.0458990541862843E-2</v>
      </c>
      <c r="N88" s="96">
        <f>'State data for spotlight'!N6</f>
        <v>9.7278654845571522E-2</v>
      </c>
      <c r="O88" s="97">
        <f>'State data for spotlight'!N6</f>
        <v>9.7278654845571522E-2</v>
      </c>
      <c r="S88" s="115" t="s">
        <v>198</v>
      </c>
      <c r="T88" s="115"/>
      <c r="U88" s="112"/>
      <c r="V88" s="112">
        <v>2239</v>
      </c>
      <c r="W88" s="112">
        <v>2358</v>
      </c>
      <c r="X88" s="112">
        <v>2432</v>
      </c>
      <c r="Y88" s="112">
        <v>2366</v>
      </c>
      <c r="Z88" s="112">
        <v>2291</v>
      </c>
    </row>
    <row r="89" spans="1:30" ht="15" customHeight="1" x14ac:dyDescent="0.25">
      <c r="A89" s="49" t="s">
        <v>6</v>
      </c>
      <c r="B89" s="49"/>
      <c r="C89" s="57" t="str">
        <f t="shared" si="3"/>
        <v>85,655</v>
      </c>
      <c r="D89" s="96">
        <f t="shared" si="4"/>
        <v>-2.3563074257312855E-2</v>
      </c>
      <c r="E89" s="97">
        <f t="shared" si="5"/>
        <v>-2.3563074257312855E-2</v>
      </c>
      <c r="F89" s="96">
        <f t="shared" si="6"/>
        <v>7.4919997490117352E-2</v>
      </c>
      <c r="G89" s="97">
        <f t="shared" si="7"/>
        <v>7.4919997490117352E-2</v>
      </c>
      <c r="H89" s="57"/>
      <c r="I89" s="57"/>
      <c r="J89" s="140" t="str">
        <f>'State data for spotlight'!J7</f>
        <v>3,674,745</v>
      </c>
      <c r="K89" s="140"/>
      <c r="L89" s="96">
        <f>'State data for spotlight'!L7</f>
        <v>-4.8048916624486848E-3</v>
      </c>
      <c r="M89" s="97">
        <f>'State data for spotlight'!L7</f>
        <v>-4.8048916624486848E-3</v>
      </c>
      <c r="N89" s="96">
        <f>'State data for spotlight'!N7</f>
        <v>6.9960159780158238E-2</v>
      </c>
      <c r="O89" s="97">
        <f>'State data for spotlight'!N7</f>
        <v>6.9960159780158238E-2</v>
      </c>
      <c r="S89" s="115" t="s">
        <v>199</v>
      </c>
      <c r="T89" s="115"/>
      <c r="U89" s="112"/>
      <c r="V89" s="112">
        <v>5333</v>
      </c>
      <c r="W89" s="112">
        <v>5682</v>
      </c>
      <c r="X89" s="112">
        <v>5838</v>
      </c>
      <c r="Y89" s="112">
        <v>5865</v>
      </c>
      <c r="Z89" s="112">
        <v>5743</v>
      </c>
    </row>
    <row r="90" spans="1:30" ht="15" customHeight="1" x14ac:dyDescent="0.25">
      <c r="A90" s="49" t="s">
        <v>98</v>
      </c>
      <c r="B90" s="49"/>
      <c r="C90" s="57" t="str">
        <f t="shared" si="3"/>
        <v>$40,637</v>
      </c>
      <c r="D90" s="96">
        <f t="shared" si="4"/>
        <v>6.5530235193645314E-2</v>
      </c>
      <c r="E90" s="97">
        <f t="shared" si="5"/>
        <v>6.5530235193645314E-2</v>
      </c>
      <c r="F90" s="96">
        <f t="shared" si="6"/>
        <v>5.7200426661116577E-2</v>
      </c>
      <c r="G90" s="97">
        <f t="shared" si="7"/>
        <v>5.7200426661116577E-2</v>
      </c>
      <c r="H90" s="57"/>
      <c r="I90" s="57"/>
      <c r="J90" s="57"/>
      <c r="K90" s="57" t="str">
        <f>'State data for spotlight'!J8</f>
        <v>$47,209</v>
      </c>
      <c r="L90" s="96">
        <f>'State data for spotlight'!L8</f>
        <v>5.506898121546655E-2</v>
      </c>
      <c r="M90" s="97">
        <f>'State data for spotlight'!L8</f>
        <v>5.506898121546655E-2</v>
      </c>
      <c r="N90" s="96">
        <f>'State data for spotlight'!N8</f>
        <v>0.1204561491199776</v>
      </c>
      <c r="O90" s="97">
        <f>'State data for spotlight'!N8</f>
        <v>0.1204561491199776</v>
      </c>
      <c r="S90" s="115" t="s">
        <v>58</v>
      </c>
      <c r="T90" s="115"/>
      <c r="U90" s="112"/>
      <c r="V90" s="112">
        <v>8662</v>
      </c>
      <c r="W90" s="112">
        <v>9393</v>
      </c>
      <c r="X90" s="112">
        <v>9798</v>
      </c>
      <c r="Y90" s="112">
        <v>9710</v>
      </c>
      <c r="Z90" s="112">
        <v>9449</v>
      </c>
    </row>
    <row r="91" spans="1:30" ht="15" customHeight="1" x14ac:dyDescent="0.25">
      <c r="A91" s="49" t="s">
        <v>7</v>
      </c>
      <c r="B91" s="49"/>
      <c r="C91" s="57" t="str">
        <f t="shared" si="3"/>
        <v>$4,393.2 mil</v>
      </c>
      <c r="D91" s="96">
        <f t="shared" si="4"/>
        <v>4.1067324610273959E-2</v>
      </c>
      <c r="E91" s="97">
        <f t="shared" si="5"/>
        <v>4.1067324610273959E-2</v>
      </c>
      <c r="F91" s="96">
        <f t="shared" si="6"/>
        <v>0.25195071935883373</v>
      </c>
      <c r="G91" s="97">
        <f t="shared" si="7"/>
        <v>0.25195071935883373</v>
      </c>
      <c r="H91" s="57"/>
      <c r="I91" s="57"/>
      <c r="J91" s="57"/>
      <c r="K91" s="57" t="str">
        <f>'State data for spotlight'!J9</f>
        <v>$245.4 bil</v>
      </c>
      <c r="L91" s="96">
        <f>'State data for spotlight'!L9</f>
        <v>4.7371657837374626E-2</v>
      </c>
      <c r="M91" s="97">
        <f>'State data for spotlight'!L9</f>
        <v>4.7371657837374626E-2</v>
      </c>
      <c r="N91" s="96">
        <f>'State data for spotlight'!N9</f>
        <v>0.24227335855331145</v>
      </c>
      <c r="O91" s="97">
        <f>'State data for spotlight'!N9</f>
        <v>0.24227335855331145</v>
      </c>
      <c r="S91" s="118" t="s">
        <v>53</v>
      </c>
      <c r="T91" s="118"/>
      <c r="U91" s="112"/>
      <c r="V91" s="112">
        <v>45839</v>
      </c>
      <c r="W91" s="112">
        <v>47849</v>
      </c>
      <c r="X91" s="112">
        <v>49306</v>
      </c>
      <c r="Y91" s="112">
        <v>49552</v>
      </c>
      <c r="Z91" s="112">
        <v>48006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5" t="s">
        <v>202</v>
      </c>
      <c r="S93" s="115" t="s">
        <v>56</v>
      </c>
      <c r="T93" s="115"/>
      <c r="U93" s="112"/>
      <c r="V93" s="112">
        <v>2193</v>
      </c>
      <c r="W93" s="112">
        <v>2409</v>
      </c>
      <c r="X93" s="112">
        <v>2532</v>
      </c>
      <c r="Y93" s="112">
        <v>2606</v>
      </c>
      <c r="Z93" s="112">
        <v>2617</v>
      </c>
    </row>
    <row r="94" spans="1:30" ht="15" customHeight="1" x14ac:dyDescent="0.25">
      <c r="A94" s="136" t="s">
        <v>203</v>
      </c>
      <c r="S94" s="115" t="s">
        <v>57</v>
      </c>
      <c r="T94" s="115"/>
      <c r="U94" s="112"/>
      <c r="V94" s="112">
        <v>4821</v>
      </c>
      <c r="W94" s="112">
        <v>5231</v>
      </c>
      <c r="X94" s="112">
        <v>5553</v>
      </c>
      <c r="Y94" s="112">
        <v>5782</v>
      </c>
      <c r="Z94" s="112">
        <v>5834</v>
      </c>
    </row>
    <row r="95" spans="1:30" ht="15" customHeight="1" x14ac:dyDescent="0.25">
      <c r="A95" s="134" t="s">
        <v>286</v>
      </c>
      <c r="S95" s="115" t="s">
        <v>195</v>
      </c>
      <c r="T95" s="115"/>
      <c r="U95" s="112"/>
      <c r="V95" s="112">
        <v>1389</v>
      </c>
      <c r="W95" s="112">
        <v>1425</v>
      </c>
      <c r="X95" s="112">
        <v>1472</v>
      </c>
      <c r="Y95" s="112">
        <v>1468</v>
      </c>
      <c r="Z95" s="112">
        <v>1480</v>
      </c>
    </row>
    <row r="96" spans="1:30" ht="15" customHeight="1" x14ac:dyDescent="0.25">
      <c r="A96" s="135" t="s">
        <v>278</v>
      </c>
      <c r="S96" s="115" t="s">
        <v>196</v>
      </c>
      <c r="T96" s="115"/>
      <c r="U96" s="112"/>
      <c r="V96" s="112">
        <v>4598</v>
      </c>
      <c r="W96" s="112">
        <v>5081</v>
      </c>
      <c r="X96" s="112">
        <v>5502</v>
      </c>
      <c r="Y96" s="112">
        <v>5807</v>
      </c>
      <c r="Z96" s="112">
        <v>5914</v>
      </c>
    </row>
    <row r="97" spans="1:32" ht="15" customHeight="1" x14ac:dyDescent="0.25">
      <c r="A97" s="134" t="s">
        <v>290</v>
      </c>
      <c r="S97" s="115" t="s">
        <v>197</v>
      </c>
      <c r="T97" s="115"/>
      <c r="U97" s="112"/>
      <c r="V97" s="112">
        <v>4997</v>
      </c>
      <c r="W97" s="112">
        <v>5077</v>
      </c>
      <c r="X97" s="112">
        <v>5164</v>
      </c>
      <c r="Y97" s="112">
        <v>5085</v>
      </c>
      <c r="Z97" s="112">
        <v>4900</v>
      </c>
    </row>
    <row r="98" spans="1:32" ht="15" customHeight="1" x14ac:dyDescent="0.25">
      <c r="A98" s="134" t="s">
        <v>291</v>
      </c>
      <c r="S98" s="115" t="s">
        <v>198</v>
      </c>
      <c r="T98" s="115"/>
      <c r="U98" s="112"/>
      <c r="V98" s="112">
        <v>3426</v>
      </c>
      <c r="W98" s="112">
        <v>3569</v>
      </c>
      <c r="X98" s="112">
        <v>3598</v>
      </c>
      <c r="Y98" s="112">
        <v>3666</v>
      </c>
      <c r="Z98" s="112">
        <v>3597</v>
      </c>
    </row>
    <row r="99" spans="1:32" ht="15" customHeight="1" x14ac:dyDescent="0.25">
      <c r="S99" s="115" t="s">
        <v>199</v>
      </c>
      <c r="T99" s="115"/>
      <c r="U99" s="112"/>
      <c r="V99" s="112">
        <v>827</v>
      </c>
      <c r="W99" s="112">
        <v>899</v>
      </c>
      <c r="X99" s="112">
        <v>969</v>
      </c>
      <c r="Y99" s="112">
        <v>999</v>
      </c>
      <c r="Z99" s="112">
        <v>1072</v>
      </c>
    </row>
    <row r="100" spans="1:32" ht="15" customHeight="1" x14ac:dyDescent="0.25">
      <c r="S100" s="115" t="s">
        <v>58</v>
      </c>
      <c r="T100" s="115"/>
      <c r="U100" s="112"/>
      <c r="V100" s="112">
        <v>5429</v>
      </c>
      <c r="W100" s="112">
        <v>5991</v>
      </c>
      <c r="X100" s="112">
        <v>6560</v>
      </c>
      <c r="Y100" s="112">
        <v>6958</v>
      </c>
      <c r="Z100" s="112">
        <v>6971</v>
      </c>
    </row>
    <row r="101" spans="1:32" x14ac:dyDescent="0.25">
      <c r="A101" s="18"/>
      <c r="S101" s="118" t="s">
        <v>53</v>
      </c>
      <c r="T101" s="118"/>
      <c r="U101" s="112"/>
      <c r="V101" s="112">
        <v>33843</v>
      </c>
      <c r="W101" s="112">
        <v>35482</v>
      </c>
      <c r="X101" s="112">
        <v>37216</v>
      </c>
      <c r="Y101" s="112">
        <v>38168</v>
      </c>
      <c r="Z101" s="112">
        <v>37584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204</v>
      </c>
      <c r="Y103" s="106" t="s">
        <v>281</v>
      </c>
      <c r="Z103" s="106" t="s">
        <v>287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95660</v>
      </c>
      <c r="W104" s="112">
        <v>99988</v>
      </c>
      <c r="X104" s="112">
        <v>105346</v>
      </c>
      <c r="Y104" s="112">
        <v>109102</v>
      </c>
      <c r="Z104" s="112">
        <v>109102</v>
      </c>
      <c r="AB104" s="109" t="str">
        <f>TEXT(Z104,"###,###")</f>
        <v>109,102</v>
      </c>
      <c r="AD104" s="130">
        <f>Z104/($Z$4)*100</f>
        <v>86.082640976479595</v>
      </c>
      <c r="AF104" s="109"/>
    </row>
    <row r="105" spans="1:32" x14ac:dyDescent="0.25">
      <c r="S105" s="115" t="s">
        <v>17</v>
      </c>
      <c r="T105" s="115"/>
      <c r="U105" s="112"/>
      <c r="V105" s="112">
        <v>9991</v>
      </c>
      <c r="W105" s="112">
        <v>9642</v>
      </c>
      <c r="X105" s="112">
        <v>10650</v>
      </c>
      <c r="Y105" s="112">
        <v>10179</v>
      </c>
      <c r="Z105" s="112">
        <v>10016</v>
      </c>
      <c r="AB105" s="109" t="str">
        <f>TEXT(Z105,"###,###")</f>
        <v>10,016</v>
      </c>
      <c r="AD105" s="130">
        <f>Z105/($Z$4)*100</f>
        <v>7.9027307658926471</v>
      </c>
      <c r="AF105" s="109"/>
    </row>
    <row r="106" spans="1:32" x14ac:dyDescent="0.25">
      <c r="S106" s="118" t="s">
        <v>53</v>
      </c>
      <c r="T106" s="118"/>
      <c r="U106" s="120"/>
      <c r="V106" s="120">
        <v>105651</v>
      </c>
      <c r="W106" s="120">
        <v>109630</v>
      </c>
      <c r="X106" s="120">
        <v>115996</v>
      </c>
      <c r="Y106" s="120">
        <v>119281</v>
      </c>
      <c r="Z106" s="120">
        <v>119118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16522</v>
      </c>
      <c r="W108" s="112">
        <v>22073</v>
      </c>
      <c r="X108" s="112">
        <v>19944</v>
      </c>
      <c r="Y108" s="112">
        <v>21249</v>
      </c>
      <c r="Z108" s="112">
        <v>19381</v>
      </c>
      <c r="AB108" s="109" t="str">
        <f>TEXT(Z108,"###,###")</f>
        <v>19,381</v>
      </c>
      <c r="AD108" s="130">
        <f>Z108/($Z$4)*100</f>
        <v>15.291815592428653</v>
      </c>
      <c r="AF108" s="109"/>
    </row>
    <row r="109" spans="1:32" x14ac:dyDescent="0.25">
      <c r="S109" s="115" t="s">
        <v>20</v>
      </c>
      <c r="T109" s="115"/>
      <c r="U109" s="112"/>
      <c r="V109" s="112">
        <v>15755</v>
      </c>
      <c r="W109" s="112">
        <v>16215</v>
      </c>
      <c r="X109" s="112">
        <v>16221</v>
      </c>
      <c r="Y109" s="112">
        <v>16400</v>
      </c>
      <c r="Z109" s="112">
        <v>17851</v>
      </c>
      <c r="AB109" s="109" t="str">
        <f>TEXT(Z109,"###,###")</f>
        <v>17,851</v>
      </c>
      <c r="AD109" s="130">
        <f>Z109/($Z$4)*100</f>
        <v>14.084629283341618</v>
      </c>
      <c r="AF109" s="109"/>
    </row>
    <row r="110" spans="1:32" x14ac:dyDescent="0.25">
      <c r="S110" s="115" t="s">
        <v>21</v>
      </c>
      <c r="T110" s="115"/>
      <c r="U110" s="112"/>
      <c r="V110" s="112">
        <v>28287</v>
      </c>
      <c r="W110" s="112">
        <v>27806</v>
      </c>
      <c r="X110" s="112">
        <v>31873</v>
      </c>
      <c r="Y110" s="112">
        <v>30526</v>
      </c>
      <c r="Z110" s="112">
        <v>31477</v>
      </c>
      <c r="AB110" s="109" t="str">
        <f>TEXT(Z110,"###,###")</f>
        <v>31,477</v>
      </c>
      <c r="AD110" s="130">
        <f>Z110/($Z$4)*100</f>
        <v>24.835688530152041</v>
      </c>
      <c r="AF110" s="109"/>
    </row>
    <row r="111" spans="1:32" x14ac:dyDescent="0.25">
      <c r="S111" s="115" t="s">
        <v>22</v>
      </c>
      <c r="T111" s="115"/>
      <c r="U111" s="112"/>
      <c r="V111" s="112">
        <v>41318</v>
      </c>
      <c r="W111" s="112">
        <v>42838</v>
      </c>
      <c r="X111" s="112">
        <v>48205</v>
      </c>
      <c r="Y111" s="112">
        <v>47707</v>
      </c>
      <c r="Z111" s="112">
        <v>48691</v>
      </c>
      <c r="AB111" s="109" t="str">
        <f>TEXT(Z111,"###,###")</f>
        <v>48,691</v>
      </c>
      <c r="AD111" s="130">
        <f>Z111/($Z$4)*100</f>
        <v>38.417718023370497</v>
      </c>
      <c r="AF111" s="109"/>
    </row>
    <row r="112" spans="1:32" x14ac:dyDescent="0.25">
      <c r="S112" s="118" t="s">
        <v>53</v>
      </c>
      <c r="T112" s="118"/>
      <c r="U112" s="112"/>
      <c r="V112" s="112">
        <v>112198</v>
      </c>
      <c r="W112" s="112">
        <v>118984</v>
      </c>
      <c r="X112" s="112">
        <v>125869</v>
      </c>
      <c r="Y112" s="112">
        <v>125861</v>
      </c>
      <c r="Z112" s="112">
        <v>126741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38.44</v>
      </c>
      <c r="W118" s="131">
        <v>38.29</v>
      </c>
      <c r="X118" s="131">
        <v>38.1</v>
      </c>
      <c r="Y118" s="131">
        <v>38.24</v>
      </c>
      <c r="Z118" s="131">
        <v>38.659999999999997</v>
      </c>
      <c r="AB118" s="109" t="str">
        <f>TEXT(Z118,"##.0")</f>
        <v>38.7</v>
      </c>
    </row>
    <row r="120" spans="19:32" x14ac:dyDescent="0.25">
      <c r="S120" s="101" t="s">
        <v>100</v>
      </c>
      <c r="T120" s="112"/>
      <c r="U120" s="112"/>
      <c r="V120" s="112">
        <v>66781</v>
      </c>
      <c r="W120" s="112">
        <v>69566</v>
      </c>
      <c r="X120" s="112">
        <v>71928</v>
      </c>
      <c r="Y120" s="112">
        <v>73149</v>
      </c>
      <c r="Z120" s="112">
        <v>71114</v>
      </c>
      <c r="AB120" s="109" t="str">
        <f>TEXT(Z120,"###,###")</f>
        <v>71,114</v>
      </c>
    </row>
    <row r="121" spans="19:32" x14ac:dyDescent="0.25">
      <c r="S121" s="101" t="s">
        <v>101</v>
      </c>
      <c r="T121" s="112"/>
      <c r="U121" s="112"/>
      <c r="V121" s="112">
        <v>7047</v>
      </c>
      <c r="W121" s="112">
        <v>7178</v>
      </c>
      <c r="X121" s="112">
        <v>7349</v>
      </c>
      <c r="Y121" s="112">
        <v>7271</v>
      </c>
      <c r="Z121" s="112">
        <v>6900</v>
      </c>
      <c r="AB121" s="109" t="str">
        <f>TEXT(Z121,"###,###")</f>
        <v>6,900</v>
      </c>
    </row>
    <row r="122" spans="19:32" x14ac:dyDescent="0.25">
      <c r="S122" s="101" t="s">
        <v>102</v>
      </c>
      <c r="T122" s="112"/>
      <c r="U122" s="112"/>
      <c r="V122" s="112">
        <v>5849</v>
      </c>
      <c r="W122" s="112">
        <v>6584</v>
      </c>
      <c r="X122" s="112">
        <v>7237</v>
      </c>
      <c r="Y122" s="112">
        <v>7301</v>
      </c>
      <c r="Z122" s="112">
        <v>7638</v>
      </c>
      <c r="AB122" s="109" t="str">
        <f>TEXT(Z122,"###,###")</f>
        <v>7,638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72630</v>
      </c>
      <c r="W124" s="112">
        <v>76150</v>
      </c>
      <c r="X124" s="112">
        <v>79165</v>
      </c>
      <c r="Y124" s="112">
        <v>80450</v>
      </c>
      <c r="Z124" s="112">
        <v>78752</v>
      </c>
      <c r="AB124" s="109" t="str">
        <f>TEXT(Z124,"###,###")</f>
        <v>78,752</v>
      </c>
      <c r="AD124" s="127">
        <f>Z124/$Z$7*100</f>
        <v>91.940925807016512</v>
      </c>
    </row>
    <row r="125" spans="19:32" x14ac:dyDescent="0.25">
      <c r="S125" s="101" t="s">
        <v>104</v>
      </c>
      <c r="T125" s="112"/>
      <c r="U125" s="112"/>
      <c r="V125" s="112">
        <v>12896</v>
      </c>
      <c r="W125" s="112">
        <v>13762</v>
      </c>
      <c r="X125" s="112">
        <v>14586</v>
      </c>
      <c r="Y125" s="112">
        <v>14572</v>
      </c>
      <c r="Z125" s="112">
        <v>14538</v>
      </c>
      <c r="AB125" s="109" t="str">
        <f>TEXT(Z125,"###,###")</f>
        <v>14,538</v>
      </c>
      <c r="AD125" s="127">
        <f>Z125/$Z$7*100</f>
        <v>16.972739478139047</v>
      </c>
    </row>
    <row r="127" spans="19:32" x14ac:dyDescent="0.25">
      <c r="S127" s="101" t="s">
        <v>105</v>
      </c>
      <c r="T127" s="112"/>
      <c r="U127" s="112"/>
      <c r="V127" s="112">
        <v>45840</v>
      </c>
      <c r="W127" s="112">
        <v>47850</v>
      </c>
      <c r="X127" s="112">
        <v>49306</v>
      </c>
      <c r="Y127" s="112">
        <v>49556</v>
      </c>
      <c r="Z127" s="112">
        <v>48005</v>
      </c>
      <c r="AB127" s="109" t="str">
        <f>TEXT(Z127,"###,###")</f>
        <v>48,005</v>
      </c>
      <c r="AD127" s="127">
        <f>Z127/$Z$7*100</f>
        <v>56.044597513280017</v>
      </c>
    </row>
    <row r="128" spans="19:32" x14ac:dyDescent="0.25">
      <c r="S128" s="101" t="s">
        <v>106</v>
      </c>
      <c r="T128" s="112"/>
      <c r="U128" s="112"/>
      <c r="V128" s="112">
        <v>33845</v>
      </c>
      <c r="W128" s="112">
        <v>35483</v>
      </c>
      <c r="X128" s="112">
        <v>37215</v>
      </c>
      <c r="Y128" s="112">
        <v>38164</v>
      </c>
      <c r="Z128" s="112">
        <v>37580</v>
      </c>
      <c r="AB128" s="109" t="str">
        <f>TEXT(Z128,"###,###")</f>
        <v>37,580</v>
      </c>
      <c r="AD128" s="127">
        <f>Z128/$Z$7*100</f>
        <v>43.873679294845601</v>
      </c>
    </row>
    <row r="130" spans="19:20" x14ac:dyDescent="0.25">
      <c r="S130" s="101" t="s">
        <v>282</v>
      </c>
      <c r="T130" s="127">
        <v>83.023758099352051</v>
      </c>
    </row>
    <row r="131" spans="19:20" x14ac:dyDescent="0.25">
      <c r="S131" s="101" t="s">
        <v>283</v>
      </c>
      <c r="T131" s="127">
        <v>8.0555717704745788</v>
      </c>
    </row>
    <row r="132" spans="19:20" x14ac:dyDescent="0.25">
      <c r="S132" s="101" t="s">
        <v>284</v>
      </c>
      <c r="T132" s="127">
        <v>8.9171677076644684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3737EFA0-A81A-45AC-BE03-70E15051FD9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ADD6C13B-961F-45D3-B748-20F066FD1E3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A47CFFB7-AE22-4F7E-817E-C971113CE67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53D18147-439F-44E6-B6C6-BD01860DBD7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1BE8A2-D0D1-4ADC-B1D0-9D7A84EF8D95}">
  <sheetPr codeName="Sheet91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135</v>
      </c>
      <c r="T1" s="99"/>
      <c r="U1" s="99"/>
      <c r="V1" s="99"/>
      <c r="W1" s="99"/>
      <c r="X1" s="99"/>
      <c r="Y1" s="100" t="s">
        <v>229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204</v>
      </c>
      <c r="Y2" s="103" t="s">
        <v>281</v>
      </c>
      <c r="Z2" s="103" t="s">
        <v>287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60" t="s">
        <v>292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135</v>
      </c>
      <c r="Y3" s="105" t="s">
        <v>229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8.27 Greater Geelong, Victoria,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181901</v>
      </c>
      <c r="W4" s="108">
        <v>190837</v>
      </c>
      <c r="X4" s="108">
        <v>197792</v>
      </c>
      <c r="Y4" s="108">
        <v>203459</v>
      </c>
      <c r="Z4" s="108">
        <v>212891</v>
      </c>
      <c r="AB4" s="109" t="str">
        <f>TEXT(Z4,"###,###")</f>
        <v>212,891</v>
      </c>
      <c r="AD4" s="110">
        <f>Z4/Y4-1</f>
        <v>4.6358234337139148E-2</v>
      </c>
      <c r="AF4" s="110">
        <f>Z4/V4-1</f>
        <v>0.17036739765037034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91436</v>
      </c>
      <c r="W5" s="108">
        <v>95666</v>
      </c>
      <c r="X5" s="108">
        <v>98609</v>
      </c>
      <c r="Y5" s="108">
        <v>101461</v>
      </c>
      <c r="Z5" s="108">
        <v>105590</v>
      </c>
      <c r="AB5" s="109" t="str">
        <f>TEXT(Z5,"###,###")</f>
        <v>105,590</v>
      </c>
      <c r="AD5" s="110">
        <f t="shared" ref="AD5:AD9" si="0">Z5/Y5-1</f>
        <v>4.0695439627048913E-2</v>
      </c>
      <c r="AF5" s="110">
        <f t="shared" ref="AF5:AF9" si="1">Z5/V5-1</f>
        <v>0.15479679776018207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90466</v>
      </c>
      <c r="W6" s="108">
        <v>95175</v>
      </c>
      <c r="X6" s="108">
        <v>99186</v>
      </c>
      <c r="Y6" s="108">
        <v>102002</v>
      </c>
      <c r="Z6" s="108">
        <v>107141</v>
      </c>
      <c r="AB6" s="109" t="str">
        <f>TEXT(Z6,"###,###")</f>
        <v>107,141</v>
      </c>
      <c r="AD6" s="110">
        <f t="shared" si="0"/>
        <v>5.0381365071273221E-2</v>
      </c>
      <c r="AF6" s="110">
        <f t="shared" si="1"/>
        <v>0.18432339221364935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127926</v>
      </c>
      <c r="W7" s="108">
        <v>132950</v>
      </c>
      <c r="X7" s="108">
        <v>137920</v>
      </c>
      <c r="Y7" s="108">
        <v>142982</v>
      </c>
      <c r="Z7" s="108">
        <v>146140</v>
      </c>
      <c r="AB7" s="109" t="str">
        <f>TEXT(Z7,"###,###")</f>
        <v>146,140</v>
      </c>
      <c r="AD7" s="110">
        <f t="shared" si="0"/>
        <v>2.208669622749726E-2</v>
      </c>
      <c r="AF7" s="110">
        <f t="shared" si="1"/>
        <v>0.14237918796804405</v>
      </c>
    </row>
    <row r="8" spans="1:32" ht="17.25" customHeight="1" x14ac:dyDescent="0.25">
      <c r="A8" s="64" t="s">
        <v>12</v>
      </c>
      <c r="B8" s="65"/>
      <c r="C8" s="29"/>
      <c r="D8" s="66" t="str">
        <f>AB4</f>
        <v>212,891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146,140</v>
      </c>
      <c r="P8" s="67"/>
      <c r="S8" s="107" t="s">
        <v>84</v>
      </c>
      <c r="T8" s="108"/>
      <c r="U8" s="108"/>
      <c r="V8" s="108">
        <v>39118</v>
      </c>
      <c r="W8" s="108">
        <v>40571.449999999997</v>
      </c>
      <c r="X8" s="108">
        <v>41858</v>
      </c>
      <c r="Y8" s="108">
        <v>42059.5</v>
      </c>
      <c r="Z8" s="108">
        <v>44518.66</v>
      </c>
      <c r="AB8" s="109" t="str">
        <f>TEXT(Z8,"$###,###")</f>
        <v>$44,519</v>
      </c>
      <c r="AD8" s="110">
        <f t="shared" si="0"/>
        <v>5.8468598057513921E-2</v>
      </c>
      <c r="AF8" s="110">
        <f t="shared" si="1"/>
        <v>0.13806073930160045</v>
      </c>
    </row>
    <row r="9" spans="1:32" x14ac:dyDescent="0.25">
      <c r="A9" s="30" t="s">
        <v>14</v>
      </c>
      <c r="B9" s="71"/>
      <c r="C9" s="72"/>
      <c r="D9" s="73">
        <f>AD104</f>
        <v>75.261049081454829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50.395511153688247</v>
      </c>
      <c r="P9" s="74" t="s">
        <v>85</v>
      </c>
      <c r="S9" s="107" t="s">
        <v>7</v>
      </c>
      <c r="T9" s="108"/>
      <c r="U9" s="108"/>
      <c r="V9" s="108">
        <v>6963511973</v>
      </c>
      <c r="W9" s="108">
        <v>7513938385</v>
      </c>
      <c r="X9" s="108">
        <v>8080037208</v>
      </c>
      <c r="Y9" s="108">
        <v>8607870699</v>
      </c>
      <c r="Z9" s="108">
        <v>9281551444</v>
      </c>
      <c r="AB9" s="109" t="str">
        <f>TEXT(Z9/1000000,"$#,###.0")&amp;" mil"</f>
        <v>$9,281.6 mil</v>
      </c>
      <c r="AD9" s="110">
        <f t="shared" si="0"/>
        <v>7.8263343927582829E-2</v>
      </c>
      <c r="AF9" s="110">
        <f t="shared" si="1"/>
        <v>0.33288367708533562</v>
      </c>
    </row>
    <row r="10" spans="1:32" x14ac:dyDescent="0.25">
      <c r="A10" s="30" t="s">
        <v>17</v>
      </c>
      <c r="B10" s="71"/>
      <c r="C10" s="72"/>
      <c r="D10" s="73">
        <f>AD105</f>
        <v>18.151072614624386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49.5093745723279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85.756808539756406</v>
      </c>
      <c r="P11" s="74" t="s">
        <v>85</v>
      </c>
      <c r="S11" s="107" t="s">
        <v>29</v>
      </c>
      <c r="T11" s="112"/>
      <c r="U11" s="112"/>
      <c r="V11" s="112">
        <v>165209</v>
      </c>
      <c r="W11" s="112">
        <v>173163</v>
      </c>
      <c r="X11" s="112">
        <v>179371</v>
      </c>
      <c r="Y11" s="112">
        <v>183965</v>
      </c>
      <c r="Z11" s="112">
        <v>192074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6.3870261393184622</v>
      </c>
      <c r="P12" s="74" t="s">
        <v>85</v>
      </c>
      <c r="S12" s="107" t="s">
        <v>30</v>
      </c>
      <c r="T12" s="112"/>
      <c r="U12" s="112"/>
      <c r="V12" s="112">
        <v>16686</v>
      </c>
      <c r="W12" s="112">
        <v>17678</v>
      </c>
      <c r="X12" s="112">
        <v>18421</v>
      </c>
      <c r="Y12" s="112">
        <v>19493</v>
      </c>
      <c r="Z12" s="112">
        <v>20817</v>
      </c>
    </row>
    <row r="13" spans="1:32" ht="15" customHeight="1" x14ac:dyDescent="0.25">
      <c r="A13" s="30" t="s">
        <v>19</v>
      </c>
      <c r="B13" s="72"/>
      <c r="C13" s="72"/>
      <c r="D13" s="73">
        <f>AD108</f>
        <v>14.986542409026216</v>
      </c>
      <c r="E13" s="74" t="s">
        <v>85</v>
      </c>
      <c r="F13" s="24"/>
      <c r="G13" s="142" t="s">
        <v>285</v>
      </c>
      <c r="H13" s="143"/>
      <c r="I13" s="143"/>
      <c r="J13" s="143"/>
      <c r="K13" s="143"/>
      <c r="L13" s="143"/>
      <c r="M13" s="81"/>
      <c r="N13" s="72"/>
      <c r="O13" s="73">
        <f>T132</f>
        <v>7.8561653209251405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14.501787299604022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40.7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22.054478582936806</v>
      </c>
      <c r="E15" s="74" t="s">
        <v>85</v>
      </c>
      <c r="F15" s="24"/>
      <c r="G15" s="33" t="s">
        <v>279</v>
      </c>
      <c r="H15" s="72"/>
      <c r="I15" s="72"/>
      <c r="J15" s="72"/>
      <c r="K15" s="82"/>
      <c r="L15" s="72"/>
      <c r="M15" s="72"/>
      <c r="N15" s="72"/>
      <c r="O15" s="73">
        <f>AB38</f>
        <v>19.035335012042918</v>
      </c>
      <c r="P15" s="74" t="s">
        <v>85</v>
      </c>
      <c r="S15" s="115" t="s">
        <v>61</v>
      </c>
      <c r="T15" s="115"/>
      <c r="U15" s="116"/>
      <c r="V15" s="116">
        <v>1863</v>
      </c>
      <c r="W15" s="116">
        <v>1887</v>
      </c>
      <c r="X15" s="116">
        <v>1973</v>
      </c>
      <c r="Y15" s="112">
        <v>1892</v>
      </c>
      <c r="Z15" s="112">
        <v>2135</v>
      </c>
      <c r="AB15" s="117">
        <f t="shared" ref="AB15:AB34" si="2">IF(Z15="np",0,Z15/$Z$34)</f>
        <v>1.0028606188143227E-2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42.691800029122881</v>
      </c>
      <c r="E16" s="85" t="s">
        <v>85</v>
      </c>
      <c r="F16" s="24"/>
      <c r="G16" s="86" t="s">
        <v>280</v>
      </c>
      <c r="H16" s="35"/>
      <c r="I16" s="35"/>
      <c r="J16" s="35"/>
      <c r="K16" s="36"/>
      <c r="L16" s="35"/>
      <c r="M16" s="35"/>
      <c r="N16" s="35"/>
      <c r="O16" s="84">
        <f>AB37</f>
        <v>80.964664987957079</v>
      </c>
      <c r="P16" s="37" t="s">
        <v>85</v>
      </c>
      <c r="S16" s="115" t="s">
        <v>62</v>
      </c>
      <c r="T16" s="115"/>
      <c r="U16" s="116"/>
      <c r="V16" s="116">
        <v>435</v>
      </c>
      <c r="W16" s="116">
        <v>450</v>
      </c>
      <c r="X16" s="116">
        <v>554</v>
      </c>
      <c r="Y16" s="112">
        <v>549</v>
      </c>
      <c r="Z16" s="112">
        <v>478</v>
      </c>
      <c r="AB16" s="117">
        <f t="shared" si="2"/>
        <v>2.2452804486803105E-3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10438</v>
      </c>
      <c r="W17" s="116">
        <v>10620</v>
      </c>
      <c r="X17" s="116">
        <v>10712</v>
      </c>
      <c r="Y17" s="112">
        <v>10491</v>
      </c>
      <c r="Z17" s="112">
        <v>11599</v>
      </c>
      <c r="AB17" s="117">
        <f t="shared" si="2"/>
        <v>5.448328017624042E-2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289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1468</v>
      </c>
      <c r="W18" s="116">
        <v>1503</v>
      </c>
      <c r="X18" s="116">
        <v>1642</v>
      </c>
      <c r="Y18" s="112">
        <v>1780</v>
      </c>
      <c r="Z18" s="112">
        <v>1830</v>
      </c>
      <c r="AB18" s="117">
        <f t="shared" si="2"/>
        <v>8.5959481612656249E-3</v>
      </c>
    </row>
    <row r="19" spans="1:28" x14ac:dyDescent="0.25">
      <c r="A19" s="63" t="str">
        <f>$S$1&amp;" ("&amp;$V$2&amp;" to "&amp;$Z$2&amp;")"</f>
        <v>Greater Geelong (2016-17 to 2020-21)</v>
      </c>
      <c r="B19" s="63"/>
      <c r="C19" s="63"/>
      <c r="D19" s="63"/>
      <c r="E19" s="63"/>
      <c r="F19" s="63"/>
      <c r="G19" s="63" t="str">
        <f>$S$1&amp;" ("&amp;$V$2&amp;" to "&amp;$Z$2&amp;")"</f>
        <v>Greater Geelong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13288</v>
      </c>
      <c r="W19" s="116">
        <v>15549</v>
      </c>
      <c r="X19" s="116">
        <v>16377</v>
      </c>
      <c r="Y19" s="112">
        <v>16724</v>
      </c>
      <c r="Z19" s="112">
        <v>17904</v>
      </c>
      <c r="AB19" s="117">
        <f t="shared" si="2"/>
        <v>8.4099374797431556E-2</v>
      </c>
    </row>
    <row r="20" spans="1:28" x14ac:dyDescent="0.25">
      <c r="S20" s="115" t="s">
        <v>66</v>
      </c>
      <c r="T20" s="115"/>
      <c r="U20" s="116"/>
      <c r="V20" s="116">
        <v>6571</v>
      </c>
      <c r="W20" s="116">
        <v>6694</v>
      </c>
      <c r="X20" s="116">
        <v>6377</v>
      </c>
      <c r="Y20" s="112">
        <v>6310</v>
      </c>
      <c r="Z20" s="112">
        <v>6696</v>
      </c>
      <c r="AB20" s="117">
        <f t="shared" si="2"/>
        <v>3.1452715239253894E-2</v>
      </c>
    </row>
    <row r="21" spans="1:28" x14ac:dyDescent="0.25">
      <c r="S21" s="115" t="s">
        <v>67</v>
      </c>
      <c r="T21" s="115"/>
      <c r="U21" s="116"/>
      <c r="V21" s="116">
        <v>18760</v>
      </c>
      <c r="W21" s="116">
        <v>19248</v>
      </c>
      <c r="X21" s="116">
        <v>20130</v>
      </c>
      <c r="Y21" s="112">
        <v>20729</v>
      </c>
      <c r="Z21" s="112">
        <v>23438</v>
      </c>
      <c r="AB21" s="117">
        <f t="shared" si="2"/>
        <v>0.11009389781625339</v>
      </c>
    </row>
    <row r="22" spans="1:28" x14ac:dyDescent="0.25">
      <c r="S22" s="115" t="s">
        <v>68</v>
      </c>
      <c r="T22" s="115"/>
      <c r="U22" s="116"/>
      <c r="V22" s="116">
        <v>13789</v>
      </c>
      <c r="W22" s="116">
        <v>14403</v>
      </c>
      <c r="X22" s="116">
        <v>14890</v>
      </c>
      <c r="Y22" s="112">
        <v>16679</v>
      </c>
      <c r="Z22" s="112">
        <v>17572</v>
      </c>
      <c r="AB22" s="117">
        <f t="shared" si="2"/>
        <v>8.2539891305879534E-2</v>
      </c>
    </row>
    <row r="23" spans="1:28" x14ac:dyDescent="0.25">
      <c r="S23" s="115" t="s">
        <v>69</v>
      </c>
      <c r="T23" s="115"/>
      <c r="U23" s="116"/>
      <c r="V23" s="116">
        <v>6311</v>
      </c>
      <c r="W23" s="116">
        <v>7215</v>
      </c>
      <c r="X23" s="116">
        <v>7247</v>
      </c>
      <c r="Y23" s="112">
        <v>7686</v>
      </c>
      <c r="Z23" s="112">
        <v>7948</v>
      </c>
      <c r="AB23" s="117">
        <f t="shared" si="2"/>
        <v>3.7333659008600646E-2</v>
      </c>
    </row>
    <row r="24" spans="1:28" x14ac:dyDescent="0.25">
      <c r="S24" s="115" t="s">
        <v>70</v>
      </c>
      <c r="T24" s="115"/>
      <c r="U24" s="116"/>
      <c r="V24" s="116">
        <v>1890</v>
      </c>
      <c r="W24" s="116">
        <v>1778</v>
      </c>
      <c r="X24" s="116">
        <v>1945</v>
      </c>
      <c r="Y24" s="112">
        <v>1980</v>
      </c>
      <c r="Z24" s="112">
        <v>1998</v>
      </c>
      <c r="AB24" s="117">
        <f t="shared" si="2"/>
        <v>9.3850843859064025E-3</v>
      </c>
    </row>
    <row r="25" spans="1:28" x14ac:dyDescent="0.25">
      <c r="S25" s="115" t="s">
        <v>71</v>
      </c>
      <c r="T25" s="115"/>
      <c r="U25" s="116"/>
      <c r="V25" s="116">
        <v>6854</v>
      </c>
      <c r="W25" s="116">
        <v>7511</v>
      </c>
      <c r="X25" s="116">
        <v>8553</v>
      </c>
      <c r="Y25" s="112">
        <v>8661</v>
      </c>
      <c r="Z25" s="112">
        <v>8461</v>
      </c>
      <c r="AB25" s="117">
        <f t="shared" si="2"/>
        <v>3.9743342837414451E-2</v>
      </c>
    </row>
    <row r="26" spans="1:28" x14ac:dyDescent="0.25">
      <c r="S26" s="115" t="s">
        <v>72</v>
      </c>
      <c r="T26" s="115"/>
      <c r="U26" s="116"/>
      <c r="V26" s="116">
        <v>2949</v>
      </c>
      <c r="W26" s="116">
        <v>3004</v>
      </c>
      <c r="X26" s="116">
        <v>3222</v>
      </c>
      <c r="Y26" s="112">
        <v>3192</v>
      </c>
      <c r="Z26" s="112">
        <v>3076</v>
      </c>
      <c r="AB26" s="117">
        <f t="shared" si="2"/>
        <v>1.4448708494018065E-2</v>
      </c>
    </row>
    <row r="27" spans="1:28" x14ac:dyDescent="0.25">
      <c r="S27" s="115" t="s">
        <v>73</v>
      </c>
      <c r="T27" s="115"/>
      <c r="U27" s="116"/>
      <c r="V27" s="116">
        <v>10271</v>
      </c>
      <c r="W27" s="116">
        <v>11530</v>
      </c>
      <c r="X27" s="116">
        <v>11773</v>
      </c>
      <c r="Y27" s="112">
        <v>12164</v>
      </c>
      <c r="Z27" s="112">
        <v>13314</v>
      </c>
      <c r="AB27" s="117">
        <f t="shared" si="2"/>
        <v>6.2539045802781704E-2</v>
      </c>
    </row>
    <row r="28" spans="1:28" x14ac:dyDescent="0.25">
      <c r="S28" s="115" t="s">
        <v>74</v>
      </c>
      <c r="T28" s="115"/>
      <c r="U28" s="116"/>
      <c r="V28" s="116">
        <v>13467</v>
      </c>
      <c r="W28" s="116">
        <v>17526</v>
      </c>
      <c r="X28" s="116">
        <v>17663</v>
      </c>
      <c r="Y28" s="112">
        <v>19036</v>
      </c>
      <c r="Z28" s="112">
        <v>17851</v>
      </c>
      <c r="AB28" s="117">
        <f t="shared" si="2"/>
        <v>8.3850421107515116E-2</v>
      </c>
    </row>
    <row r="29" spans="1:28" x14ac:dyDescent="0.25">
      <c r="S29" s="115" t="s">
        <v>75</v>
      </c>
      <c r="T29" s="115"/>
      <c r="U29" s="116"/>
      <c r="V29" s="116">
        <v>10248</v>
      </c>
      <c r="W29" s="116">
        <v>10105</v>
      </c>
      <c r="X29" s="116">
        <v>15786</v>
      </c>
      <c r="Y29" s="112">
        <v>10782</v>
      </c>
      <c r="Z29" s="112">
        <v>11589</v>
      </c>
      <c r="AB29" s="117">
        <f t="shared" si="2"/>
        <v>5.4436307781916569E-2</v>
      </c>
    </row>
    <row r="30" spans="1:28" x14ac:dyDescent="0.25">
      <c r="S30" s="115" t="s">
        <v>76</v>
      </c>
      <c r="T30" s="115"/>
      <c r="U30" s="116"/>
      <c r="V30" s="116">
        <v>16561</v>
      </c>
      <c r="W30" s="116">
        <v>17407</v>
      </c>
      <c r="X30" s="116">
        <v>13858</v>
      </c>
      <c r="Y30" s="112">
        <v>18363</v>
      </c>
      <c r="Z30" s="112">
        <v>17417</v>
      </c>
      <c r="AB30" s="117">
        <f t="shared" si="2"/>
        <v>8.1811819193859769E-2</v>
      </c>
    </row>
    <row r="31" spans="1:28" x14ac:dyDescent="0.25">
      <c r="S31" s="115" t="s">
        <v>77</v>
      </c>
      <c r="T31" s="115"/>
      <c r="U31" s="116"/>
      <c r="V31" s="116">
        <v>24863</v>
      </c>
      <c r="W31" s="116">
        <v>26331</v>
      </c>
      <c r="X31" s="116">
        <v>27749</v>
      </c>
      <c r="Y31" s="112">
        <v>29457</v>
      </c>
      <c r="Z31" s="112">
        <v>32830</v>
      </c>
      <c r="AB31" s="117">
        <f t="shared" si="2"/>
        <v>0.15421037056521883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3444</v>
      </c>
      <c r="W32" s="116">
        <v>3937</v>
      </c>
      <c r="X32" s="116">
        <v>4426</v>
      </c>
      <c r="Y32" s="112">
        <v>4708</v>
      </c>
      <c r="Z32" s="112">
        <v>4747</v>
      </c>
      <c r="AB32" s="117">
        <f t="shared" si="2"/>
        <v>2.229779558553438E-2</v>
      </c>
    </row>
    <row r="33" spans="19:32" x14ac:dyDescent="0.25">
      <c r="S33" s="115" t="s">
        <v>79</v>
      </c>
      <c r="T33" s="115"/>
      <c r="U33" s="116"/>
      <c r="V33" s="116">
        <v>5660</v>
      </c>
      <c r="W33" s="116">
        <v>6383</v>
      </c>
      <c r="X33" s="116">
        <v>6727</v>
      </c>
      <c r="Y33" s="112">
        <v>7048</v>
      </c>
      <c r="Z33" s="112">
        <v>7567</v>
      </c>
      <c r="AB33" s="117">
        <f t="shared" si="2"/>
        <v>3.5544010784861739E-2</v>
      </c>
    </row>
    <row r="34" spans="19:32" x14ac:dyDescent="0.25">
      <c r="S34" s="118" t="s">
        <v>53</v>
      </c>
      <c r="T34" s="118"/>
      <c r="U34" s="119"/>
      <c r="V34" s="119">
        <v>181895</v>
      </c>
      <c r="W34" s="119">
        <v>190838</v>
      </c>
      <c r="X34" s="119">
        <v>197793</v>
      </c>
      <c r="Y34" s="120">
        <v>203461</v>
      </c>
      <c r="Z34" s="120">
        <v>212891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105734</v>
      </c>
      <c r="W37" s="112">
        <v>110130</v>
      </c>
      <c r="X37" s="112">
        <v>112602</v>
      </c>
      <c r="Y37" s="112">
        <v>116577</v>
      </c>
      <c r="Z37" s="112">
        <v>118325</v>
      </c>
      <c r="AB37" s="132">
        <f>Z37/Z40*100</f>
        <v>80.964664987957079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22188</v>
      </c>
      <c r="W38" s="112">
        <v>22821</v>
      </c>
      <c r="X38" s="112">
        <v>25315</v>
      </c>
      <c r="Y38" s="112">
        <v>26408</v>
      </c>
      <c r="Z38" s="112">
        <v>27819</v>
      </c>
      <c r="AB38" s="132">
        <f>Z38/Z40*100</f>
        <v>19.035335012042918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127922</v>
      </c>
      <c r="W40" s="112">
        <v>132951</v>
      </c>
      <c r="X40" s="112">
        <v>137917</v>
      </c>
      <c r="Y40" s="112">
        <v>142985</v>
      </c>
      <c r="Z40" s="112">
        <v>146144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28</v>
      </c>
      <c r="W44" s="112">
        <v>44</v>
      </c>
      <c r="X44" s="112">
        <v>32</v>
      </c>
      <c r="Y44" s="112">
        <v>35</v>
      </c>
      <c r="Z44" s="112">
        <v>51</v>
      </c>
    </row>
    <row r="45" spans="19:32" x14ac:dyDescent="0.25">
      <c r="S45" s="115" t="s">
        <v>37</v>
      </c>
      <c r="T45" s="115"/>
      <c r="U45" s="112"/>
      <c r="V45" s="112">
        <v>1774</v>
      </c>
      <c r="W45" s="112">
        <v>1935</v>
      </c>
      <c r="X45" s="112">
        <v>2094</v>
      </c>
      <c r="Y45" s="112">
        <v>2042</v>
      </c>
      <c r="Z45" s="112">
        <v>2258</v>
      </c>
    </row>
    <row r="46" spans="19:32" x14ac:dyDescent="0.25">
      <c r="S46" s="115" t="s">
        <v>38</v>
      </c>
      <c r="T46" s="115"/>
      <c r="U46" s="112"/>
      <c r="V46" s="112">
        <v>5398</v>
      </c>
      <c r="W46" s="112">
        <v>5531</v>
      </c>
      <c r="X46" s="112">
        <v>5614</v>
      </c>
      <c r="Y46" s="112">
        <v>5689</v>
      </c>
      <c r="Z46" s="112">
        <v>5967</v>
      </c>
    </row>
    <row r="47" spans="19:32" x14ac:dyDescent="0.25">
      <c r="S47" s="115" t="s">
        <v>39</v>
      </c>
      <c r="T47" s="115"/>
      <c r="U47" s="112"/>
      <c r="V47" s="112">
        <v>9502</v>
      </c>
      <c r="W47" s="112">
        <v>10367</v>
      </c>
      <c r="X47" s="112">
        <v>10754</v>
      </c>
      <c r="Y47" s="112">
        <v>10721</v>
      </c>
      <c r="Z47" s="112">
        <v>10620</v>
      </c>
    </row>
    <row r="48" spans="19:32" x14ac:dyDescent="0.25">
      <c r="S48" s="115" t="s">
        <v>40</v>
      </c>
      <c r="T48" s="115"/>
      <c r="U48" s="112"/>
      <c r="V48" s="112">
        <v>11493</v>
      </c>
      <c r="W48" s="112">
        <v>12212</v>
      </c>
      <c r="X48" s="112">
        <v>13001</v>
      </c>
      <c r="Y48" s="112">
        <v>14396</v>
      </c>
      <c r="Z48" s="112">
        <v>15732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10499</v>
      </c>
      <c r="W49" s="112">
        <v>10937</v>
      </c>
      <c r="X49" s="112">
        <v>11389</v>
      </c>
      <c r="Y49" s="112">
        <v>12071</v>
      </c>
      <c r="Z49" s="112">
        <v>12812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Greater Geelong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9152</v>
      </c>
      <c r="W50" s="112">
        <v>9671</v>
      </c>
      <c r="X50" s="112">
        <v>10105</v>
      </c>
      <c r="Y50" s="112">
        <v>10818</v>
      </c>
      <c r="Z50" s="112">
        <v>11575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8917</v>
      </c>
      <c r="W51" s="112">
        <v>9077</v>
      </c>
      <c r="X51" s="112">
        <v>8986</v>
      </c>
      <c r="Y51" s="112">
        <v>8999</v>
      </c>
      <c r="Z51" s="112">
        <v>9362</v>
      </c>
    </row>
    <row r="52" spans="1:26" ht="15" customHeight="1" x14ac:dyDescent="0.25">
      <c r="S52" s="115" t="s">
        <v>44</v>
      </c>
      <c r="T52" s="115"/>
      <c r="U52" s="112"/>
      <c r="V52" s="112">
        <v>8737</v>
      </c>
      <c r="W52" s="112">
        <v>9199</v>
      </c>
      <c r="X52" s="112">
        <v>9397</v>
      </c>
      <c r="Y52" s="112">
        <v>9215</v>
      </c>
      <c r="Z52" s="112">
        <v>9367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8075</v>
      </c>
      <c r="W53" s="112">
        <v>8298</v>
      </c>
      <c r="X53" s="112">
        <v>8061</v>
      </c>
      <c r="Y53" s="112">
        <v>8099</v>
      </c>
      <c r="Z53" s="112">
        <v>8357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7291</v>
      </c>
      <c r="W54" s="112">
        <v>7453</v>
      </c>
      <c r="X54" s="112">
        <v>7606</v>
      </c>
      <c r="Y54" s="112">
        <v>7716</v>
      </c>
      <c r="Z54" s="112">
        <v>7661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5809</v>
      </c>
      <c r="W55" s="112">
        <v>5931</v>
      </c>
      <c r="X55" s="112">
        <v>6217</v>
      </c>
      <c r="Y55" s="112">
        <v>6093</v>
      </c>
      <c r="Z55" s="112">
        <v>6108</v>
      </c>
    </row>
    <row r="56" spans="1:26" ht="15" customHeight="1" x14ac:dyDescent="0.25">
      <c r="S56" s="115" t="s">
        <v>48</v>
      </c>
      <c r="T56" s="115"/>
      <c r="U56" s="112"/>
      <c r="V56" s="112">
        <v>2748</v>
      </c>
      <c r="W56" s="112">
        <v>2889</v>
      </c>
      <c r="X56" s="112">
        <v>3210</v>
      </c>
      <c r="Y56" s="112">
        <v>3292</v>
      </c>
      <c r="Z56" s="112">
        <v>3472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1143</v>
      </c>
      <c r="W57" s="112">
        <v>1230</v>
      </c>
      <c r="X57" s="112">
        <v>1273</v>
      </c>
      <c r="Y57" s="112">
        <v>1379</v>
      </c>
      <c r="Z57" s="112">
        <v>1385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463</v>
      </c>
      <c r="W58" s="112">
        <v>479</v>
      </c>
      <c r="X58" s="112">
        <v>481</v>
      </c>
      <c r="Y58" s="112">
        <v>521</v>
      </c>
      <c r="Z58" s="112">
        <v>509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243</v>
      </c>
      <c r="W59" s="112">
        <v>261</v>
      </c>
      <c r="X59" s="112">
        <v>242</v>
      </c>
      <c r="Y59" s="112">
        <v>226</v>
      </c>
      <c r="Z59" s="112">
        <v>231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162</v>
      </c>
      <c r="W60" s="112">
        <v>151</v>
      </c>
      <c r="X60" s="112">
        <v>141</v>
      </c>
      <c r="Y60" s="112">
        <v>136</v>
      </c>
      <c r="Z60" s="112">
        <v>123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91433</v>
      </c>
      <c r="W61" s="112">
        <v>95664</v>
      </c>
      <c r="X61" s="112">
        <v>98608</v>
      </c>
      <c r="Y61" s="112">
        <v>101459</v>
      </c>
      <c r="Z61" s="112">
        <v>105590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39</v>
      </c>
      <c r="W63" s="112">
        <v>39</v>
      </c>
      <c r="X63" s="112">
        <v>28</v>
      </c>
      <c r="Y63" s="112">
        <v>21</v>
      </c>
      <c r="Z63" s="112">
        <v>44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2214</v>
      </c>
      <c r="W64" s="112">
        <v>2225</v>
      </c>
      <c r="X64" s="112">
        <v>2550</v>
      </c>
      <c r="Y64" s="112">
        <v>2525</v>
      </c>
      <c r="Z64" s="112">
        <v>2862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Greater Geelong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6124</v>
      </c>
      <c r="W65" s="112">
        <v>6271</v>
      </c>
      <c r="X65" s="112">
        <v>6198</v>
      </c>
      <c r="Y65" s="112">
        <v>6171</v>
      </c>
      <c r="Z65" s="112">
        <v>6563</v>
      </c>
    </row>
    <row r="66" spans="1:26" x14ac:dyDescent="0.25">
      <c r="S66" s="115" t="s">
        <v>39</v>
      </c>
      <c r="T66" s="115"/>
      <c r="U66" s="112"/>
      <c r="V66" s="112">
        <v>9709</v>
      </c>
      <c r="W66" s="112">
        <v>10362</v>
      </c>
      <c r="X66" s="112">
        <v>10649</v>
      </c>
      <c r="Y66" s="112">
        <v>10769</v>
      </c>
      <c r="Z66" s="112">
        <v>11234</v>
      </c>
    </row>
    <row r="67" spans="1:26" x14ac:dyDescent="0.25">
      <c r="S67" s="115" t="s">
        <v>40</v>
      </c>
      <c r="T67" s="115"/>
      <c r="U67" s="112"/>
      <c r="V67" s="112">
        <v>11035</v>
      </c>
      <c r="W67" s="112">
        <v>11617</v>
      </c>
      <c r="X67" s="112">
        <v>12378</v>
      </c>
      <c r="Y67" s="112">
        <v>13028</v>
      </c>
      <c r="Z67" s="112">
        <v>14238</v>
      </c>
    </row>
    <row r="68" spans="1:26" x14ac:dyDescent="0.25">
      <c r="S68" s="115" t="s">
        <v>41</v>
      </c>
      <c r="T68" s="115"/>
      <c r="U68" s="112"/>
      <c r="V68" s="112">
        <v>9738</v>
      </c>
      <c r="W68" s="112">
        <v>10588</v>
      </c>
      <c r="X68" s="112">
        <v>11148</v>
      </c>
      <c r="Y68" s="112">
        <v>11700</v>
      </c>
      <c r="Z68" s="112">
        <v>12688</v>
      </c>
    </row>
    <row r="69" spans="1:26" x14ac:dyDescent="0.25">
      <c r="S69" s="115" t="s">
        <v>42</v>
      </c>
      <c r="T69" s="115"/>
      <c r="U69" s="112"/>
      <c r="V69" s="112">
        <v>8468</v>
      </c>
      <c r="W69" s="112">
        <v>9182</v>
      </c>
      <c r="X69" s="112">
        <v>9853</v>
      </c>
      <c r="Y69" s="112">
        <v>10438</v>
      </c>
      <c r="Z69" s="112">
        <v>11325</v>
      </c>
    </row>
    <row r="70" spans="1:26" x14ac:dyDescent="0.25">
      <c r="S70" s="115" t="s">
        <v>43</v>
      </c>
      <c r="T70" s="115"/>
      <c r="U70" s="112"/>
      <c r="V70" s="112">
        <v>8931</v>
      </c>
      <c r="W70" s="112">
        <v>9125</v>
      </c>
      <c r="X70" s="112">
        <v>9341</v>
      </c>
      <c r="Y70" s="112">
        <v>9438</v>
      </c>
      <c r="Z70" s="112">
        <v>9966</v>
      </c>
    </row>
    <row r="71" spans="1:26" x14ac:dyDescent="0.25">
      <c r="S71" s="115" t="s">
        <v>44</v>
      </c>
      <c r="T71" s="115"/>
      <c r="U71" s="112"/>
      <c r="V71" s="112">
        <v>9038</v>
      </c>
      <c r="W71" s="112">
        <v>9637</v>
      </c>
      <c r="X71" s="112">
        <v>9747</v>
      </c>
      <c r="Y71" s="112">
        <v>9981</v>
      </c>
      <c r="Z71" s="112">
        <v>9939</v>
      </c>
    </row>
    <row r="72" spans="1:26" x14ac:dyDescent="0.25">
      <c r="S72" s="115" t="s">
        <v>45</v>
      </c>
      <c r="T72" s="115"/>
      <c r="U72" s="112"/>
      <c r="V72" s="112">
        <v>8512</v>
      </c>
      <c r="W72" s="112">
        <v>8587</v>
      </c>
      <c r="X72" s="112">
        <v>8773</v>
      </c>
      <c r="Y72" s="112">
        <v>8791</v>
      </c>
      <c r="Z72" s="112">
        <v>9012</v>
      </c>
    </row>
    <row r="73" spans="1:26" x14ac:dyDescent="0.25">
      <c r="S73" s="115" t="s">
        <v>46</v>
      </c>
      <c r="T73" s="115"/>
      <c r="U73" s="112"/>
      <c r="V73" s="112">
        <v>7814</v>
      </c>
      <c r="W73" s="112">
        <v>8036</v>
      </c>
      <c r="X73" s="112">
        <v>8352</v>
      </c>
      <c r="Y73" s="112">
        <v>8528</v>
      </c>
      <c r="Z73" s="112">
        <v>8296</v>
      </c>
    </row>
    <row r="74" spans="1:26" x14ac:dyDescent="0.25">
      <c r="S74" s="115" t="s">
        <v>47</v>
      </c>
      <c r="T74" s="115"/>
      <c r="U74" s="112"/>
      <c r="V74" s="112">
        <v>5109</v>
      </c>
      <c r="W74" s="112">
        <v>5509</v>
      </c>
      <c r="X74" s="112">
        <v>5866</v>
      </c>
      <c r="Y74" s="112">
        <v>6132</v>
      </c>
      <c r="Z74" s="112">
        <v>6376</v>
      </c>
    </row>
    <row r="75" spans="1:26" x14ac:dyDescent="0.25">
      <c r="S75" s="115" t="s">
        <v>48</v>
      </c>
      <c r="T75" s="115"/>
      <c r="U75" s="112"/>
      <c r="V75" s="112">
        <v>2190</v>
      </c>
      <c r="W75" s="112">
        <v>2295</v>
      </c>
      <c r="X75" s="112">
        <v>2531</v>
      </c>
      <c r="Y75" s="112">
        <v>2724</v>
      </c>
      <c r="Z75" s="112">
        <v>2887</v>
      </c>
    </row>
    <row r="76" spans="1:26" x14ac:dyDescent="0.25">
      <c r="S76" s="115" t="s">
        <v>49</v>
      </c>
      <c r="T76" s="115"/>
      <c r="U76" s="112"/>
      <c r="V76" s="112">
        <v>770</v>
      </c>
      <c r="W76" s="112">
        <v>903</v>
      </c>
      <c r="X76" s="112">
        <v>972</v>
      </c>
      <c r="Y76" s="112">
        <v>971</v>
      </c>
      <c r="Z76" s="112">
        <v>997</v>
      </c>
    </row>
    <row r="77" spans="1:26" x14ac:dyDescent="0.25">
      <c r="S77" s="115" t="s">
        <v>50</v>
      </c>
      <c r="T77" s="115"/>
      <c r="U77" s="112"/>
      <c r="V77" s="112">
        <v>334</v>
      </c>
      <c r="W77" s="112">
        <v>348</v>
      </c>
      <c r="X77" s="112">
        <v>376</v>
      </c>
      <c r="Y77" s="112">
        <v>399</v>
      </c>
      <c r="Z77" s="112">
        <v>375</v>
      </c>
    </row>
    <row r="78" spans="1:26" x14ac:dyDescent="0.25">
      <c r="S78" s="115" t="s">
        <v>51</v>
      </c>
      <c r="T78" s="115"/>
      <c r="U78" s="112"/>
      <c r="V78" s="112">
        <v>246</v>
      </c>
      <c r="W78" s="112">
        <v>222</v>
      </c>
      <c r="X78" s="112">
        <v>220</v>
      </c>
      <c r="Y78" s="112">
        <v>191</v>
      </c>
      <c r="Z78" s="112">
        <v>189</v>
      </c>
    </row>
    <row r="79" spans="1:26" x14ac:dyDescent="0.25">
      <c r="S79" s="115" t="s">
        <v>52</v>
      </c>
      <c r="T79" s="115"/>
      <c r="U79" s="112"/>
      <c r="V79" s="112">
        <v>186</v>
      </c>
      <c r="W79" s="112">
        <v>224</v>
      </c>
      <c r="X79" s="112">
        <v>197</v>
      </c>
      <c r="Y79" s="112">
        <v>198</v>
      </c>
      <c r="Z79" s="112">
        <v>150</v>
      </c>
    </row>
    <row r="80" spans="1:26" x14ac:dyDescent="0.25">
      <c r="S80" s="118" t="s">
        <v>53</v>
      </c>
      <c r="T80" s="118"/>
      <c r="U80" s="112"/>
      <c r="V80" s="112">
        <v>90462</v>
      </c>
      <c r="W80" s="112">
        <v>95174</v>
      </c>
      <c r="X80" s="112">
        <v>99188</v>
      </c>
      <c r="Y80" s="112">
        <v>102000</v>
      </c>
      <c r="Z80" s="112">
        <v>107141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Greater Geelong</v>
      </c>
      <c r="D83" s="144"/>
      <c r="E83" s="144"/>
      <c r="F83" s="144"/>
      <c r="G83" s="144"/>
      <c r="H83" s="47"/>
      <c r="I83" s="47"/>
      <c r="J83" s="145" t="str">
        <f>'State data for spotlight'!A1</f>
        <v>Victoria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7136</v>
      </c>
      <c r="W83" s="112">
        <v>7587</v>
      </c>
      <c r="X83" s="112">
        <v>7879</v>
      </c>
      <c r="Y83" s="112">
        <v>8308</v>
      </c>
      <c r="Z83" s="112">
        <v>8567</v>
      </c>
      <c r="AD83" s="117"/>
    </row>
    <row r="84" spans="1:30" ht="15" customHeight="1" x14ac:dyDescent="0.25">
      <c r="A84" s="46"/>
      <c r="B84" s="46"/>
      <c r="C84" s="48"/>
      <c r="D84" s="139" t="s">
        <v>0</v>
      </c>
      <c r="E84" s="139"/>
      <c r="F84" s="139" t="s">
        <v>201</v>
      </c>
      <c r="G84" s="139"/>
      <c r="H84" s="48"/>
      <c r="I84" s="48"/>
      <c r="J84" s="48"/>
      <c r="K84" s="48"/>
      <c r="L84" s="139" t="s">
        <v>0</v>
      </c>
      <c r="M84" s="139"/>
      <c r="N84" s="139" t="s">
        <v>201</v>
      </c>
      <c r="O84" s="139"/>
      <c r="S84" s="115" t="s">
        <v>57</v>
      </c>
      <c r="T84" s="115"/>
      <c r="U84" s="112"/>
      <c r="V84" s="112">
        <v>9380</v>
      </c>
      <c r="W84" s="112">
        <v>9795</v>
      </c>
      <c r="X84" s="112">
        <v>10332</v>
      </c>
      <c r="Y84" s="112">
        <v>10807</v>
      </c>
      <c r="Z84" s="112">
        <v>11112</v>
      </c>
    </row>
    <row r="85" spans="1:30" ht="15" customHeight="1" x14ac:dyDescent="0.25">
      <c r="A85" s="46"/>
      <c r="B85" s="46"/>
      <c r="C85" s="58" t="s">
        <v>1</v>
      </c>
      <c r="D85" s="139" t="s">
        <v>2</v>
      </c>
      <c r="E85" s="139"/>
      <c r="F85" s="139" t="str">
        <f>"since "&amp;$V$2</f>
        <v>since 2016-17</v>
      </c>
      <c r="G85" s="139"/>
      <c r="H85" s="48"/>
      <c r="I85" s="48"/>
      <c r="J85" s="48"/>
      <c r="K85" s="58" t="s">
        <v>1</v>
      </c>
      <c r="L85" s="139" t="s">
        <v>2</v>
      </c>
      <c r="M85" s="139"/>
      <c r="N85" s="139" t="str">
        <f>"since "&amp;$V$2</f>
        <v>since 2016-17</v>
      </c>
      <c r="O85" s="139"/>
      <c r="S85" s="115" t="s">
        <v>195</v>
      </c>
      <c r="T85" s="115"/>
      <c r="U85" s="112"/>
      <c r="V85" s="112">
        <v>12151</v>
      </c>
      <c r="W85" s="112">
        <v>12837</v>
      </c>
      <c r="X85" s="112">
        <v>13295</v>
      </c>
      <c r="Y85" s="112">
        <v>13426</v>
      </c>
      <c r="Z85" s="112">
        <v>13878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212,891</v>
      </c>
      <c r="D86" s="96">
        <f t="shared" ref="D86:D91" si="4">AD4</f>
        <v>4.6358234337139148E-2</v>
      </c>
      <c r="E86" s="97">
        <f t="shared" ref="E86:E91" si="5">AD4</f>
        <v>4.6358234337139148E-2</v>
      </c>
      <c r="F86" s="96">
        <f t="shared" ref="F86:F91" si="6">AF4</f>
        <v>0.17036739765037034</v>
      </c>
      <c r="G86" s="97">
        <f t="shared" ref="G86:G91" si="7">AF4</f>
        <v>0.17036739765037034</v>
      </c>
      <c r="H86" s="57"/>
      <c r="I86" s="57"/>
      <c r="J86" s="140" t="str">
        <f>'State data for spotlight'!J4</f>
        <v>5,274,707</v>
      </c>
      <c r="K86" s="140"/>
      <c r="L86" s="96">
        <f>'State data for spotlight'!L4</f>
        <v>1.4421743640712803E-2</v>
      </c>
      <c r="M86" s="97">
        <f>'State data for spotlight'!L4</f>
        <v>1.4421743640712803E-2</v>
      </c>
      <c r="N86" s="96">
        <f>'State data for spotlight'!N4</f>
        <v>8.438148994686534E-2</v>
      </c>
      <c r="O86" s="97">
        <f>'State data for spotlight'!N4</f>
        <v>8.438148994686534E-2</v>
      </c>
      <c r="S86" s="115" t="s">
        <v>196</v>
      </c>
      <c r="T86" s="115"/>
      <c r="U86" s="112"/>
      <c r="V86" s="112">
        <v>4314</v>
      </c>
      <c r="W86" s="112">
        <v>4628</v>
      </c>
      <c r="X86" s="112">
        <v>4840</v>
      </c>
      <c r="Y86" s="112">
        <v>5077</v>
      </c>
      <c r="Z86" s="112">
        <v>5352</v>
      </c>
    </row>
    <row r="87" spans="1:30" ht="15" customHeight="1" x14ac:dyDescent="0.25">
      <c r="A87" s="98" t="s">
        <v>4</v>
      </c>
      <c r="B87" s="49"/>
      <c r="C87" s="57" t="str">
        <f t="shared" si="3"/>
        <v>105,590</v>
      </c>
      <c r="D87" s="96">
        <f t="shared" si="4"/>
        <v>4.0695439627048913E-2</v>
      </c>
      <c r="E87" s="97">
        <f t="shared" si="5"/>
        <v>4.0695439627048913E-2</v>
      </c>
      <c r="F87" s="96">
        <f t="shared" si="6"/>
        <v>0.15479679776018207</v>
      </c>
      <c r="G87" s="97">
        <f t="shared" si="7"/>
        <v>0.15479679776018207</v>
      </c>
      <c r="H87" s="57"/>
      <c r="I87" s="57"/>
      <c r="J87" s="140" t="str">
        <f>'State data for spotlight'!J5</f>
        <v>2,678,317</v>
      </c>
      <c r="K87" s="140"/>
      <c r="L87" s="96">
        <f>'State data for spotlight'!L5</f>
        <v>7.6054295905234603E-3</v>
      </c>
      <c r="M87" s="97">
        <f>'State data for spotlight'!L5</f>
        <v>7.6054295905234603E-3</v>
      </c>
      <c r="N87" s="96">
        <f>'State data for spotlight'!N5</f>
        <v>7.1082164833552008E-2</v>
      </c>
      <c r="O87" s="97">
        <f>'State data for spotlight'!N5</f>
        <v>7.1082164833552008E-2</v>
      </c>
      <c r="S87" s="115" t="s">
        <v>197</v>
      </c>
      <c r="T87" s="115"/>
      <c r="U87" s="112"/>
      <c r="V87" s="112">
        <v>3192</v>
      </c>
      <c r="W87" s="112">
        <v>3262</v>
      </c>
      <c r="X87" s="112">
        <v>3389</v>
      </c>
      <c r="Y87" s="112">
        <v>3372</v>
      </c>
      <c r="Z87" s="112">
        <v>3462</v>
      </c>
    </row>
    <row r="88" spans="1:30" ht="15" customHeight="1" x14ac:dyDescent="0.25">
      <c r="A88" s="98" t="s">
        <v>5</v>
      </c>
      <c r="B88" s="49"/>
      <c r="C88" s="57" t="str">
        <f t="shared" si="3"/>
        <v>107,141</v>
      </c>
      <c r="D88" s="96">
        <f t="shared" si="4"/>
        <v>5.0381365071273221E-2</v>
      </c>
      <c r="E88" s="97">
        <f t="shared" si="5"/>
        <v>5.0381365071273221E-2</v>
      </c>
      <c r="F88" s="96">
        <f t="shared" si="6"/>
        <v>0.18432339221364935</v>
      </c>
      <c r="G88" s="97">
        <f t="shared" si="7"/>
        <v>0.18432339221364935</v>
      </c>
      <c r="H88" s="57"/>
      <c r="I88" s="57"/>
      <c r="J88" s="140" t="str">
        <f>'State data for spotlight'!J6</f>
        <v>2,593,620</v>
      </c>
      <c r="K88" s="140"/>
      <c r="L88" s="96">
        <f>'State data for spotlight'!L6</f>
        <v>2.0458990541862843E-2</v>
      </c>
      <c r="M88" s="97">
        <f>'State data for spotlight'!L6</f>
        <v>2.0458990541862843E-2</v>
      </c>
      <c r="N88" s="96">
        <f>'State data for spotlight'!N6</f>
        <v>9.7278654845571522E-2</v>
      </c>
      <c r="O88" s="97">
        <f>'State data for spotlight'!N6</f>
        <v>9.7278654845571522E-2</v>
      </c>
      <c r="S88" s="115" t="s">
        <v>198</v>
      </c>
      <c r="T88" s="115"/>
      <c r="U88" s="112"/>
      <c r="V88" s="112">
        <v>3677</v>
      </c>
      <c r="W88" s="112">
        <v>3886</v>
      </c>
      <c r="X88" s="112">
        <v>4015</v>
      </c>
      <c r="Y88" s="112">
        <v>4218</v>
      </c>
      <c r="Z88" s="112">
        <v>4263</v>
      </c>
    </row>
    <row r="89" spans="1:30" ht="15" customHeight="1" x14ac:dyDescent="0.25">
      <c r="A89" s="49" t="s">
        <v>6</v>
      </c>
      <c r="B89" s="49"/>
      <c r="C89" s="57" t="str">
        <f t="shared" si="3"/>
        <v>146,140</v>
      </c>
      <c r="D89" s="96">
        <f t="shared" si="4"/>
        <v>2.208669622749726E-2</v>
      </c>
      <c r="E89" s="97">
        <f t="shared" si="5"/>
        <v>2.208669622749726E-2</v>
      </c>
      <c r="F89" s="96">
        <f t="shared" si="6"/>
        <v>0.14237918796804405</v>
      </c>
      <c r="G89" s="97">
        <f t="shared" si="7"/>
        <v>0.14237918796804405</v>
      </c>
      <c r="H89" s="57"/>
      <c r="I89" s="57"/>
      <c r="J89" s="140" t="str">
        <f>'State data for spotlight'!J7</f>
        <v>3,674,745</v>
      </c>
      <c r="K89" s="140"/>
      <c r="L89" s="96">
        <f>'State data for spotlight'!L7</f>
        <v>-4.8048916624486848E-3</v>
      </c>
      <c r="M89" s="97">
        <f>'State data for spotlight'!L7</f>
        <v>-4.8048916624486848E-3</v>
      </c>
      <c r="N89" s="96">
        <f>'State data for spotlight'!N7</f>
        <v>6.9960159780158238E-2</v>
      </c>
      <c r="O89" s="97">
        <f>'State data for spotlight'!N7</f>
        <v>6.9960159780158238E-2</v>
      </c>
      <c r="S89" s="115" t="s">
        <v>199</v>
      </c>
      <c r="T89" s="115"/>
      <c r="U89" s="112"/>
      <c r="V89" s="112">
        <v>5335</v>
      </c>
      <c r="W89" s="112">
        <v>5544</v>
      </c>
      <c r="X89" s="112">
        <v>5701</v>
      </c>
      <c r="Y89" s="112">
        <v>5869</v>
      </c>
      <c r="Z89" s="112">
        <v>5906</v>
      </c>
    </row>
    <row r="90" spans="1:30" ht="15" customHeight="1" x14ac:dyDescent="0.25">
      <c r="A90" s="49" t="s">
        <v>98</v>
      </c>
      <c r="B90" s="49"/>
      <c r="C90" s="57" t="str">
        <f t="shared" si="3"/>
        <v>$44,519</v>
      </c>
      <c r="D90" s="96">
        <f t="shared" si="4"/>
        <v>5.8468598057513921E-2</v>
      </c>
      <c r="E90" s="97">
        <f t="shared" si="5"/>
        <v>5.8468598057513921E-2</v>
      </c>
      <c r="F90" s="96">
        <f t="shared" si="6"/>
        <v>0.13806073930160045</v>
      </c>
      <c r="G90" s="97">
        <f t="shared" si="7"/>
        <v>0.13806073930160045</v>
      </c>
      <c r="H90" s="57"/>
      <c r="I90" s="57"/>
      <c r="J90" s="57"/>
      <c r="K90" s="57" t="str">
        <f>'State data for spotlight'!J8</f>
        <v>$47,209</v>
      </c>
      <c r="L90" s="96">
        <f>'State data for spotlight'!L8</f>
        <v>5.506898121546655E-2</v>
      </c>
      <c r="M90" s="97">
        <f>'State data for spotlight'!L8</f>
        <v>5.506898121546655E-2</v>
      </c>
      <c r="N90" s="96">
        <f>'State data for spotlight'!N8</f>
        <v>0.1204561491199776</v>
      </c>
      <c r="O90" s="97">
        <f>'State data for spotlight'!N8</f>
        <v>0.1204561491199776</v>
      </c>
      <c r="S90" s="115" t="s">
        <v>58</v>
      </c>
      <c r="T90" s="115"/>
      <c r="U90" s="112"/>
      <c r="V90" s="112">
        <v>7445</v>
      </c>
      <c r="W90" s="112">
        <v>8066</v>
      </c>
      <c r="X90" s="112">
        <v>8560</v>
      </c>
      <c r="Y90" s="112">
        <v>8760</v>
      </c>
      <c r="Z90" s="112">
        <v>8671</v>
      </c>
    </row>
    <row r="91" spans="1:30" ht="15" customHeight="1" x14ac:dyDescent="0.25">
      <c r="A91" s="49" t="s">
        <v>7</v>
      </c>
      <c r="B91" s="49"/>
      <c r="C91" s="57" t="str">
        <f t="shared" si="3"/>
        <v>$9,281.6 mil</v>
      </c>
      <c r="D91" s="96">
        <f t="shared" si="4"/>
        <v>7.8263343927582829E-2</v>
      </c>
      <c r="E91" s="97">
        <f t="shared" si="5"/>
        <v>7.8263343927582829E-2</v>
      </c>
      <c r="F91" s="96">
        <f t="shared" si="6"/>
        <v>0.33288367708533562</v>
      </c>
      <c r="G91" s="97">
        <f t="shared" si="7"/>
        <v>0.33288367708533562</v>
      </c>
      <c r="H91" s="57"/>
      <c r="I91" s="57"/>
      <c r="J91" s="57"/>
      <c r="K91" s="57" t="str">
        <f>'State data for spotlight'!J9</f>
        <v>$245.4 bil</v>
      </c>
      <c r="L91" s="96">
        <f>'State data for spotlight'!L9</f>
        <v>4.7371657837374626E-2</v>
      </c>
      <c r="M91" s="97">
        <f>'State data for spotlight'!L9</f>
        <v>4.7371657837374626E-2</v>
      </c>
      <c r="N91" s="96">
        <f>'State data for spotlight'!N9</f>
        <v>0.24227335855331145</v>
      </c>
      <c r="O91" s="97">
        <f>'State data for spotlight'!N9</f>
        <v>0.24227335855331145</v>
      </c>
      <c r="S91" s="118" t="s">
        <v>53</v>
      </c>
      <c r="T91" s="118"/>
      <c r="U91" s="112"/>
      <c r="V91" s="112">
        <v>65210</v>
      </c>
      <c r="W91" s="112">
        <v>67694</v>
      </c>
      <c r="X91" s="112">
        <v>70076</v>
      </c>
      <c r="Y91" s="112">
        <v>72504</v>
      </c>
      <c r="Z91" s="112">
        <v>73647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5" t="s">
        <v>202</v>
      </c>
      <c r="S93" s="115" t="s">
        <v>56</v>
      </c>
      <c r="T93" s="115"/>
      <c r="U93" s="112"/>
      <c r="V93" s="112">
        <v>5028</v>
      </c>
      <c r="W93" s="112">
        <v>5492</v>
      </c>
      <c r="X93" s="112">
        <v>5765</v>
      </c>
      <c r="Y93" s="112">
        <v>6052</v>
      </c>
      <c r="Z93" s="112">
        <v>6368</v>
      </c>
    </row>
    <row r="94" spans="1:30" ht="15" customHeight="1" x14ac:dyDescent="0.25">
      <c r="A94" s="136" t="s">
        <v>203</v>
      </c>
      <c r="S94" s="115" t="s">
        <v>57</v>
      </c>
      <c r="T94" s="115"/>
      <c r="U94" s="112"/>
      <c r="V94" s="112">
        <v>14206</v>
      </c>
      <c r="W94" s="112">
        <v>14963</v>
      </c>
      <c r="X94" s="112">
        <v>15900</v>
      </c>
      <c r="Y94" s="112">
        <v>16626</v>
      </c>
      <c r="Z94" s="112">
        <v>17207</v>
      </c>
    </row>
    <row r="95" spans="1:30" ht="15" customHeight="1" x14ac:dyDescent="0.25">
      <c r="A95" s="134" t="s">
        <v>286</v>
      </c>
      <c r="S95" s="115" t="s">
        <v>195</v>
      </c>
      <c r="T95" s="115"/>
      <c r="U95" s="112"/>
      <c r="V95" s="112">
        <v>2208</v>
      </c>
      <c r="W95" s="112">
        <v>2336</v>
      </c>
      <c r="X95" s="112">
        <v>2480</v>
      </c>
      <c r="Y95" s="112">
        <v>2604</v>
      </c>
      <c r="Z95" s="112">
        <v>2727</v>
      </c>
    </row>
    <row r="96" spans="1:30" ht="15" customHeight="1" x14ac:dyDescent="0.25">
      <c r="A96" s="135" t="s">
        <v>278</v>
      </c>
      <c r="S96" s="115" t="s">
        <v>196</v>
      </c>
      <c r="T96" s="115"/>
      <c r="U96" s="112"/>
      <c r="V96" s="112">
        <v>9598</v>
      </c>
      <c r="W96" s="112">
        <v>10320</v>
      </c>
      <c r="X96" s="112">
        <v>11080</v>
      </c>
      <c r="Y96" s="112">
        <v>11645</v>
      </c>
      <c r="Z96" s="112">
        <v>12142</v>
      </c>
    </row>
    <row r="97" spans="1:32" ht="15" customHeight="1" x14ac:dyDescent="0.25">
      <c r="A97" s="134" t="s">
        <v>290</v>
      </c>
      <c r="S97" s="115" t="s">
        <v>197</v>
      </c>
      <c r="T97" s="115"/>
      <c r="U97" s="112"/>
      <c r="V97" s="112">
        <v>10730</v>
      </c>
      <c r="W97" s="112">
        <v>10978</v>
      </c>
      <c r="X97" s="112">
        <v>11201</v>
      </c>
      <c r="Y97" s="112">
        <v>11213</v>
      </c>
      <c r="Z97" s="112">
        <v>11433</v>
      </c>
    </row>
    <row r="98" spans="1:32" ht="15" customHeight="1" x14ac:dyDescent="0.25">
      <c r="A98" s="134" t="s">
        <v>291</v>
      </c>
      <c r="S98" s="115" t="s">
        <v>198</v>
      </c>
      <c r="T98" s="115"/>
      <c r="U98" s="112"/>
      <c r="V98" s="112">
        <v>6777</v>
      </c>
      <c r="W98" s="112">
        <v>7035</v>
      </c>
      <c r="X98" s="112">
        <v>7065</v>
      </c>
      <c r="Y98" s="112">
        <v>7341</v>
      </c>
      <c r="Z98" s="112">
        <v>7421</v>
      </c>
    </row>
    <row r="99" spans="1:32" ht="15" customHeight="1" x14ac:dyDescent="0.25">
      <c r="S99" s="115" t="s">
        <v>199</v>
      </c>
      <c r="T99" s="115"/>
      <c r="U99" s="112"/>
      <c r="V99" s="112">
        <v>588</v>
      </c>
      <c r="W99" s="112">
        <v>668</v>
      </c>
      <c r="X99" s="112">
        <v>718</v>
      </c>
      <c r="Y99" s="112">
        <v>813</v>
      </c>
      <c r="Z99" s="112">
        <v>850</v>
      </c>
    </row>
    <row r="100" spans="1:32" ht="15" customHeight="1" x14ac:dyDescent="0.25">
      <c r="S100" s="115" t="s">
        <v>58</v>
      </c>
      <c r="T100" s="115"/>
      <c r="U100" s="112"/>
      <c r="V100" s="112">
        <v>3404</v>
      </c>
      <c r="W100" s="112">
        <v>3713</v>
      </c>
      <c r="X100" s="112">
        <v>3953</v>
      </c>
      <c r="Y100" s="112">
        <v>4328</v>
      </c>
      <c r="Z100" s="112">
        <v>4473</v>
      </c>
    </row>
    <row r="101" spans="1:32" x14ac:dyDescent="0.25">
      <c r="A101" s="18"/>
      <c r="S101" s="118" t="s">
        <v>53</v>
      </c>
      <c r="T101" s="118"/>
      <c r="U101" s="112"/>
      <c r="V101" s="112">
        <v>62716</v>
      </c>
      <c r="W101" s="112">
        <v>65254</v>
      </c>
      <c r="X101" s="112">
        <v>67841</v>
      </c>
      <c r="Y101" s="112">
        <v>70478</v>
      </c>
      <c r="Z101" s="112">
        <v>72356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204</v>
      </c>
      <c r="Y103" s="106" t="s">
        <v>281</v>
      </c>
      <c r="Z103" s="106" t="s">
        <v>287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140021</v>
      </c>
      <c r="W104" s="112">
        <v>144883</v>
      </c>
      <c r="X104" s="112">
        <v>149392</v>
      </c>
      <c r="Y104" s="112">
        <v>160224</v>
      </c>
      <c r="Z104" s="112">
        <v>160224</v>
      </c>
      <c r="AB104" s="109" t="str">
        <f>TEXT(Z104,"###,###")</f>
        <v>160,224</v>
      </c>
      <c r="AD104" s="130">
        <f>Z104/($Z$4)*100</f>
        <v>75.261049081454829</v>
      </c>
      <c r="AF104" s="109"/>
    </row>
    <row r="105" spans="1:32" x14ac:dyDescent="0.25">
      <c r="S105" s="115" t="s">
        <v>17</v>
      </c>
      <c r="T105" s="115"/>
      <c r="U105" s="112"/>
      <c r="V105" s="112">
        <v>34835</v>
      </c>
      <c r="W105" s="112">
        <v>35859</v>
      </c>
      <c r="X105" s="112">
        <v>38507</v>
      </c>
      <c r="Y105" s="112">
        <v>37910</v>
      </c>
      <c r="Z105" s="112">
        <v>38642</v>
      </c>
      <c r="AB105" s="109" t="str">
        <f>TEXT(Z105,"###,###")</f>
        <v>38,642</v>
      </c>
      <c r="AD105" s="130">
        <f>Z105/($Z$4)*100</f>
        <v>18.151072614624386</v>
      </c>
      <c r="AF105" s="109"/>
    </row>
    <row r="106" spans="1:32" x14ac:dyDescent="0.25">
      <c r="S106" s="118" t="s">
        <v>53</v>
      </c>
      <c r="T106" s="118"/>
      <c r="U106" s="120"/>
      <c r="V106" s="120">
        <v>174856</v>
      </c>
      <c r="W106" s="120">
        <v>180742</v>
      </c>
      <c r="X106" s="120">
        <v>187899</v>
      </c>
      <c r="Y106" s="120">
        <v>198134</v>
      </c>
      <c r="Z106" s="120">
        <v>198866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25817</v>
      </c>
      <c r="W108" s="112">
        <v>32164</v>
      </c>
      <c r="X108" s="112">
        <v>29336</v>
      </c>
      <c r="Y108" s="112">
        <v>31954</v>
      </c>
      <c r="Z108" s="112">
        <v>31905</v>
      </c>
      <c r="AB108" s="109" t="str">
        <f>TEXT(Z108,"###,###")</f>
        <v>31,905</v>
      </c>
      <c r="AD108" s="130">
        <f>Z108/($Z$4)*100</f>
        <v>14.986542409026216</v>
      </c>
      <c r="AF108" s="109"/>
    </row>
    <row r="109" spans="1:32" x14ac:dyDescent="0.25">
      <c r="S109" s="115" t="s">
        <v>20</v>
      </c>
      <c r="T109" s="115"/>
      <c r="U109" s="112"/>
      <c r="V109" s="112">
        <v>25253</v>
      </c>
      <c r="W109" s="112">
        <v>25802</v>
      </c>
      <c r="X109" s="112">
        <v>26509</v>
      </c>
      <c r="Y109" s="112">
        <v>26769</v>
      </c>
      <c r="Z109" s="112">
        <v>30873</v>
      </c>
      <c r="AB109" s="109" t="str">
        <f>TEXT(Z109,"###,###")</f>
        <v>30,873</v>
      </c>
      <c r="AD109" s="130">
        <f>Z109/($Z$4)*100</f>
        <v>14.501787299604022</v>
      </c>
      <c r="AF109" s="109"/>
    </row>
    <row r="110" spans="1:32" x14ac:dyDescent="0.25">
      <c r="S110" s="115" t="s">
        <v>21</v>
      </c>
      <c r="T110" s="115"/>
      <c r="U110" s="112"/>
      <c r="V110" s="112">
        <v>40966</v>
      </c>
      <c r="W110" s="112">
        <v>41344</v>
      </c>
      <c r="X110" s="112">
        <v>45020</v>
      </c>
      <c r="Y110" s="112">
        <v>45308</v>
      </c>
      <c r="Z110" s="112">
        <v>46952</v>
      </c>
      <c r="AB110" s="109" t="str">
        <f>TEXT(Z110,"###,###")</f>
        <v>46,952</v>
      </c>
      <c r="AD110" s="130">
        <f>Z110/($Z$4)*100</f>
        <v>22.054478582936806</v>
      </c>
      <c r="AF110" s="109"/>
    </row>
    <row r="111" spans="1:32" x14ac:dyDescent="0.25">
      <c r="S111" s="115" t="s">
        <v>22</v>
      </c>
      <c r="T111" s="115"/>
      <c r="U111" s="112"/>
      <c r="V111" s="112">
        <v>77869</v>
      </c>
      <c r="W111" s="112">
        <v>78958</v>
      </c>
      <c r="X111" s="112">
        <v>84750</v>
      </c>
      <c r="Y111" s="112">
        <v>86936</v>
      </c>
      <c r="Z111" s="112">
        <v>90887</v>
      </c>
      <c r="AB111" s="109" t="str">
        <f>TEXT(Z111,"###,###")</f>
        <v>90,887</v>
      </c>
      <c r="AD111" s="130">
        <f>Z111/($Z$4)*100</f>
        <v>42.691800029122881</v>
      </c>
      <c r="AF111" s="109"/>
    </row>
    <row r="112" spans="1:32" x14ac:dyDescent="0.25">
      <c r="S112" s="118" t="s">
        <v>53</v>
      </c>
      <c r="T112" s="118"/>
      <c r="U112" s="112"/>
      <c r="V112" s="112">
        <v>181897</v>
      </c>
      <c r="W112" s="112">
        <v>190841</v>
      </c>
      <c r="X112" s="112">
        <v>197796</v>
      </c>
      <c r="Y112" s="112">
        <v>203459</v>
      </c>
      <c r="Z112" s="112">
        <v>212891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40.950000000000003</v>
      </c>
      <c r="W118" s="131">
        <v>40.93</v>
      </c>
      <c r="X118" s="131">
        <v>40.83</v>
      </c>
      <c r="Y118" s="131">
        <v>40.78</v>
      </c>
      <c r="Z118" s="131">
        <v>40.729999999999997</v>
      </c>
      <c r="AB118" s="109" t="str">
        <f>TEXT(Z118,"##.0")</f>
        <v>40.7</v>
      </c>
    </row>
    <row r="120" spans="19:32" x14ac:dyDescent="0.25">
      <c r="S120" s="101" t="s">
        <v>100</v>
      </c>
      <c r="T120" s="112"/>
      <c r="U120" s="112"/>
      <c r="V120" s="112">
        <v>111240</v>
      </c>
      <c r="W120" s="112">
        <v>115270</v>
      </c>
      <c r="X120" s="112">
        <v>119494</v>
      </c>
      <c r="Y120" s="112">
        <v>123489</v>
      </c>
      <c r="Z120" s="112">
        <v>125325</v>
      </c>
      <c r="AB120" s="109" t="str">
        <f>TEXT(Z120,"###,###")</f>
        <v>125,325</v>
      </c>
    </row>
    <row r="121" spans="19:32" x14ac:dyDescent="0.25">
      <c r="S121" s="101" t="s">
        <v>101</v>
      </c>
      <c r="T121" s="112"/>
      <c r="U121" s="112"/>
      <c r="V121" s="112">
        <v>8257</v>
      </c>
      <c r="W121" s="112">
        <v>8627</v>
      </c>
      <c r="X121" s="112">
        <v>8789</v>
      </c>
      <c r="Y121" s="112">
        <v>9169</v>
      </c>
      <c r="Z121" s="112">
        <v>9334</v>
      </c>
      <c r="AB121" s="109" t="str">
        <f>TEXT(Z121,"###,###")</f>
        <v>9,334</v>
      </c>
    </row>
    <row r="122" spans="19:32" x14ac:dyDescent="0.25">
      <c r="S122" s="101" t="s">
        <v>102</v>
      </c>
      <c r="T122" s="112"/>
      <c r="U122" s="112"/>
      <c r="V122" s="112">
        <v>8432</v>
      </c>
      <c r="W122" s="112">
        <v>9050</v>
      </c>
      <c r="X122" s="112">
        <v>9631</v>
      </c>
      <c r="Y122" s="112">
        <v>10330</v>
      </c>
      <c r="Z122" s="112">
        <v>11481</v>
      </c>
      <c r="AB122" s="109" t="str">
        <f>TEXT(Z122,"###,###")</f>
        <v>11,481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119672</v>
      </c>
      <c r="W124" s="112">
        <v>124320</v>
      </c>
      <c r="X124" s="112">
        <v>129125</v>
      </c>
      <c r="Y124" s="112">
        <v>133819</v>
      </c>
      <c r="Z124" s="112">
        <v>136806</v>
      </c>
      <c r="AB124" s="109" t="str">
        <f>TEXT(Z124,"###,###")</f>
        <v>136,806</v>
      </c>
      <c r="AD124" s="127">
        <f>Z124/$Z$7*100</f>
        <v>93.612973860681535</v>
      </c>
    </row>
    <row r="125" spans="19:32" x14ac:dyDescent="0.25">
      <c r="S125" s="101" t="s">
        <v>104</v>
      </c>
      <c r="T125" s="112"/>
      <c r="U125" s="112"/>
      <c r="V125" s="112">
        <v>16689</v>
      </c>
      <c r="W125" s="112">
        <v>17677</v>
      </c>
      <c r="X125" s="112">
        <v>18420</v>
      </c>
      <c r="Y125" s="112">
        <v>19499</v>
      </c>
      <c r="Z125" s="112">
        <v>20815</v>
      </c>
      <c r="AB125" s="109" t="str">
        <f>TEXT(Z125,"###,###")</f>
        <v>20,815</v>
      </c>
      <c r="AD125" s="127">
        <f>Z125/$Z$7*100</f>
        <v>14.243191460243601</v>
      </c>
    </row>
    <row r="127" spans="19:32" x14ac:dyDescent="0.25">
      <c r="S127" s="101" t="s">
        <v>105</v>
      </c>
      <c r="T127" s="112"/>
      <c r="U127" s="112"/>
      <c r="V127" s="112">
        <v>65207</v>
      </c>
      <c r="W127" s="112">
        <v>67696</v>
      </c>
      <c r="X127" s="112">
        <v>70078</v>
      </c>
      <c r="Y127" s="112">
        <v>72506</v>
      </c>
      <c r="Z127" s="112">
        <v>73648</v>
      </c>
      <c r="AB127" s="109" t="str">
        <f>TEXT(Z127,"###,###")</f>
        <v>73,648</v>
      </c>
      <c r="AD127" s="127">
        <f>Z127/$Z$7*100</f>
        <v>50.395511153688247</v>
      </c>
    </row>
    <row r="128" spans="19:32" x14ac:dyDescent="0.25">
      <c r="S128" s="101" t="s">
        <v>106</v>
      </c>
      <c r="T128" s="112"/>
      <c r="U128" s="112"/>
      <c r="V128" s="112">
        <v>62715</v>
      </c>
      <c r="W128" s="112">
        <v>65258</v>
      </c>
      <c r="X128" s="112">
        <v>67840</v>
      </c>
      <c r="Y128" s="112">
        <v>70478</v>
      </c>
      <c r="Z128" s="112">
        <v>72353</v>
      </c>
      <c r="AB128" s="109" t="str">
        <f>TEXT(Z128,"###,###")</f>
        <v>72,353</v>
      </c>
      <c r="AD128" s="127">
        <f>Z128/$Z$7*100</f>
        <v>49.5093745723279</v>
      </c>
    </row>
    <row r="130" spans="19:20" x14ac:dyDescent="0.25">
      <c r="S130" s="101" t="s">
        <v>282</v>
      </c>
      <c r="T130" s="127">
        <v>85.756808539756406</v>
      </c>
    </row>
    <row r="131" spans="19:20" x14ac:dyDescent="0.25">
      <c r="S131" s="101" t="s">
        <v>283</v>
      </c>
      <c r="T131" s="127">
        <v>6.3870261393184622</v>
      </c>
    </row>
    <row r="132" spans="19:20" x14ac:dyDescent="0.25">
      <c r="S132" s="101" t="s">
        <v>284</v>
      </c>
      <c r="T132" s="127">
        <v>7.8561653209251405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95AD4E4-85EE-4D92-A3B2-713D02CE116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E81FFB1C-CC03-45ED-A7B2-4DBAE573485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EB965913-7B62-4ED3-9DDF-5D22951F24D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66499549-04D5-48D7-B20E-E19336F783E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E5573F-46B9-4DAA-B012-CE8931C6602A}">
  <sheetPr codeName="Sheet92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136</v>
      </c>
      <c r="T1" s="99"/>
      <c r="U1" s="99"/>
      <c r="V1" s="99"/>
      <c r="W1" s="99"/>
      <c r="X1" s="99"/>
      <c r="Y1" s="100" t="s">
        <v>230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204</v>
      </c>
      <c r="Y2" s="103" t="s">
        <v>281</v>
      </c>
      <c r="Z2" s="103" t="s">
        <v>287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60" t="s">
        <v>292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136</v>
      </c>
      <c r="Y3" s="105" t="s">
        <v>230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8.28 Greater Shepparton, Victoria,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49358</v>
      </c>
      <c r="W4" s="108">
        <v>50808</v>
      </c>
      <c r="X4" s="108">
        <v>52726</v>
      </c>
      <c r="Y4" s="108">
        <v>53101</v>
      </c>
      <c r="Z4" s="108">
        <v>55525</v>
      </c>
      <c r="AB4" s="109" t="str">
        <f>TEXT(Z4,"###,###")</f>
        <v>55,525</v>
      </c>
      <c r="AD4" s="110">
        <f>Z4/Y4-1</f>
        <v>4.5648857836952272E-2</v>
      </c>
      <c r="AF4" s="110">
        <f>Z4/V4-1</f>
        <v>0.12494428461444951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25044</v>
      </c>
      <c r="W5" s="108">
        <v>25914</v>
      </c>
      <c r="X5" s="108">
        <v>26445</v>
      </c>
      <c r="Y5" s="108">
        <v>26794</v>
      </c>
      <c r="Z5" s="108">
        <v>27931</v>
      </c>
      <c r="AB5" s="109" t="str">
        <f>TEXT(Z5,"###,###")</f>
        <v>27,931</v>
      </c>
      <c r="AD5" s="110">
        <f t="shared" ref="AD5:AD9" si="0">Z5/Y5-1</f>
        <v>4.2434873479137103E-2</v>
      </c>
      <c r="AF5" s="110">
        <f t="shared" ref="AF5:AF9" si="1">Z5/V5-1</f>
        <v>0.11527711228238302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24316</v>
      </c>
      <c r="W6" s="108">
        <v>24893</v>
      </c>
      <c r="X6" s="108">
        <v>26283</v>
      </c>
      <c r="Y6" s="108">
        <v>26305</v>
      </c>
      <c r="Z6" s="108">
        <v>27551</v>
      </c>
      <c r="AB6" s="109" t="str">
        <f>TEXT(Z6,"###,###")</f>
        <v>27,551</v>
      </c>
      <c r="AD6" s="110">
        <f t="shared" si="0"/>
        <v>4.7367420642463465E-2</v>
      </c>
      <c r="AF6" s="110">
        <f t="shared" si="1"/>
        <v>0.13303997367988152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34756</v>
      </c>
      <c r="W7" s="108">
        <v>36078</v>
      </c>
      <c r="X7" s="108">
        <v>36493</v>
      </c>
      <c r="Y7" s="108">
        <v>37348</v>
      </c>
      <c r="Z7" s="108">
        <v>37567</v>
      </c>
      <c r="AB7" s="109" t="str">
        <f>TEXT(Z7,"###,###")</f>
        <v>37,567</v>
      </c>
      <c r="AD7" s="110">
        <f t="shared" si="0"/>
        <v>5.8637678055049047E-3</v>
      </c>
      <c r="AF7" s="110">
        <f t="shared" si="1"/>
        <v>8.0878121763148902E-2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55,525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37,567</v>
      </c>
      <c r="P8" s="67"/>
      <c r="S8" s="107" t="s">
        <v>84</v>
      </c>
      <c r="T8" s="108"/>
      <c r="U8" s="108"/>
      <c r="V8" s="108">
        <v>36369.58</v>
      </c>
      <c r="W8" s="108">
        <v>38262.120000000003</v>
      </c>
      <c r="X8" s="108">
        <v>38173</v>
      </c>
      <c r="Y8" s="108">
        <v>38427.72</v>
      </c>
      <c r="Z8" s="108">
        <v>42531</v>
      </c>
      <c r="AB8" s="109" t="str">
        <f>TEXT(Z8,"$###,###")</f>
        <v>$42,531</v>
      </c>
      <c r="AD8" s="110">
        <f t="shared" si="0"/>
        <v>0.10677916878753146</v>
      </c>
      <c r="AF8" s="110">
        <f t="shared" si="1"/>
        <v>0.16941135971325472</v>
      </c>
    </row>
    <row r="9" spans="1:32" x14ac:dyDescent="0.25">
      <c r="A9" s="30" t="s">
        <v>14</v>
      </c>
      <c r="B9" s="71"/>
      <c r="C9" s="72"/>
      <c r="D9" s="73">
        <f>AD104</f>
        <v>74.233228275551554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51.449410386775632</v>
      </c>
      <c r="P9" s="74" t="s">
        <v>85</v>
      </c>
      <c r="S9" s="107" t="s">
        <v>7</v>
      </c>
      <c r="T9" s="108"/>
      <c r="U9" s="108"/>
      <c r="V9" s="108">
        <v>1575568633</v>
      </c>
      <c r="W9" s="108">
        <v>1696336956</v>
      </c>
      <c r="X9" s="108">
        <v>1777354845</v>
      </c>
      <c r="Y9" s="108">
        <v>1890977917</v>
      </c>
      <c r="Z9" s="108">
        <v>2027960448</v>
      </c>
      <c r="AB9" s="109" t="str">
        <f>TEXT(Z9/1000000,"$#,###.0")&amp;" mil"</f>
        <v>$2,028.0 mil</v>
      </c>
      <c r="AD9" s="110">
        <f t="shared" si="0"/>
        <v>7.2440047960644627E-2</v>
      </c>
      <c r="AF9" s="110">
        <f t="shared" si="1"/>
        <v>0.2871292341855094</v>
      </c>
    </row>
    <row r="10" spans="1:32" x14ac:dyDescent="0.25">
      <c r="A10" s="30" t="s">
        <v>17</v>
      </c>
      <c r="B10" s="71"/>
      <c r="C10" s="72"/>
      <c r="D10" s="73">
        <f>AD105</f>
        <v>16.050427735254392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48.433465541565738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83.693134932254381</v>
      </c>
      <c r="P11" s="74" t="s">
        <v>85</v>
      </c>
      <c r="S11" s="107" t="s">
        <v>29</v>
      </c>
      <c r="T11" s="112"/>
      <c r="U11" s="112"/>
      <c r="V11" s="112">
        <v>43677</v>
      </c>
      <c r="W11" s="112">
        <v>44953</v>
      </c>
      <c r="X11" s="112">
        <v>47130</v>
      </c>
      <c r="Y11" s="112">
        <v>47101</v>
      </c>
      <c r="Z11" s="112">
        <v>49395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7.8765938190433094</v>
      </c>
      <c r="P12" s="74" t="s">
        <v>85</v>
      </c>
      <c r="S12" s="107" t="s">
        <v>30</v>
      </c>
      <c r="T12" s="112"/>
      <c r="U12" s="112"/>
      <c r="V12" s="112">
        <v>5678</v>
      </c>
      <c r="W12" s="112">
        <v>5858</v>
      </c>
      <c r="X12" s="112">
        <v>5596</v>
      </c>
      <c r="Y12" s="112">
        <v>6000</v>
      </c>
      <c r="Z12" s="112">
        <v>6130</v>
      </c>
    </row>
    <row r="13" spans="1:32" ht="15" customHeight="1" x14ac:dyDescent="0.25">
      <c r="A13" s="30" t="s">
        <v>19</v>
      </c>
      <c r="B13" s="72"/>
      <c r="C13" s="72"/>
      <c r="D13" s="73">
        <f>AD108</f>
        <v>13.293111211166142</v>
      </c>
      <c r="E13" s="74" t="s">
        <v>85</v>
      </c>
      <c r="F13" s="24"/>
      <c r="G13" s="142" t="s">
        <v>285</v>
      </c>
      <c r="H13" s="143"/>
      <c r="I13" s="143"/>
      <c r="J13" s="143"/>
      <c r="K13" s="143"/>
      <c r="L13" s="143"/>
      <c r="M13" s="81"/>
      <c r="N13" s="72"/>
      <c r="O13" s="73">
        <f>T132</f>
        <v>8.4382569808608618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17.646105357946869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41.6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24.855470508779828</v>
      </c>
      <c r="E15" s="74" t="s">
        <v>85</v>
      </c>
      <c r="F15" s="24"/>
      <c r="G15" s="33" t="s">
        <v>279</v>
      </c>
      <c r="H15" s="72"/>
      <c r="I15" s="72"/>
      <c r="J15" s="72"/>
      <c r="K15" s="82"/>
      <c r="L15" s="72"/>
      <c r="M15" s="72"/>
      <c r="N15" s="72"/>
      <c r="O15" s="73">
        <f>AB38</f>
        <v>18.836683082656727</v>
      </c>
      <c r="P15" s="74" t="s">
        <v>85</v>
      </c>
      <c r="S15" s="115" t="s">
        <v>61</v>
      </c>
      <c r="T15" s="115"/>
      <c r="U15" s="116"/>
      <c r="V15" s="116">
        <v>3579</v>
      </c>
      <c r="W15" s="116">
        <v>3441</v>
      </c>
      <c r="X15" s="116">
        <v>3598</v>
      </c>
      <c r="Y15" s="112">
        <v>3707</v>
      </c>
      <c r="Z15" s="112">
        <v>3786</v>
      </c>
      <c r="AB15" s="117">
        <f t="shared" ref="AB15:AB34" si="2">IF(Z15="np",0,Z15/$Z$34)</f>
        <v>6.818550202611437E-2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35.63619990995047</v>
      </c>
      <c r="E16" s="85" t="s">
        <v>85</v>
      </c>
      <c r="F16" s="24"/>
      <c r="G16" s="86" t="s">
        <v>280</v>
      </c>
      <c r="H16" s="35"/>
      <c r="I16" s="35"/>
      <c r="J16" s="35"/>
      <c r="K16" s="36"/>
      <c r="L16" s="35"/>
      <c r="M16" s="35"/>
      <c r="N16" s="35"/>
      <c r="O16" s="84">
        <f>AB37</f>
        <v>81.16331691734328</v>
      </c>
      <c r="P16" s="37" t="s">
        <v>85</v>
      </c>
      <c r="S16" s="115" t="s">
        <v>62</v>
      </c>
      <c r="T16" s="115"/>
      <c r="U16" s="116"/>
      <c r="V16" s="116">
        <v>56</v>
      </c>
      <c r="W16" s="116">
        <v>65</v>
      </c>
      <c r="X16" s="116">
        <v>79</v>
      </c>
      <c r="Y16" s="112">
        <v>107</v>
      </c>
      <c r="Z16" s="112">
        <v>86</v>
      </c>
      <c r="AB16" s="117">
        <f t="shared" si="2"/>
        <v>1.5488518685276903E-3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3588</v>
      </c>
      <c r="W17" s="116">
        <v>4624</v>
      </c>
      <c r="X17" s="116">
        <v>4563</v>
      </c>
      <c r="Y17" s="112">
        <v>3666</v>
      </c>
      <c r="Z17" s="112">
        <v>4859</v>
      </c>
      <c r="AB17" s="117">
        <f t="shared" si="2"/>
        <v>8.7510130571814504E-2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289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762</v>
      </c>
      <c r="W18" s="116">
        <v>756</v>
      </c>
      <c r="X18" s="116">
        <v>742</v>
      </c>
      <c r="Y18" s="112">
        <v>743</v>
      </c>
      <c r="Z18" s="112">
        <v>723</v>
      </c>
      <c r="AB18" s="117">
        <f t="shared" si="2"/>
        <v>1.3021161638901395E-2</v>
      </c>
    </row>
    <row r="19" spans="1:28" x14ac:dyDescent="0.25">
      <c r="A19" s="63" t="str">
        <f>$S$1&amp;" ("&amp;$V$2&amp;" to "&amp;$Z$2&amp;")"</f>
        <v>Greater Shepparton (2016-17 to 2020-21)</v>
      </c>
      <c r="B19" s="63"/>
      <c r="C19" s="63"/>
      <c r="D19" s="63"/>
      <c r="E19" s="63"/>
      <c r="F19" s="63"/>
      <c r="G19" s="63" t="str">
        <f>$S$1&amp;" ("&amp;$V$2&amp;" to "&amp;$Z$2&amp;")"</f>
        <v>Greater Shepparton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2629</v>
      </c>
      <c r="W19" s="116">
        <v>2998</v>
      </c>
      <c r="X19" s="116">
        <v>3123</v>
      </c>
      <c r="Y19" s="112">
        <v>3169</v>
      </c>
      <c r="Z19" s="112">
        <v>3564</v>
      </c>
      <c r="AB19" s="117">
        <f t="shared" si="2"/>
        <v>6.4187303016659161E-2</v>
      </c>
    </row>
    <row r="20" spans="1:28" x14ac:dyDescent="0.25">
      <c r="S20" s="115" t="s">
        <v>66</v>
      </c>
      <c r="T20" s="115"/>
      <c r="U20" s="116"/>
      <c r="V20" s="116">
        <v>1754</v>
      </c>
      <c r="W20" s="116">
        <v>1848</v>
      </c>
      <c r="X20" s="116">
        <v>1814</v>
      </c>
      <c r="Y20" s="112">
        <v>2037</v>
      </c>
      <c r="Z20" s="112">
        <v>1987</v>
      </c>
      <c r="AB20" s="117">
        <f t="shared" si="2"/>
        <v>3.578568212516884E-2</v>
      </c>
    </row>
    <row r="21" spans="1:28" x14ac:dyDescent="0.25">
      <c r="S21" s="115" t="s">
        <v>67</v>
      </c>
      <c r="T21" s="115"/>
      <c r="U21" s="116"/>
      <c r="V21" s="116">
        <v>4726</v>
      </c>
      <c r="W21" s="116">
        <v>4952</v>
      </c>
      <c r="X21" s="116">
        <v>5027</v>
      </c>
      <c r="Y21" s="112">
        <v>4804</v>
      </c>
      <c r="Z21" s="112">
        <v>5255</v>
      </c>
      <c r="AB21" s="117">
        <f t="shared" si="2"/>
        <v>9.4642053129221068E-2</v>
      </c>
    </row>
    <row r="22" spans="1:28" x14ac:dyDescent="0.25">
      <c r="S22" s="115" t="s">
        <v>68</v>
      </c>
      <c r="T22" s="115"/>
      <c r="U22" s="116"/>
      <c r="V22" s="116">
        <v>3252</v>
      </c>
      <c r="W22" s="116">
        <v>2979</v>
      </c>
      <c r="X22" s="116">
        <v>3318</v>
      </c>
      <c r="Y22" s="112">
        <v>3338</v>
      </c>
      <c r="Z22" s="112">
        <v>3602</v>
      </c>
      <c r="AB22" s="117">
        <f t="shared" si="2"/>
        <v>6.4871679423683021E-2</v>
      </c>
    </row>
    <row r="23" spans="1:28" x14ac:dyDescent="0.25">
      <c r="S23" s="115" t="s">
        <v>69</v>
      </c>
      <c r="T23" s="115"/>
      <c r="U23" s="116"/>
      <c r="V23" s="116">
        <v>1837</v>
      </c>
      <c r="W23" s="116">
        <v>2019</v>
      </c>
      <c r="X23" s="116">
        <v>1975</v>
      </c>
      <c r="Y23" s="112">
        <v>2084</v>
      </c>
      <c r="Z23" s="112">
        <v>2263</v>
      </c>
      <c r="AB23" s="117">
        <f t="shared" si="2"/>
        <v>4.0756416028815849E-2</v>
      </c>
    </row>
    <row r="24" spans="1:28" x14ac:dyDescent="0.25">
      <c r="S24" s="115" t="s">
        <v>70</v>
      </c>
      <c r="T24" s="115"/>
      <c r="U24" s="116"/>
      <c r="V24" s="116">
        <v>316</v>
      </c>
      <c r="W24" s="116">
        <v>329</v>
      </c>
      <c r="X24" s="116">
        <v>345</v>
      </c>
      <c r="Y24" s="112">
        <v>324</v>
      </c>
      <c r="Z24" s="112">
        <v>334</v>
      </c>
      <c r="AB24" s="117">
        <f t="shared" si="2"/>
        <v>6.0153084196307967E-3</v>
      </c>
    </row>
    <row r="25" spans="1:28" x14ac:dyDescent="0.25">
      <c r="S25" s="115" t="s">
        <v>71</v>
      </c>
      <c r="T25" s="115"/>
      <c r="U25" s="116"/>
      <c r="V25" s="116">
        <v>1482</v>
      </c>
      <c r="W25" s="116">
        <v>1469</v>
      </c>
      <c r="X25" s="116">
        <v>1437</v>
      </c>
      <c r="Y25" s="112">
        <v>1482</v>
      </c>
      <c r="Z25" s="112">
        <v>1414</v>
      </c>
      <c r="AB25" s="117">
        <f t="shared" si="2"/>
        <v>2.5466006303466907E-2</v>
      </c>
    </row>
    <row r="26" spans="1:28" x14ac:dyDescent="0.25">
      <c r="S26" s="115" t="s">
        <v>72</v>
      </c>
      <c r="T26" s="115"/>
      <c r="U26" s="116"/>
      <c r="V26" s="116">
        <v>573</v>
      </c>
      <c r="W26" s="116">
        <v>666</v>
      </c>
      <c r="X26" s="116">
        <v>647</v>
      </c>
      <c r="Y26" s="112">
        <v>583</v>
      </c>
      <c r="Z26" s="112">
        <v>631</v>
      </c>
      <c r="AB26" s="117">
        <f t="shared" si="2"/>
        <v>1.1364250337685728E-2</v>
      </c>
    </row>
    <row r="27" spans="1:28" x14ac:dyDescent="0.25">
      <c r="S27" s="115" t="s">
        <v>73</v>
      </c>
      <c r="T27" s="115"/>
      <c r="U27" s="116"/>
      <c r="V27" s="116">
        <v>1963</v>
      </c>
      <c r="W27" s="116">
        <v>2076</v>
      </c>
      <c r="X27" s="116">
        <v>2335</v>
      </c>
      <c r="Y27" s="112">
        <v>2353</v>
      </c>
      <c r="Z27" s="112">
        <v>2540</v>
      </c>
      <c r="AB27" s="117">
        <f t="shared" si="2"/>
        <v>4.5745159837910852E-2</v>
      </c>
    </row>
    <row r="28" spans="1:28" x14ac:dyDescent="0.25">
      <c r="S28" s="115" t="s">
        <v>74</v>
      </c>
      <c r="T28" s="115"/>
      <c r="U28" s="116"/>
      <c r="V28" s="116">
        <v>3685</v>
      </c>
      <c r="W28" s="116">
        <v>3969</v>
      </c>
      <c r="X28" s="116">
        <v>4545</v>
      </c>
      <c r="Y28" s="112">
        <v>5208</v>
      </c>
      <c r="Z28" s="112">
        <v>4809</v>
      </c>
      <c r="AB28" s="117">
        <f t="shared" si="2"/>
        <v>8.6609635299414678E-2</v>
      </c>
    </row>
    <row r="29" spans="1:28" x14ac:dyDescent="0.25">
      <c r="S29" s="115" t="s">
        <v>75</v>
      </c>
      <c r="T29" s="115"/>
      <c r="U29" s="116"/>
      <c r="V29" s="116">
        <v>2160</v>
      </c>
      <c r="W29" s="116">
        <v>1997</v>
      </c>
      <c r="X29" s="116">
        <v>3662</v>
      </c>
      <c r="Y29" s="112">
        <v>2246</v>
      </c>
      <c r="Z29" s="112">
        <v>2334</v>
      </c>
      <c r="AB29" s="117">
        <f t="shared" si="2"/>
        <v>4.2035119315623592E-2</v>
      </c>
    </row>
    <row r="30" spans="1:28" x14ac:dyDescent="0.25">
      <c r="S30" s="115" t="s">
        <v>76</v>
      </c>
      <c r="T30" s="115"/>
      <c r="U30" s="116"/>
      <c r="V30" s="116">
        <v>3364</v>
      </c>
      <c r="W30" s="116">
        <v>3715</v>
      </c>
      <c r="X30" s="116">
        <v>2778</v>
      </c>
      <c r="Y30" s="112">
        <v>3690</v>
      </c>
      <c r="Z30" s="112">
        <v>3673</v>
      </c>
      <c r="AB30" s="117">
        <f t="shared" si="2"/>
        <v>6.6150382710490771E-2</v>
      </c>
    </row>
    <row r="31" spans="1:28" x14ac:dyDescent="0.25">
      <c r="S31" s="115" t="s">
        <v>77</v>
      </c>
      <c r="T31" s="115"/>
      <c r="U31" s="116"/>
      <c r="V31" s="116">
        <v>5998</v>
      </c>
      <c r="W31" s="116">
        <v>6483</v>
      </c>
      <c r="X31" s="116">
        <v>6842</v>
      </c>
      <c r="Y31" s="112">
        <v>7337</v>
      </c>
      <c r="Z31" s="112">
        <v>7983</v>
      </c>
      <c r="AB31" s="117">
        <f t="shared" si="2"/>
        <v>0.14377307519135524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550</v>
      </c>
      <c r="W32" s="116">
        <v>619</v>
      </c>
      <c r="X32" s="116">
        <v>633</v>
      </c>
      <c r="Y32" s="112">
        <v>714</v>
      </c>
      <c r="Z32" s="112">
        <v>771</v>
      </c>
      <c r="AB32" s="117">
        <f t="shared" si="2"/>
        <v>1.3885637100405223E-2</v>
      </c>
    </row>
    <row r="33" spans="19:32" x14ac:dyDescent="0.25">
      <c r="S33" s="115" t="s">
        <v>79</v>
      </c>
      <c r="T33" s="115"/>
      <c r="U33" s="116"/>
      <c r="V33" s="116">
        <v>1589</v>
      </c>
      <c r="W33" s="116">
        <v>1782</v>
      </c>
      <c r="X33" s="116">
        <v>1906</v>
      </c>
      <c r="Y33" s="112">
        <v>1984</v>
      </c>
      <c r="Z33" s="112">
        <v>2083</v>
      </c>
      <c r="AB33" s="117">
        <f t="shared" si="2"/>
        <v>3.7514633048176496E-2</v>
      </c>
    </row>
    <row r="34" spans="19:32" x14ac:dyDescent="0.25">
      <c r="S34" s="118" t="s">
        <v>53</v>
      </c>
      <c r="T34" s="118"/>
      <c r="U34" s="119"/>
      <c r="V34" s="119">
        <v>49356</v>
      </c>
      <c r="W34" s="119">
        <v>50811</v>
      </c>
      <c r="X34" s="119">
        <v>52728</v>
      </c>
      <c r="Y34" s="120">
        <v>53102</v>
      </c>
      <c r="Z34" s="120">
        <v>55525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29089</v>
      </c>
      <c r="W37" s="112">
        <v>30425</v>
      </c>
      <c r="X37" s="112">
        <v>29672</v>
      </c>
      <c r="Y37" s="112">
        <v>30592</v>
      </c>
      <c r="Z37" s="112">
        <v>30489</v>
      </c>
      <c r="AB37" s="132">
        <f>Z37/Z40*100</f>
        <v>81.16331691734328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5667</v>
      </c>
      <c r="W38" s="112">
        <v>5653</v>
      </c>
      <c r="X38" s="112">
        <v>6819</v>
      </c>
      <c r="Y38" s="112">
        <v>6759</v>
      </c>
      <c r="Z38" s="112">
        <v>7076</v>
      </c>
      <c r="AB38" s="132">
        <f>Z38/Z40*100</f>
        <v>18.836683082656727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34756</v>
      </c>
      <c r="W40" s="112">
        <v>36078</v>
      </c>
      <c r="X40" s="112">
        <v>36491</v>
      </c>
      <c r="Y40" s="112">
        <v>37351</v>
      </c>
      <c r="Z40" s="112">
        <v>37565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13</v>
      </c>
      <c r="W44" s="112">
        <v>14</v>
      </c>
      <c r="X44" s="112">
        <v>17</v>
      </c>
      <c r="Y44" s="112">
        <v>9</v>
      </c>
      <c r="Z44" s="112">
        <v>7</v>
      </c>
    </row>
    <row r="45" spans="19:32" x14ac:dyDescent="0.25">
      <c r="S45" s="115" t="s">
        <v>37</v>
      </c>
      <c r="T45" s="115"/>
      <c r="U45" s="112"/>
      <c r="V45" s="112">
        <v>637</v>
      </c>
      <c r="W45" s="112">
        <v>589</v>
      </c>
      <c r="X45" s="112">
        <v>697</v>
      </c>
      <c r="Y45" s="112">
        <v>675</v>
      </c>
      <c r="Z45" s="112">
        <v>748</v>
      </c>
    </row>
    <row r="46" spans="19:32" x14ac:dyDescent="0.25">
      <c r="S46" s="115" t="s">
        <v>38</v>
      </c>
      <c r="T46" s="115"/>
      <c r="U46" s="112"/>
      <c r="V46" s="112">
        <v>1814</v>
      </c>
      <c r="W46" s="112">
        <v>1811</v>
      </c>
      <c r="X46" s="112">
        <v>1754</v>
      </c>
      <c r="Y46" s="112">
        <v>1647</v>
      </c>
      <c r="Z46" s="112">
        <v>1793</v>
      </c>
    </row>
    <row r="47" spans="19:32" x14ac:dyDescent="0.25">
      <c r="S47" s="115" t="s">
        <v>39</v>
      </c>
      <c r="T47" s="115"/>
      <c r="U47" s="112"/>
      <c r="V47" s="112">
        <v>2484</v>
      </c>
      <c r="W47" s="112">
        <v>2563</v>
      </c>
      <c r="X47" s="112">
        <v>2703</v>
      </c>
      <c r="Y47" s="112">
        <v>2647</v>
      </c>
      <c r="Z47" s="112">
        <v>2649</v>
      </c>
    </row>
    <row r="48" spans="19:32" x14ac:dyDescent="0.25">
      <c r="S48" s="115" t="s">
        <v>40</v>
      </c>
      <c r="T48" s="115"/>
      <c r="U48" s="112"/>
      <c r="V48" s="112">
        <v>2994</v>
      </c>
      <c r="W48" s="112">
        <v>3203</v>
      </c>
      <c r="X48" s="112">
        <v>3418</v>
      </c>
      <c r="Y48" s="112">
        <v>3431</v>
      </c>
      <c r="Z48" s="112">
        <v>3540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2586</v>
      </c>
      <c r="W49" s="112">
        <v>2607</v>
      </c>
      <c r="X49" s="112">
        <v>2708</v>
      </c>
      <c r="Y49" s="112">
        <v>2860</v>
      </c>
      <c r="Z49" s="112">
        <v>3209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Greater Shepparton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2272</v>
      </c>
      <c r="W50" s="112">
        <v>2455</v>
      </c>
      <c r="X50" s="112">
        <v>2449</v>
      </c>
      <c r="Y50" s="112">
        <v>2626</v>
      </c>
      <c r="Z50" s="112">
        <v>2676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2231</v>
      </c>
      <c r="W51" s="112">
        <v>2224</v>
      </c>
      <c r="X51" s="112">
        <v>2213</v>
      </c>
      <c r="Y51" s="112">
        <v>2254</v>
      </c>
      <c r="Z51" s="112">
        <v>2377</v>
      </c>
    </row>
    <row r="52" spans="1:26" ht="15" customHeight="1" x14ac:dyDescent="0.25">
      <c r="S52" s="115" t="s">
        <v>44</v>
      </c>
      <c r="T52" s="115"/>
      <c r="U52" s="112"/>
      <c r="V52" s="112">
        <v>2338</v>
      </c>
      <c r="W52" s="112">
        <v>2424</v>
      </c>
      <c r="X52" s="112">
        <v>2407</v>
      </c>
      <c r="Y52" s="112">
        <v>2342</v>
      </c>
      <c r="Z52" s="112">
        <v>2447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2166</v>
      </c>
      <c r="W53" s="112">
        <v>2239</v>
      </c>
      <c r="X53" s="112">
        <v>2317</v>
      </c>
      <c r="Y53" s="112">
        <v>2382</v>
      </c>
      <c r="Z53" s="112">
        <v>2456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2101</v>
      </c>
      <c r="W54" s="112">
        <v>2180</v>
      </c>
      <c r="X54" s="112">
        <v>2112</v>
      </c>
      <c r="Y54" s="112">
        <v>2176</v>
      </c>
      <c r="Z54" s="112">
        <v>2190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1691</v>
      </c>
      <c r="W55" s="112">
        <v>1768</v>
      </c>
      <c r="X55" s="112">
        <v>1777</v>
      </c>
      <c r="Y55" s="112">
        <v>1860</v>
      </c>
      <c r="Z55" s="112">
        <v>1883</v>
      </c>
    </row>
    <row r="56" spans="1:26" ht="15" customHeight="1" x14ac:dyDescent="0.25">
      <c r="S56" s="115" t="s">
        <v>48</v>
      </c>
      <c r="T56" s="115"/>
      <c r="U56" s="112"/>
      <c r="V56" s="112">
        <v>951</v>
      </c>
      <c r="W56" s="112">
        <v>1010</v>
      </c>
      <c r="X56" s="112">
        <v>1005</v>
      </c>
      <c r="Y56" s="112">
        <v>1015</v>
      </c>
      <c r="Z56" s="112">
        <v>1075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419</v>
      </c>
      <c r="W57" s="112">
        <v>438</v>
      </c>
      <c r="X57" s="112">
        <v>481</v>
      </c>
      <c r="Y57" s="112">
        <v>483</v>
      </c>
      <c r="Z57" s="112">
        <v>498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199</v>
      </c>
      <c r="W58" s="112">
        <v>218</v>
      </c>
      <c r="X58" s="112">
        <v>225</v>
      </c>
      <c r="Y58" s="112">
        <v>212</v>
      </c>
      <c r="Z58" s="112">
        <v>226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99</v>
      </c>
      <c r="W59" s="112">
        <v>111</v>
      </c>
      <c r="X59" s="112">
        <v>105</v>
      </c>
      <c r="Y59" s="112">
        <v>111</v>
      </c>
      <c r="Z59" s="112">
        <v>101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46</v>
      </c>
      <c r="W60" s="112">
        <v>57</v>
      </c>
      <c r="X60" s="112">
        <v>62</v>
      </c>
      <c r="Y60" s="112">
        <v>69</v>
      </c>
      <c r="Z60" s="112">
        <v>56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25044</v>
      </c>
      <c r="W61" s="112">
        <v>25913</v>
      </c>
      <c r="X61" s="112">
        <v>26443</v>
      </c>
      <c r="Y61" s="112">
        <v>26793</v>
      </c>
      <c r="Z61" s="112">
        <v>27931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10</v>
      </c>
      <c r="W63" s="112">
        <v>18</v>
      </c>
      <c r="X63" s="112">
        <v>5</v>
      </c>
      <c r="Y63" s="112">
        <v>8</v>
      </c>
      <c r="Z63" s="112">
        <v>16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811</v>
      </c>
      <c r="W64" s="112">
        <v>776</v>
      </c>
      <c r="X64" s="112">
        <v>760</v>
      </c>
      <c r="Y64" s="112">
        <v>739</v>
      </c>
      <c r="Z64" s="112">
        <v>841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Greater Shepparton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1794</v>
      </c>
      <c r="W65" s="112">
        <v>1827</v>
      </c>
      <c r="X65" s="112">
        <v>1920</v>
      </c>
      <c r="Y65" s="112">
        <v>1781</v>
      </c>
      <c r="Z65" s="112">
        <v>1990</v>
      </c>
    </row>
    <row r="66" spans="1:26" x14ac:dyDescent="0.25">
      <c r="S66" s="115" t="s">
        <v>39</v>
      </c>
      <c r="T66" s="115"/>
      <c r="U66" s="112"/>
      <c r="V66" s="112">
        <v>2527</v>
      </c>
      <c r="W66" s="112">
        <v>2741</v>
      </c>
      <c r="X66" s="112">
        <v>2829</v>
      </c>
      <c r="Y66" s="112">
        <v>2684</v>
      </c>
      <c r="Z66" s="112">
        <v>2692</v>
      </c>
    </row>
    <row r="67" spans="1:26" x14ac:dyDescent="0.25">
      <c r="S67" s="115" t="s">
        <v>40</v>
      </c>
      <c r="T67" s="115"/>
      <c r="U67" s="112"/>
      <c r="V67" s="112">
        <v>3052</v>
      </c>
      <c r="W67" s="112">
        <v>3150</v>
      </c>
      <c r="X67" s="112">
        <v>3411</v>
      </c>
      <c r="Y67" s="112">
        <v>3490</v>
      </c>
      <c r="Z67" s="112">
        <v>3453</v>
      </c>
    </row>
    <row r="68" spans="1:26" x14ac:dyDescent="0.25">
      <c r="S68" s="115" t="s">
        <v>41</v>
      </c>
      <c r="T68" s="115"/>
      <c r="U68" s="112"/>
      <c r="V68" s="112">
        <v>2334</v>
      </c>
      <c r="W68" s="112">
        <v>2419</v>
      </c>
      <c r="X68" s="112">
        <v>2618</v>
      </c>
      <c r="Y68" s="112">
        <v>2890</v>
      </c>
      <c r="Z68" s="112">
        <v>3077</v>
      </c>
    </row>
    <row r="69" spans="1:26" x14ac:dyDescent="0.25">
      <c r="S69" s="115" t="s">
        <v>42</v>
      </c>
      <c r="T69" s="115"/>
      <c r="U69" s="112"/>
      <c r="V69" s="112">
        <v>2079</v>
      </c>
      <c r="W69" s="112">
        <v>2114</v>
      </c>
      <c r="X69" s="112">
        <v>2282</v>
      </c>
      <c r="Y69" s="112">
        <v>2326</v>
      </c>
      <c r="Z69" s="112">
        <v>2534</v>
      </c>
    </row>
    <row r="70" spans="1:26" x14ac:dyDescent="0.25">
      <c r="S70" s="115" t="s">
        <v>43</v>
      </c>
      <c r="T70" s="115"/>
      <c r="U70" s="112"/>
      <c r="V70" s="112">
        <v>2180</v>
      </c>
      <c r="W70" s="112">
        <v>2175</v>
      </c>
      <c r="X70" s="112">
        <v>2209</v>
      </c>
      <c r="Y70" s="112">
        <v>2265</v>
      </c>
      <c r="Z70" s="112">
        <v>2426</v>
      </c>
    </row>
    <row r="71" spans="1:26" x14ac:dyDescent="0.25">
      <c r="S71" s="115" t="s">
        <v>44</v>
      </c>
      <c r="T71" s="115"/>
      <c r="U71" s="112"/>
      <c r="V71" s="112">
        <v>2393</v>
      </c>
      <c r="W71" s="112">
        <v>2373</v>
      </c>
      <c r="X71" s="112">
        <v>2482</v>
      </c>
      <c r="Y71" s="112">
        <v>2449</v>
      </c>
      <c r="Z71" s="112">
        <v>2476</v>
      </c>
    </row>
    <row r="72" spans="1:26" x14ac:dyDescent="0.25">
      <c r="S72" s="115" t="s">
        <v>45</v>
      </c>
      <c r="T72" s="115"/>
      <c r="U72" s="112"/>
      <c r="V72" s="112">
        <v>2290</v>
      </c>
      <c r="W72" s="112">
        <v>2331</v>
      </c>
      <c r="X72" s="112">
        <v>2386</v>
      </c>
      <c r="Y72" s="112">
        <v>2365</v>
      </c>
      <c r="Z72" s="112">
        <v>2507</v>
      </c>
    </row>
    <row r="73" spans="1:26" x14ac:dyDescent="0.25">
      <c r="S73" s="115" t="s">
        <v>46</v>
      </c>
      <c r="T73" s="115"/>
      <c r="U73" s="112"/>
      <c r="V73" s="112">
        <v>2091</v>
      </c>
      <c r="W73" s="112">
        <v>2101</v>
      </c>
      <c r="X73" s="112">
        <v>2218</v>
      </c>
      <c r="Y73" s="112">
        <v>2196</v>
      </c>
      <c r="Z73" s="112">
        <v>2305</v>
      </c>
    </row>
    <row r="74" spans="1:26" x14ac:dyDescent="0.25">
      <c r="S74" s="115" t="s">
        <v>47</v>
      </c>
      <c r="T74" s="115"/>
      <c r="U74" s="112"/>
      <c r="V74" s="112">
        <v>1454</v>
      </c>
      <c r="W74" s="112">
        <v>1485</v>
      </c>
      <c r="X74" s="112">
        <v>1628</v>
      </c>
      <c r="Y74" s="112">
        <v>1604</v>
      </c>
      <c r="Z74" s="112">
        <v>1690</v>
      </c>
    </row>
    <row r="75" spans="1:26" x14ac:dyDescent="0.25">
      <c r="S75" s="115" t="s">
        <v>48</v>
      </c>
      <c r="T75" s="115"/>
      <c r="U75" s="112"/>
      <c r="V75" s="112">
        <v>701</v>
      </c>
      <c r="W75" s="112">
        <v>756</v>
      </c>
      <c r="X75" s="112">
        <v>835</v>
      </c>
      <c r="Y75" s="112">
        <v>841</v>
      </c>
      <c r="Z75" s="112">
        <v>904</v>
      </c>
    </row>
    <row r="76" spans="1:26" x14ac:dyDescent="0.25">
      <c r="S76" s="115" t="s">
        <v>49</v>
      </c>
      <c r="T76" s="115"/>
      <c r="U76" s="112"/>
      <c r="V76" s="112">
        <v>273</v>
      </c>
      <c r="W76" s="112">
        <v>303</v>
      </c>
      <c r="X76" s="112">
        <v>353</v>
      </c>
      <c r="Y76" s="112">
        <v>339</v>
      </c>
      <c r="Z76" s="112">
        <v>347</v>
      </c>
    </row>
    <row r="77" spans="1:26" x14ac:dyDescent="0.25">
      <c r="S77" s="115" t="s">
        <v>50</v>
      </c>
      <c r="T77" s="115"/>
      <c r="U77" s="112"/>
      <c r="V77" s="112">
        <v>158</v>
      </c>
      <c r="W77" s="112">
        <v>140</v>
      </c>
      <c r="X77" s="112">
        <v>163</v>
      </c>
      <c r="Y77" s="112">
        <v>144</v>
      </c>
      <c r="Z77" s="112">
        <v>127</v>
      </c>
    </row>
    <row r="78" spans="1:26" x14ac:dyDescent="0.25">
      <c r="S78" s="115" t="s">
        <v>51</v>
      </c>
      <c r="T78" s="115"/>
      <c r="U78" s="112"/>
      <c r="V78" s="112">
        <v>100</v>
      </c>
      <c r="W78" s="112">
        <v>116</v>
      </c>
      <c r="X78" s="112">
        <v>111</v>
      </c>
      <c r="Y78" s="112">
        <v>107</v>
      </c>
      <c r="Z78" s="112">
        <v>97</v>
      </c>
    </row>
    <row r="79" spans="1:26" x14ac:dyDescent="0.25">
      <c r="S79" s="115" t="s">
        <v>52</v>
      </c>
      <c r="T79" s="115"/>
      <c r="U79" s="112"/>
      <c r="V79" s="112">
        <v>78</v>
      </c>
      <c r="W79" s="112">
        <v>79</v>
      </c>
      <c r="X79" s="112">
        <v>71</v>
      </c>
      <c r="Y79" s="112">
        <v>79</v>
      </c>
      <c r="Z79" s="112">
        <v>69</v>
      </c>
    </row>
    <row r="80" spans="1:26" x14ac:dyDescent="0.25">
      <c r="S80" s="118" t="s">
        <v>53</v>
      </c>
      <c r="T80" s="118"/>
      <c r="U80" s="112"/>
      <c r="V80" s="112">
        <v>24314</v>
      </c>
      <c r="W80" s="112">
        <v>24895</v>
      </c>
      <c r="X80" s="112">
        <v>26286</v>
      </c>
      <c r="Y80" s="112">
        <v>26304</v>
      </c>
      <c r="Z80" s="112">
        <v>27551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Greater Shepparton</v>
      </c>
      <c r="D83" s="144"/>
      <c r="E83" s="144"/>
      <c r="F83" s="144"/>
      <c r="G83" s="144"/>
      <c r="H83" s="47"/>
      <c r="I83" s="47"/>
      <c r="J83" s="145" t="str">
        <f>'State data for spotlight'!A1</f>
        <v>Victoria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2253</v>
      </c>
      <c r="W83" s="112">
        <v>2327</v>
      </c>
      <c r="X83" s="112">
        <v>2287</v>
      </c>
      <c r="Y83" s="112">
        <v>2414</v>
      </c>
      <c r="Z83" s="112">
        <v>2431</v>
      </c>
      <c r="AD83" s="117"/>
    </row>
    <row r="84" spans="1:30" ht="15" customHeight="1" x14ac:dyDescent="0.25">
      <c r="A84" s="46"/>
      <c r="B84" s="46"/>
      <c r="C84" s="48"/>
      <c r="D84" s="139" t="s">
        <v>0</v>
      </c>
      <c r="E84" s="139"/>
      <c r="F84" s="139" t="s">
        <v>201</v>
      </c>
      <c r="G84" s="139"/>
      <c r="H84" s="48"/>
      <c r="I84" s="48"/>
      <c r="J84" s="48"/>
      <c r="K84" s="48"/>
      <c r="L84" s="139" t="s">
        <v>0</v>
      </c>
      <c r="M84" s="139"/>
      <c r="N84" s="139" t="s">
        <v>201</v>
      </c>
      <c r="O84" s="139"/>
      <c r="S84" s="115" t="s">
        <v>57</v>
      </c>
      <c r="T84" s="115"/>
      <c r="U84" s="112"/>
      <c r="V84" s="112">
        <v>1838</v>
      </c>
      <c r="W84" s="112">
        <v>1860</v>
      </c>
      <c r="X84" s="112">
        <v>1889</v>
      </c>
      <c r="Y84" s="112">
        <v>1895</v>
      </c>
      <c r="Z84" s="112">
        <v>1917</v>
      </c>
    </row>
    <row r="85" spans="1:30" ht="15" customHeight="1" x14ac:dyDescent="0.25">
      <c r="A85" s="46"/>
      <c r="B85" s="46"/>
      <c r="C85" s="58" t="s">
        <v>1</v>
      </c>
      <c r="D85" s="139" t="s">
        <v>2</v>
      </c>
      <c r="E85" s="139"/>
      <c r="F85" s="139" t="str">
        <f>"since "&amp;$V$2</f>
        <v>since 2016-17</v>
      </c>
      <c r="G85" s="139"/>
      <c r="H85" s="48"/>
      <c r="I85" s="48"/>
      <c r="J85" s="48"/>
      <c r="K85" s="58" t="s">
        <v>1</v>
      </c>
      <c r="L85" s="139" t="s">
        <v>2</v>
      </c>
      <c r="M85" s="139"/>
      <c r="N85" s="139" t="str">
        <f>"since "&amp;$V$2</f>
        <v>since 2016-17</v>
      </c>
      <c r="O85" s="139"/>
      <c r="S85" s="115" t="s">
        <v>195</v>
      </c>
      <c r="T85" s="115"/>
      <c r="U85" s="112"/>
      <c r="V85" s="112">
        <v>2958</v>
      </c>
      <c r="W85" s="112">
        <v>3163</v>
      </c>
      <c r="X85" s="112">
        <v>3235</v>
      </c>
      <c r="Y85" s="112">
        <v>3341</v>
      </c>
      <c r="Z85" s="112">
        <v>3453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55,525</v>
      </c>
      <c r="D86" s="96">
        <f t="shared" ref="D86:D91" si="4">AD4</f>
        <v>4.5648857836952272E-2</v>
      </c>
      <c r="E86" s="97">
        <f t="shared" ref="E86:E91" si="5">AD4</f>
        <v>4.5648857836952272E-2</v>
      </c>
      <c r="F86" s="96">
        <f t="shared" ref="F86:F91" si="6">AF4</f>
        <v>0.12494428461444951</v>
      </c>
      <c r="G86" s="97">
        <f t="shared" ref="G86:G91" si="7">AF4</f>
        <v>0.12494428461444951</v>
      </c>
      <c r="H86" s="57"/>
      <c r="I86" s="57"/>
      <c r="J86" s="140" t="str">
        <f>'State data for spotlight'!J4</f>
        <v>5,274,707</v>
      </c>
      <c r="K86" s="140"/>
      <c r="L86" s="96">
        <f>'State data for spotlight'!L4</f>
        <v>1.4421743640712803E-2</v>
      </c>
      <c r="M86" s="97">
        <f>'State data for spotlight'!L4</f>
        <v>1.4421743640712803E-2</v>
      </c>
      <c r="N86" s="96">
        <f>'State data for spotlight'!N4</f>
        <v>8.438148994686534E-2</v>
      </c>
      <c r="O86" s="97">
        <f>'State data for spotlight'!N4</f>
        <v>8.438148994686534E-2</v>
      </c>
      <c r="S86" s="115" t="s">
        <v>196</v>
      </c>
      <c r="T86" s="115"/>
      <c r="U86" s="112"/>
      <c r="V86" s="112">
        <v>712</v>
      </c>
      <c r="W86" s="112">
        <v>776</v>
      </c>
      <c r="X86" s="112">
        <v>842</v>
      </c>
      <c r="Y86" s="112">
        <v>877</v>
      </c>
      <c r="Z86" s="112">
        <v>923</v>
      </c>
    </row>
    <row r="87" spans="1:30" ht="15" customHeight="1" x14ac:dyDescent="0.25">
      <c r="A87" s="98" t="s">
        <v>4</v>
      </c>
      <c r="B87" s="49"/>
      <c r="C87" s="57" t="str">
        <f t="shared" si="3"/>
        <v>27,931</v>
      </c>
      <c r="D87" s="96">
        <f t="shared" si="4"/>
        <v>4.2434873479137103E-2</v>
      </c>
      <c r="E87" s="97">
        <f t="shared" si="5"/>
        <v>4.2434873479137103E-2</v>
      </c>
      <c r="F87" s="96">
        <f t="shared" si="6"/>
        <v>0.11527711228238302</v>
      </c>
      <c r="G87" s="97">
        <f t="shared" si="7"/>
        <v>0.11527711228238302</v>
      </c>
      <c r="H87" s="57"/>
      <c r="I87" s="57"/>
      <c r="J87" s="140" t="str">
        <f>'State data for spotlight'!J5</f>
        <v>2,678,317</v>
      </c>
      <c r="K87" s="140"/>
      <c r="L87" s="96">
        <f>'State data for spotlight'!L5</f>
        <v>7.6054295905234603E-3</v>
      </c>
      <c r="M87" s="97">
        <f>'State data for spotlight'!L5</f>
        <v>7.6054295905234603E-3</v>
      </c>
      <c r="N87" s="96">
        <f>'State data for spotlight'!N5</f>
        <v>7.1082164833552008E-2</v>
      </c>
      <c r="O87" s="97">
        <f>'State data for spotlight'!N5</f>
        <v>7.1082164833552008E-2</v>
      </c>
      <c r="S87" s="115" t="s">
        <v>197</v>
      </c>
      <c r="T87" s="115"/>
      <c r="U87" s="112"/>
      <c r="V87" s="112">
        <v>759</v>
      </c>
      <c r="W87" s="112">
        <v>749</v>
      </c>
      <c r="X87" s="112">
        <v>740</v>
      </c>
      <c r="Y87" s="112">
        <v>719</v>
      </c>
      <c r="Z87" s="112">
        <v>710</v>
      </c>
    </row>
    <row r="88" spans="1:30" ht="15" customHeight="1" x14ac:dyDescent="0.25">
      <c r="A88" s="98" t="s">
        <v>5</v>
      </c>
      <c r="B88" s="49"/>
      <c r="C88" s="57" t="str">
        <f t="shared" si="3"/>
        <v>27,551</v>
      </c>
      <c r="D88" s="96">
        <f t="shared" si="4"/>
        <v>4.7367420642463465E-2</v>
      </c>
      <c r="E88" s="97">
        <f t="shared" si="5"/>
        <v>4.7367420642463465E-2</v>
      </c>
      <c r="F88" s="96">
        <f t="shared" si="6"/>
        <v>0.13303997367988152</v>
      </c>
      <c r="G88" s="97">
        <f t="shared" si="7"/>
        <v>0.13303997367988152</v>
      </c>
      <c r="H88" s="57"/>
      <c r="I88" s="57"/>
      <c r="J88" s="140" t="str">
        <f>'State data for spotlight'!J6</f>
        <v>2,593,620</v>
      </c>
      <c r="K88" s="140"/>
      <c r="L88" s="96">
        <f>'State data for spotlight'!L6</f>
        <v>2.0458990541862843E-2</v>
      </c>
      <c r="M88" s="97">
        <f>'State data for spotlight'!L6</f>
        <v>2.0458990541862843E-2</v>
      </c>
      <c r="N88" s="96">
        <f>'State data for spotlight'!N6</f>
        <v>9.7278654845571522E-2</v>
      </c>
      <c r="O88" s="97">
        <f>'State data for spotlight'!N6</f>
        <v>9.7278654845571522E-2</v>
      </c>
      <c r="S88" s="115" t="s">
        <v>198</v>
      </c>
      <c r="T88" s="115"/>
      <c r="U88" s="112"/>
      <c r="V88" s="112">
        <v>928</v>
      </c>
      <c r="W88" s="112">
        <v>964</v>
      </c>
      <c r="X88" s="112">
        <v>980</v>
      </c>
      <c r="Y88" s="112">
        <v>995</v>
      </c>
      <c r="Z88" s="112">
        <v>1031</v>
      </c>
    </row>
    <row r="89" spans="1:30" ht="15" customHeight="1" x14ac:dyDescent="0.25">
      <c r="A89" s="49" t="s">
        <v>6</v>
      </c>
      <c r="B89" s="49"/>
      <c r="C89" s="57" t="str">
        <f t="shared" si="3"/>
        <v>37,567</v>
      </c>
      <c r="D89" s="96">
        <f t="shared" si="4"/>
        <v>5.8637678055049047E-3</v>
      </c>
      <c r="E89" s="97">
        <f t="shared" si="5"/>
        <v>5.8637678055049047E-3</v>
      </c>
      <c r="F89" s="96">
        <f t="shared" si="6"/>
        <v>8.0878121763148902E-2</v>
      </c>
      <c r="G89" s="97">
        <f t="shared" si="7"/>
        <v>8.0878121763148902E-2</v>
      </c>
      <c r="H89" s="57"/>
      <c r="I89" s="57"/>
      <c r="J89" s="140" t="str">
        <f>'State data for spotlight'!J7</f>
        <v>3,674,745</v>
      </c>
      <c r="K89" s="140"/>
      <c r="L89" s="96">
        <f>'State data for spotlight'!L7</f>
        <v>-4.8048916624486848E-3</v>
      </c>
      <c r="M89" s="97">
        <f>'State data for spotlight'!L7</f>
        <v>-4.8048916624486848E-3</v>
      </c>
      <c r="N89" s="96">
        <f>'State data for spotlight'!N7</f>
        <v>6.9960159780158238E-2</v>
      </c>
      <c r="O89" s="97">
        <f>'State data for spotlight'!N7</f>
        <v>6.9960159780158238E-2</v>
      </c>
      <c r="S89" s="115" t="s">
        <v>199</v>
      </c>
      <c r="T89" s="115"/>
      <c r="U89" s="112"/>
      <c r="V89" s="112">
        <v>1732</v>
      </c>
      <c r="W89" s="112">
        <v>1778</v>
      </c>
      <c r="X89" s="112">
        <v>1816</v>
      </c>
      <c r="Y89" s="112">
        <v>1870</v>
      </c>
      <c r="Z89" s="112">
        <v>1958</v>
      </c>
    </row>
    <row r="90" spans="1:30" ht="15" customHeight="1" x14ac:dyDescent="0.25">
      <c r="A90" s="49" t="s">
        <v>98</v>
      </c>
      <c r="B90" s="49"/>
      <c r="C90" s="57" t="str">
        <f t="shared" si="3"/>
        <v>$42,531</v>
      </c>
      <c r="D90" s="96">
        <f t="shared" si="4"/>
        <v>0.10677916878753146</v>
      </c>
      <c r="E90" s="97">
        <f t="shared" si="5"/>
        <v>0.10677916878753146</v>
      </c>
      <c r="F90" s="96">
        <f t="shared" si="6"/>
        <v>0.16941135971325472</v>
      </c>
      <c r="G90" s="97">
        <f t="shared" si="7"/>
        <v>0.16941135971325472</v>
      </c>
      <c r="H90" s="57"/>
      <c r="I90" s="57"/>
      <c r="J90" s="57"/>
      <c r="K90" s="57" t="str">
        <f>'State data for spotlight'!J8</f>
        <v>$47,209</v>
      </c>
      <c r="L90" s="96">
        <f>'State data for spotlight'!L8</f>
        <v>5.506898121546655E-2</v>
      </c>
      <c r="M90" s="97">
        <f>'State data for spotlight'!L8</f>
        <v>5.506898121546655E-2</v>
      </c>
      <c r="N90" s="96">
        <f>'State data for spotlight'!N8</f>
        <v>0.1204561491199776</v>
      </c>
      <c r="O90" s="97">
        <f>'State data for spotlight'!N8</f>
        <v>0.1204561491199776</v>
      </c>
      <c r="S90" s="115" t="s">
        <v>58</v>
      </c>
      <c r="T90" s="115"/>
      <c r="U90" s="112"/>
      <c r="V90" s="112">
        <v>2909</v>
      </c>
      <c r="W90" s="112">
        <v>3146</v>
      </c>
      <c r="X90" s="112">
        <v>3280</v>
      </c>
      <c r="Y90" s="112">
        <v>3276</v>
      </c>
      <c r="Z90" s="112">
        <v>3300</v>
      </c>
    </row>
    <row r="91" spans="1:30" ht="15" customHeight="1" x14ac:dyDescent="0.25">
      <c r="A91" s="49" t="s">
        <v>7</v>
      </c>
      <c r="B91" s="49"/>
      <c r="C91" s="57" t="str">
        <f t="shared" si="3"/>
        <v>$2,028.0 mil</v>
      </c>
      <c r="D91" s="96">
        <f t="shared" si="4"/>
        <v>7.2440047960644627E-2</v>
      </c>
      <c r="E91" s="97">
        <f t="shared" si="5"/>
        <v>7.2440047960644627E-2</v>
      </c>
      <c r="F91" s="96">
        <f t="shared" si="6"/>
        <v>0.2871292341855094</v>
      </c>
      <c r="G91" s="97">
        <f t="shared" si="7"/>
        <v>0.2871292341855094</v>
      </c>
      <c r="H91" s="57"/>
      <c r="I91" s="57"/>
      <c r="J91" s="57"/>
      <c r="K91" s="57" t="str">
        <f>'State data for spotlight'!J9</f>
        <v>$245.4 bil</v>
      </c>
      <c r="L91" s="96">
        <f>'State data for spotlight'!L9</f>
        <v>4.7371657837374626E-2</v>
      </c>
      <c r="M91" s="97">
        <f>'State data for spotlight'!L9</f>
        <v>4.7371657837374626E-2</v>
      </c>
      <c r="N91" s="96">
        <f>'State data for spotlight'!N9</f>
        <v>0.24227335855331145</v>
      </c>
      <c r="O91" s="97">
        <f>'State data for spotlight'!N9</f>
        <v>0.24227335855331145</v>
      </c>
      <c r="S91" s="118" t="s">
        <v>53</v>
      </c>
      <c r="T91" s="118"/>
      <c r="U91" s="112"/>
      <c r="V91" s="112">
        <v>17958</v>
      </c>
      <c r="W91" s="112">
        <v>18654</v>
      </c>
      <c r="X91" s="112">
        <v>18837</v>
      </c>
      <c r="Y91" s="112">
        <v>19284</v>
      </c>
      <c r="Z91" s="112">
        <v>19329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5" t="s">
        <v>202</v>
      </c>
      <c r="S93" s="115" t="s">
        <v>56</v>
      </c>
      <c r="T93" s="115"/>
      <c r="U93" s="112"/>
      <c r="V93" s="112">
        <v>1402</v>
      </c>
      <c r="W93" s="112">
        <v>1495</v>
      </c>
      <c r="X93" s="112">
        <v>1559</v>
      </c>
      <c r="Y93" s="112">
        <v>1616</v>
      </c>
      <c r="Z93" s="112">
        <v>1651</v>
      </c>
    </row>
    <row r="94" spans="1:30" ht="15" customHeight="1" x14ac:dyDescent="0.25">
      <c r="A94" s="136" t="s">
        <v>203</v>
      </c>
      <c r="S94" s="115" t="s">
        <v>57</v>
      </c>
      <c r="T94" s="115"/>
      <c r="U94" s="112"/>
      <c r="V94" s="112">
        <v>3284</v>
      </c>
      <c r="W94" s="112">
        <v>3400</v>
      </c>
      <c r="X94" s="112">
        <v>3424</v>
      </c>
      <c r="Y94" s="112">
        <v>3550</v>
      </c>
      <c r="Z94" s="112">
        <v>3689</v>
      </c>
    </row>
    <row r="95" spans="1:30" ht="15" customHeight="1" x14ac:dyDescent="0.25">
      <c r="A95" s="134" t="s">
        <v>286</v>
      </c>
      <c r="S95" s="115" t="s">
        <v>195</v>
      </c>
      <c r="T95" s="115"/>
      <c r="U95" s="112"/>
      <c r="V95" s="112">
        <v>492</v>
      </c>
      <c r="W95" s="112">
        <v>506</v>
      </c>
      <c r="X95" s="112">
        <v>499</v>
      </c>
      <c r="Y95" s="112">
        <v>566</v>
      </c>
      <c r="Z95" s="112">
        <v>592</v>
      </c>
    </row>
    <row r="96" spans="1:30" ht="15" customHeight="1" x14ac:dyDescent="0.25">
      <c r="A96" s="135" t="s">
        <v>278</v>
      </c>
      <c r="S96" s="115" t="s">
        <v>196</v>
      </c>
      <c r="T96" s="115"/>
      <c r="U96" s="112"/>
      <c r="V96" s="112">
        <v>2095</v>
      </c>
      <c r="W96" s="112">
        <v>2337</v>
      </c>
      <c r="X96" s="112">
        <v>2510</v>
      </c>
      <c r="Y96" s="112">
        <v>2606</v>
      </c>
      <c r="Z96" s="112">
        <v>2784</v>
      </c>
    </row>
    <row r="97" spans="1:32" ht="15" customHeight="1" x14ac:dyDescent="0.25">
      <c r="A97" s="134" t="s">
        <v>290</v>
      </c>
      <c r="S97" s="115" t="s">
        <v>197</v>
      </c>
      <c r="T97" s="115"/>
      <c r="U97" s="112"/>
      <c r="V97" s="112">
        <v>2809</v>
      </c>
      <c r="W97" s="112">
        <v>2822</v>
      </c>
      <c r="X97" s="112">
        <v>2807</v>
      </c>
      <c r="Y97" s="112">
        <v>2843</v>
      </c>
      <c r="Z97" s="112">
        <v>2805</v>
      </c>
    </row>
    <row r="98" spans="1:32" ht="15" customHeight="1" x14ac:dyDescent="0.25">
      <c r="A98" s="134" t="s">
        <v>291</v>
      </c>
      <c r="S98" s="115" t="s">
        <v>198</v>
      </c>
      <c r="T98" s="115"/>
      <c r="U98" s="112"/>
      <c r="V98" s="112">
        <v>1725</v>
      </c>
      <c r="W98" s="112">
        <v>1779</v>
      </c>
      <c r="X98" s="112">
        <v>1772</v>
      </c>
      <c r="Y98" s="112">
        <v>1801</v>
      </c>
      <c r="Z98" s="112">
        <v>1849</v>
      </c>
    </row>
    <row r="99" spans="1:32" ht="15" customHeight="1" x14ac:dyDescent="0.25">
      <c r="S99" s="115" t="s">
        <v>199</v>
      </c>
      <c r="T99" s="115"/>
      <c r="U99" s="112"/>
      <c r="V99" s="112">
        <v>100</v>
      </c>
      <c r="W99" s="112">
        <v>105</v>
      </c>
      <c r="X99" s="112">
        <v>104</v>
      </c>
      <c r="Y99" s="112">
        <v>120</v>
      </c>
      <c r="Z99" s="112">
        <v>140</v>
      </c>
    </row>
    <row r="100" spans="1:32" ht="15" customHeight="1" x14ac:dyDescent="0.25">
      <c r="S100" s="115" t="s">
        <v>58</v>
      </c>
      <c r="T100" s="115"/>
      <c r="U100" s="112"/>
      <c r="V100" s="112">
        <v>1771</v>
      </c>
      <c r="W100" s="112">
        <v>1857</v>
      </c>
      <c r="X100" s="112">
        <v>1989</v>
      </c>
      <c r="Y100" s="112">
        <v>2040</v>
      </c>
      <c r="Z100" s="112">
        <v>2028</v>
      </c>
    </row>
    <row r="101" spans="1:32" x14ac:dyDescent="0.25">
      <c r="A101" s="18"/>
      <c r="S101" s="118" t="s">
        <v>53</v>
      </c>
      <c r="T101" s="118"/>
      <c r="U101" s="112"/>
      <c r="V101" s="112">
        <v>16793</v>
      </c>
      <c r="W101" s="112">
        <v>17426</v>
      </c>
      <c r="X101" s="112">
        <v>17654</v>
      </c>
      <c r="Y101" s="112">
        <v>18066</v>
      </c>
      <c r="Z101" s="112">
        <v>18198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204</v>
      </c>
      <c r="Y103" s="106" t="s">
        <v>281</v>
      </c>
      <c r="Z103" s="106" t="s">
        <v>287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35478</v>
      </c>
      <c r="W104" s="112">
        <v>37117</v>
      </c>
      <c r="X104" s="112">
        <v>38848</v>
      </c>
      <c r="Y104" s="112">
        <v>41218</v>
      </c>
      <c r="Z104" s="112">
        <v>41218</v>
      </c>
      <c r="AB104" s="109" t="str">
        <f>TEXT(Z104,"###,###")</f>
        <v>41,218</v>
      </c>
      <c r="AD104" s="130">
        <f>Z104/($Z$4)*100</f>
        <v>74.233228275551554</v>
      </c>
      <c r="AF104" s="109"/>
    </row>
    <row r="105" spans="1:32" x14ac:dyDescent="0.25">
      <c r="S105" s="115" t="s">
        <v>17</v>
      </c>
      <c r="T105" s="115"/>
      <c r="U105" s="112"/>
      <c r="V105" s="112">
        <v>8415</v>
      </c>
      <c r="W105" s="112">
        <v>8410</v>
      </c>
      <c r="X105" s="112">
        <v>9100</v>
      </c>
      <c r="Y105" s="112">
        <v>8763</v>
      </c>
      <c r="Z105" s="112">
        <v>8912</v>
      </c>
      <c r="AB105" s="109" t="str">
        <f>TEXT(Z105,"###,###")</f>
        <v>8,912</v>
      </c>
      <c r="AD105" s="130">
        <f>Z105/($Z$4)*100</f>
        <v>16.050427735254392</v>
      </c>
      <c r="AF105" s="109"/>
    </row>
    <row r="106" spans="1:32" x14ac:dyDescent="0.25">
      <c r="S106" s="118" t="s">
        <v>53</v>
      </c>
      <c r="T106" s="118"/>
      <c r="U106" s="120"/>
      <c r="V106" s="120">
        <v>43893</v>
      </c>
      <c r="W106" s="120">
        <v>45527</v>
      </c>
      <c r="X106" s="120">
        <v>47948</v>
      </c>
      <c r="Y106" s="120">
        <v>49981</v>
      </c>
      <c r="Z106" s="120">
        <v>50130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6602</v>
      </c>
      <c r="W108" s="112">
        <v>7826</v>
      </c>
      <c r="X108" s="112">
        <v>7066</v>
      </c>
      <c r="Y108" s="112">
        <v>7444</v>
      </c>
      <c r="Z108" s="112">
        <v>7381</v>
      </c>
      <c r="AB108" s="109" t="str">
        <f>TEXT(Z108,"###,###")</f>
        <v>7,381</v>
      </c>
      <c r="AD108" s="130">
        <f>Z108/($Z$4)*100</f>
        <v>13.293111211166142</v>
      </c>
      <c r="AF108" s="109"/>
    </row>
    <row r="109" spans="1:32" x14ac:dyDescent="0.25">
      <c r="S109" s="115" t="s">
        <v>20</v>
      </c>
      <c r="T109" s="115"/>
      <c r="U109" s="112"/>
      <c r="V109" s="112">
        <v>8451</v>
      </c>
      <c r="W109" s="112">
        <v>8206</v>
      </c>
      <c r="X109" s="112">
        <v>9097</v>
      </c>
      <c r="Y109" s="112">
        <v>8873</v>
      </c>
      <c r="Z109" s="112">
        <v>9798</v>
      </c>
      <c r="AB109" s="109" t="str">
        <f>TEXT(Z109,"###,###")</f>
        <v>9,798</v>
      </c>
      <c r="AD109" s="130">
        <f>Z109/($Z$4)*100</f>
        <v>17.646105357946869</v>
      </c>
      <c r="AF109" s="109"/>
    </row>
    <row r="110" spans="1:32" x14ac:dyDescent="0.25">
      <c r="S110" s="115" t="s">
        <v>21</v>
      </c>
      <c r="T110" s="115"/>
      <c r="U110" s="112"/>
      <c r="V110" s="112">
        <v>12772</v>
      </c>
      <c r="W110" s="112">
        <v>12754</v>
      </c>
      <c r="X110" s="112">
        <v>13023</v>
      </c>
      <c r="Y110" s="112">
        <v>13479</v>
      </c>
      <c r="Z110" s="112">
        <v>13801</v>
      </c>
      <c r="AB110" s="109" t="str">
        <f>TEXT(Z110,"###,###")</f>
        <v>13,801</v>
      </c>
      <c r="AD110" s="130">
        <f>Z110/($Z$4)*100</f>
        <v>24.855470508779828</v>
      </c>
      <c r="AF110" s="109"/>
    </row>
    <row r="111" spans="1:32" x14ac:dyDescent="0.25">
      <c r="S111" s="115" t="s">
        <v>22</v>
      </c>
      <c r="T111" s="115"/>
      <c r="U111" s="112"/>
      <c r="V111" s="112">
        <v>16165</v>
      </c>
      <c r="W111" s="112">
        <v>16694</v>
      </c>
      <c r="X111" s="112">
        <v>18660</v>
      </c>
      <c r="Y111" s="112">
        <v>17953</v>
      </c>
      <c r="Z111" s="112">
        <v>19787</v>
      </c>
      <c r="AB111" s="109" t="str">
        <f>TEXT(Z111,"###,###")</f>
        <v>19,787</v>
      </c>
      <c r="AD111" s="130">
        <f>Z111/($Z$4)*100</f>
        <v>35.63619990995047</v>
      </c>
      <c r="AF111" s="109"/>
    </row>
    <row r="112" spans="1:32" x14ac:dyDescent="0.25">
      <c r="S112" s="118" t="s">
        <v>53</v>
      </c>
      <c r="T112" s="118"/>
      <c r="U112" s="112"/>
      <c r="V112" s="112">
        <v>49360</v>
      </c>
      <c r="W112" s="112">
        <v>50810</v>
      </c>
      <c r="X112" s="112">
        <v>52728</v>
      </c>
      <c r="Y112" s="112">
        <v>53102</v>
      </c>
      <c r="Z112" s="112">
        <v>55525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41.33</v>
      </c>
      <c r="W118" s="131">
        <v>41.4</v>
      </c>
      <c r="X118" s="131">
        <v>41.35</v>
      </c>
      <c r="Y118" s="131">
        <v>41.46</v>
      </c>
      <c r="Z118" s="131">
        <v>41.59</v>
      </c>
      <c r="AB118" s="109" t="str">
        <f>TEXT(Z118,"##.0")</f>
        <v>41.6</v>
      </c>
    </row>
    <row r="120" spans="19:32" x14ac:dyDescent="0.25">
      <c r="S120" s="101" t="s">
        <v>100</v>
      </c>
      <c r="T120" s="112"/>
      <c r="U120" s="112"/>
      <c r="V120" s="112">
        <v>29073</v>
      </c>
      <c r="W120" s="112">
        <v>30225</v>
      </c>
      <c r="X120" s="112">
        <v>30891</v>
      </c>
      <c r="Y120" s="112">
        <v>31350</v>
      </c>
      <c r="Z120" s="112">
        <v>31441</v>
      </c>
      <c r="AB120" s="109" t="str">
        <f>TEXT(Z120,"###,###")</f>
        <v>31,441</v>
      </c>
    </row>
    <row r="121" spans="19:32" x14ac:dyDescent="0.25">
      <c r="S121" s="101" t="s">
        <v>101</v>
      </c>
      <c r="T121" s="112"/>
      <c r="U121" s="112"/>
      <c r="V121" s="112">
        <v>2955</v>
      </c>
      <c r="W121" s="112">
        <v>3108</v>
      </c>
      <c r="X121" s="112">
        <v>2811</v>
      </c>
      <c r="Y121" s="112">
        <v>2972</v>
      </c>
      <c r="Z121" s="112">
        <v>2959</v>
      </c>
      <c r="AB121" s="109" t="str">
        <f>TEXT(Z121,"###,###")</f>
        <v>2,959</v>
      </c>
    </row>
    <row r="122" spans="19:32" x14ac:dyDescent="0.25">
      <c r="S122" s="101" t="s">
        <v>102</v>
      </c>
      <c r="T122" s="112"/>
      <c r="U122" s="112"/>
      <c r="V122" s="112">
        <v>2724</v>
      </c>
      <c r="W122" s="112">
        <v>2749</v>
      </c>
      <c r="X122" s="112">
        <v>2790</v>
      </c>
      <c r="Y122" s="112">
        <v>3021</v>
      </c>
      <c r="Z122" s="112">
        <v>3170</v>
      </c>
      <c r="AB122" s="109" t="str">
        <f>TEXT(Z122,"###,###")</f>
        <v>3,170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31797</v>
      </c>
      <c r="W124" s="112">
        <v>32974</v>
      </c>
      <c r="X124" s="112">
        <v>33681</v>
      </c>
      <c r="Y124" s="112">
        <v>34371</v>
      </c>
      <c r="Z124" s="112">
        <v>34611</v>
      </c>
      <c r="AB124" s="109" t="str">
        <f>TEXT(Z124,"###,###")</f>
        <v>34,611</v>
      </c>
      <c r="AD124" s="127">
        <f>Z124/$Z$7*100</f>
        <v>92.131391913115237</v>
      </c>
    </row>
    <row r="125" spans="19:32" x14ac:dyDescent="0.25">
      <c r="S125" s="101" t="s">
        <v>104</v>
      </c>
      <c r="T125" s="112"/>
      <c r="U125" s="112"/>
      <c r="V125" s="112">
        <v>5679</v>
      </c>
      <c r="W125" s="112">
        <v>5857</v>
      </c>
      <c r="X125" s="112">
        <v>5601</v>
      </c>
      <c r="Y125" s="112">
        <v>5993</v>
      </c>
      <c r="Z125" s="112">
        <v>6129</v>
      </c>
      <c r="AB125" s="109" t="str">
        <f>TEXT(Z125,"###,###")</f>
        <v>6,129</v>
      </c>
      <c r="AD125" s="127">
        <f>Z125/$Z$7*100</f>
        <v>16.314850799904171</v>
      </c>
    </row>
    <row r="127" spans="19:32" x14ac:dyDescent="0.25">
      <c r="S127" s="101" t="s">
        <v>105</v>
      </c>
      <c r="T127" s="112"/>
      <c r="U127" s="112"/>
      <c r="V127" s="112">
        <v>17956</v>
      </c>
      <c r="W127" s="112">
        <v>18653</v>
      </c>
      <c r="X127" s="112">
        <v>18836</v>
      </c>
      <c r="Y127" s="112">
        <v>19283</v>
      </c>
      <c r="Z127" s="112">
        <v>19328</v>
      </c>
      <c r="AB127" s="109" t="str">
        <f>TEXT(Z127,"###,###")</f>
        <v>19,328</v>
      </c>
      <c r="AD127" s="127">
        <f>Z127/$Z$7*100</f>
        <v>51.449410386775632</v>
      </c>
    </row>
    <row r="128" spans="19:32" x14ac:dyDescent="0.25">
      <c r="S128" s="101" t="s">
        <v>106</v>
      </c>
      <c r="T128" s="112"/>
      <c r="U128" s="112"/>
      <c r="V128" s="112">
        <v>16799</v>
      </c>
      <c r="W128" s="112">
        <v>17426</v>
      </c>
      <c r="X128" s="112">
        <v>17654</v>
      </c>
      <c r="Y128" s="112">
        <v>18063</v>
      </c>
      <c r="Z128" s="112">
        <v>18195</v>
      </c>
      <c r="AB128" s="109" t="str">
        <f>TEXT(Z128,"###,###")</f>
        <v>18,195</v>
      </c>
      <c r="AD128" s="127">
        <f>Z128/$Z$7*100</f>
        <v>48.433465541565738</v>
      </c>
    </row>
    <row r="130" spans="19:20" x14ac:dyDescent="0.25">
      <c r="S130" s="101" t="s">
        <v>282</v>
      </c>
      <c r="T130" s="127">
        <v>83.693134932254381</v>
      </c>
    </row>
    <row r="131" spans="19:20" x14ac:dyDescent="0.25">
      <c r="S131" s="101" t="s">
        <v>283</v>
      </c>
      <c r="T131" s="127">
        <v>7.8765938190433094</v>
      </c>
    </row>
    <row r="132" spans="19:20" x14ac:dyDescent="0.25">
      <c r="S132" s="101" t="s">
        <v>284</v>
      </c>
      <c r="T132" s="127">
        <v>8.4382569808608618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1E7ED56-53A3-4617-A8B7-76B5C315324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4B2891F6-D212-475C-9E5F-D2036A75D64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C0FFC70B-A4A1-4423-9CB4-42F39765020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537E3B97-1C2D-4ADB-B22C-260D1DD903D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12218-D445-4922-835F-6F6F4555E797}">
  <sheetPr codeName="Sheet66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109</v>
      </c>
      <c r="T1" s="99"/>
      <c r="U1" s="99"/>
      <c r="V1" s="99"/>
      <c r="W1" s="99"/>
      <c r="X1" s="99"/>
      <c r="Y1" s="100" t="s">
        <v>206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204</v>
      </c>
      <c r="Y2" s="103" t="s">
        <v>281</v>
      </c>
      <c r="Z2" s="103" t="s">
        <v>287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60" t="s">
        <v>292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109</v>
      </c>
      <c r="Y3" s="105" t="s">
        <v>206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8.2 Ararat, Victoria,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8316</v>
      </c>
      <c r="W4" s="108">
        <v>8846</v>
      </c>
      <c r="X4" s="108">
        <v>8755</v>
      </c>
      <c r="Y4" s="108">
        <v>8879</v>
      </c>
      <c r="Z4" s="108">
        <v>8808</v>
      </c>
      <c r="AB4" s="109" t="str">
        <f>TEXT(Z4,"###,###")</f>
        <v>8,808</v>
      </c>
      <c r="AD4" s="110">
        <f>Z4/Y4-1</f>
        <v>-7.9963959905394733E-3</v>
      </c>
      <c r="AF4" s="110">
        <f>Z4/V4-1</f>
        <v>5.9163059163059195E-2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4293</v>
      </c>
      <c r="W5" s="108">
        <v>4567</v>
      </c>
      <c r="X5" s="108">
        <v>4519</v>
      </c>
      <c r="Y5" s="108">
        <v>4556</v>
      </c>
      <c r="Z5" s="108">
        <v>4500</v>
      </c>
      <c r="AB5" s="109" t="str">
        <f>TEXT(Z5,"###,###")</f>
        <v>4,500</v>
      </c>
      <c r="AD5" s="110">
        <f t="shared" ref="AD5:AD9" si="0">Z5/Y5-1</f>
        <v>-1.2291483757682187E-2</v>
      </c>
      <c r="AF5" s="110">
        <f t="shared" ref="AF5:AF9" si="1">Z5/V5-1</f>
        <v>4.8218029350104885E-2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4024</v>
      </c>
      <c r="W6" s="108">
        <v>4281</v>
      </c>
      <c r="X6" s="108">
        <v>4241</v>
      </c>
      <c r="Y6" s="108">
        <v>4324</v>
      </c>
      <c r="Z6" s="108">
        <v>4302</v>
      </c>
      <c r="AB6" s="109" t="str">
        <f>TEXT(Z6,"###,###")</f>
        <v>4,302</v>
      </c>
      <c r="AD6" s="110">
        <f t="shared" si="0"/>
        <v>-5.087881591119281E-3</v>
      </c>
      <c r="AF6" s="110">
        <f t="shared" si="1"/>
        <v>6.9085487077534813E-2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5747</v>
      </c>
      <c r="W7" s="108">
        <v>6086</v>
      </c>
      <c r="X7" s="108">
        <v>5970</v>
      </c>
      <c r="Y7" s="108">
        <v>6092</v>
      </c>
      <c r="Z7" s="108">
        <v>6034</v>
      </c>
      <c r="AB7" s="109" t="str">
        <f>TEXT(Z7,"###,###")</f>
        <v>6,034</v>
      </c>
      <c r="AD7" s="110">
        <f t="shared" si="0"/>
        <v>-9.5206828627708573E-3</v>
      </c>
      <c r="AF7" s="110">
        <f t="shared" si="1"/>
        <v>4.9939098660170433E-2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8,808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6,034</v>
      </c>
      <c r="P8" s="67"/>
      <c r="S8" s="107" t="s">
        <v>84</v>
      </c>
      <c r="T8" s="108"/>
      <c r="U8" s="108"/>
      <c r="V8" s="108">
        <v>35979.5</v>
      </c>
      <c r="W8" s="108">
        <v>37150.71</v>
      </c>
      <c r="X8" s="108">
        <v>39837.08</v>
      </c>
      <c r="Y8" s="108">
        <v>36482.050000000003</v>
      </c>
      <c r="Z8" s="108">
        <v>39659.68</v>
      </c>
      <c r="AB8" s="109" t="str">
        <f>TEXT(Z8,"$###,###")</f>
        <v>$39,660</v>
      </c>
      <c r="AD8" s="110">
        <f t="shared" si="0"/>
        <v>8.710119085961443E-2</v>
      </c>
      <c r="AF8" s="110">
        <f t="shared" si="1"/>
        <v>0.10228546811378703</v>
      </c>
    </row>
    <row r="9" spans="1:32" x14ac:dyDescent="0.25">
      <c r="A9" s="30" t="s">
        <v>14</v>
      </c>
      <c r="B9" s="71"/>
      <c r="C9" s="72"/>
      <c r="D9" s="73">
        <f>AD104</f>
        <v>66.133060853769294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51.673848193569768</v>
      </c>
      <c r="P9" s="74" t="s">
        <v>85</v>
      </c>
      <c r="S9" s="107" t="s">
        <v>7</v>
      </c>
      <c r="T9" s="108"/>
      <c r="U9" s="108"/>
      <c r="V9" s="108">
        <v>266531141</v>
      </c>
      <c r="W9" s="108">
        <v>282652343</v>
      </c>
      <c r="X9" s="108">
        <v>310155376</v>
      </c>
      <c r="Y9" s="108">
        <v>317595350</v>
      </c>
      <c r="Z9" s="108">
        <v>325180844</v>
      </c>
      <c r="AB9" s="109" t="str">
        <f>TEXT(Z9/1000000,"$#,###.0")&amp;" mil"</f>
        <v>$325.2 mil</v>
      </c>
      <c r="AD9" s="110">
        <f t="shared" si="0"/>
        <v>2.3884146918397908E-2</v>
      </c>
      <c r="AF9" s="110">
        <f t="shared" si="1"/>
        <v>0.2200482194311395</v>
      </c>
    </row>
    <row r="10" spans="1:32" x14ac:dyDescent="0.25">
      <c r="A10" s="30" t="s">
        <v>17</v>
      </c>
      <c r="B10" s="71"/>
      <c r="C10" s="72"/>
      <c r="D10" s="73">
        <f>AD105</f>
        <v>20.663033605812899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48.243288034471327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78.554855817036795</v>
      </c>
      <c r="P11" s="74" t="s">
        <v>85</v>
      </c>
      <c r="S11" s="107" t="s">
        <v>29</v>
      </c>
      <c r="T11" s="112"/>
      <c r="U11" s="112"/>
      <c r="V11" s="112">
        <v>7138</v>
      </c>
      <c r="W11" s="112">
        <v>7577</v>
      </c>
      <c r="X11" s="112">
        <v>7511</v>
      </c>
      <c r="Y11" s="112">
        <v>7588</v>
      </c>
      <c r="Z11" s="112">
        <v>7511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11.766655618163739</v>
      </c>
      <c r="P12" s="74" t="s">
        <v>85</v>
      </c>
      <c r="S12" s="107" t="s">
        <v>30</v>
      </c>
      <c r="T12" s="112"/>
      <c r="U12" s="112"/>
      <c r="V12" s="112">
        <v>1175</v>
      </c>
      <c r="W12" s="112">
        <v>1269</v>
      </c>
      <c r="X12" s="112">
        <v>1253</v>
      </c>
      <c r="Y12" s="112">
        <v>1288</v>
      </c>
      <c r="Z12" s="112">
        <v>1297</v>
      </c>
    </row>
    <row r="13" spans="1:32" ht="15" customHeight="1" x14ac:dyDescent="0.25">
      <c r="A13" s="30" t="s">
        <v>19</v>
      </c>
      <c r="B13" s="72"/>
      <c r="C13" s="72"/>
      <c r="D13" s="73">
        <f>AD108</f>
        <v>14.259763851044504</v>
      </c>
      <c r="E13" s="74" t="s">
        <v>85</v>
      </c>
      <c r="F13" s="24"/>
      <c r="G13" s="142" t="s">
        <v>285</v>
      </c>
      <c r="H13" s="143"/>
      <c r="I13" s="143"/>
      <c r="J13" s="143"/>
      <c r="K13" s="143"/>
      <c r="L13" s="143"/>
      <c r="M13" s="81"/>
      <c r="N13" s="72"/>
      <c r="O13" s="73">
        <f>T132</f>
        <v>9.6619158104076899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15.701634877384196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43.8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21.378292461398729</v>
      </c>
      <c r="E15" s="74" t="s">
        <v>85</v>
      </c>
      <c r="F15" s="24"/>
      <c r="G15" s="33" t="s">
        <v>279</v>
      </c>
      <c r="H15" s="72"/>
      <c r="I15" s="72"/>
      <c r="J15" s="72"/>
      <c r="K15" s="82"/>
      <c r="L15" s="72"/>
      <c r="M15" s="72"/>
      <c r="N15" s="72"/>
      <c r="O15" s="73">
        <f>AB38</f>
        <v>15.575807787903894</v>
      </c>
      <c r="P15" s="74" t="s">
        <v>85</v>
      </c>
      <c r="S15" s="115" t="s">
        <v>61</v>
      </c>
      <c r="T15" s="115"/>
      <c r="U15" s="116"/>
      <c r="V15" s="116">
        <v>1009</v>
      </c>
      <c r="W15" s="116">
        <v>1078</v>
      </c>
      <c r="X15" s="116">
        <v>1147</v>
      </c>
      <c r="Y15" s="112">
        <v>1197</v>
      </c>
      <c r="Z15" s="112">
        <v>1175</v>
      </c>
      <c r="AB15" s="117">
        <f t="shared" ref="AB15:AB34" si="2">IF(Z15="np",0,Z15/$Z$34)</f>
        <v>0.13340145322434152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35.967302452316076</v>
      </c>
      <c r="E16" s="85" t="s">
        <v>85</v>
      </c>
      <c r="F16" s="24"/>
      <c r="G16" s="86" t="s">
        <v>280</v>
      </c>
      <c r="H16" s="35"/>
      <c r="I16" s="35"/>
      <c r="J16" s="35"/>
      <c r="K16" s="36"/>
      <c r="L16" s="35"/>
      <c r="M16" s="35"/>
      <c r="N16" s="35"/>
      <c r="O16" s="84">
        <f>AB37</f>
        <v>84.424192212096102</v>
      </c>
      <c r="P16" s="37" t="s">
        <v>85</v>
      </c>
      <c r="S16" s="115" t="s">
        <v>62</v>
      </c>
      <c r="T16" s="115"/>
      <c r="U16" s="116"/>
      <c r="V16" s="116">
        <v>67</v>
      </c>
      <c r="W16" s="116">
        <v>51</v>
      </c>
      <c r="X16" s="116">
        <v>70</v>
      </c>
      <c r="Y16" s="112">
        <v>90</v>
      </c>
      <c r="Z16" s="112">
        <v>96</v>
      </c>
      <c r="AB16" s="117">
        <f t="shared" si="2"/>
        <v>1.0899182561307902E-2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726</v>
      </c>
      <c r="W17" s="116">
        <v>845</v>
      </c>
      <c r="X17" s="116">
        <v>769</v>
      </c>
      <c r="Y17" s="112">
        <v>740</v>
      </c>
      <c r="Z17" s="112">
        <v>707</v>
      </c>
      <c r="AB17" s="117">
        <f t="shared" si="2"/>
        <v>8.0267938237965492E-2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289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37</v>
      </c>
      <c r="W18" s="116">
        <v>39</v>
      </c>
      <c r="X18" s="116">
        <v>33</v>
      </c>
      <c r="Y18" s="112">
        <v>44</v>
      </c>
      <c r="Z18" s="112">
        <v>40</v>
      </c>
      <c r="AB18" s="117">
        <f t="shared" si="2"/>
        <v>4.5413260672116261E-3</v>
      </c>
    </row>
    <row r="19" spans="1:28" x14ac:dyDescent="0.25">
      <c r="A19" s="63" t="str">
        <f>$S$1&amp;" ("&amp;$V$2&amp;" to "&amp;$Z$2&amp;")"</f>
        <v>Ararat (2016-17 to 2020-21)</v>
      </c>
      <c r="B19" s="63"/>
      <c r="C19" s="63"/>
      <c r="D19" s="63"/>
      <c r="E19" s="63"/>
      <c r="F19" s="63"/>
      <c r="G19" s="63" t="str">
        <f>$S$1&amp;" ("&amp;$V$2&amp;" to "&amp;$Z$2&amp;")"</f>
        <v>Ararat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376</v>
      </c>
      <c r="W19" s="116">
        <v>394</v>
      </c>
      <c r="X19" s="116">
        <v>396</v>
      </c>
      <c r="Y19" s="112">
        <v>388</v>
      </c>
      <c r="Z19" s="112">
        <v>388</v>
      </c>
      <c r="AB19" s="117">
        <f t="shared" si="2"/>
        <v>4.4050862851952768E-2</v>
      </c>
    </row>
    <row r="20" spans="1:28" x14ac:dyDescent="0.25">
      <c r="S20" s="115" t="s">
        <v>66</v>
      </c>
      <c r="T20" s="115"/>
      <c r="U20" s="116"/>
      <c r="V20" s="116">
        <v>319</v>
      </c>
      <c r="W20" s="116">
        <v>427</v>
      </c>
      <c r="X20" s="116">
        <v>394</v>
      </c>
      <c r="Y20" s="112">
        <v>341</v>
      </c>
      <c r="Z20" s="112">
        <v>417</v>
      </c>
      <c r="AB20" s="117">
        <f t="shared" si="2"/>
        <v>4.7343324250681197E-2</v>
      </c>
    </row>
    <row r="21" spans="1:28" x14ac:dyDescent="0.25">
      <c r="S21" s="115" t="s">
        <v>67</v>
      </c>
      <c r="T21" s="115"/>
      <c r="U21" s="116"/>
      <c r="V21" s="116">
        <v>545</v>
      </c>
      <c r="W21" s="116">
        <v>613</v>
      </c>
      <c r="X21" s="116">
        <v>544</v>
      </c>
      <c r="Y21" s="112">
        <v>556</v>
      </c>
      <c r="Z21" s="112">
        <v>605</v>
      </c>
      <c r="AB21" s="117">
        <f t="shared" si="2"/>
        <v>6.8687556766575841E-2</v>
      </c>
    </row>
    <row r="22" spans="1:28" x14ac:dyDescent="0.25">
      <c r="S22" s="115" t="s">
        <v>68</v>
      </c>
      <c r="T22" s="115"/>
      <c r="U22" s="116"/>
      <c r="V22" s="116">
        <v>499</v>
      </c>
      <c r="W22" s="116">
        <v>542</v>
      </c>
      <c r="X22" s="116">
        <v>523</v>
      </c>
      <c r="Y22" s="112">
        <v>546</v>
      </c>
      <c r="Z22" s="112">
        <v>538</v>
      </c>
      <c r="AB22" s="117">
        <f t="shared" si="2"/>
        <v>6.1080835603996367E-2</v>
      </c>
    </row>
    <row r="23" spans="1:28" x14ac:dyDescent="0.25">
      <c r="S23" s="115" t="s">
        <v>69</v>
      </c>
      <c r="T23" s="115"/>
      <c r="U23" s="116"/>
      <c r="V23" s="116">
        <v>236</v>
      </c>
      <c r="W23" s="116">
        <v>269</v>
      </c>
      <c r="X23" s="116">
        <v>229</v>
      </c>
      <c r="Y23" s="112">
        <v>243</v>
      </c>
      <c r="Z23" s="112">
        <v>259</v>
      </c>
      <c r="AB23" s="117">
        <f t="shared" si="2"/>
        <v>2.9405086285195278E-2</v>
      </c>
    </row>
    <row r="24" spans="1:28" x14ac:dyDescent="0.25">
      <c r="S24" s="115" t="s">
        <v>70</v>
      </c>
      <c r="T24" s="115"/>
      <c r="U24" s="116"/>
      <c r="V24" s="116">
        <v>31</v>
      </c>
      <c r="W24" s="116">
        <v>23</v>
      </c>
      <c r="X24" s="116">
        <v>33</v>
      </c>
      <c r="Y24" s="112">
        <v>31</v>
      </c>
      <c r="Z24" s="112">
        <v>38</v>
      </c>
      <c r="AB24" s="117">
        <f t="shared" si="2"/>
        <v>4.3142597638510449E-3</v>
      </c>
    </row>
    <row r="25" spans="1:28" x14ac:dyDescent="0.25">
      <c r="S25" s="115" t="s">
        <v>71</v>
      </c>
      <c r="T25" s="115"/>
      <c r="U25" s="116"/>
      <c r="V25" s="116">
        <v>150</v>
      </c>
      <c r="W25" s="116">
        <v>167</v>
      </c>
      <c r="X25" s="116">
        <v>158</v>
      </c>
      <c r="Y25" s="112">
        <v>165</v>
      </c>
      <c r="Z25" s="112">
        <v>163</v>
      </c>
      <c r="AB25" s="117">
        <f t="shared" si="2"/>
        <v>1.8505903723887374E-2</v>
      </c>
    </row>
    <row r="26" spans="1:28" x14ac:dyDescent="0.25">
      <c r="S26" s="115" t="s">
        <v>72</v>
      </c>
      <c r="T26" s="115"/>
      <c r="U26" s="116"/>
      <c r="V26" s="116">
        <v>120</v>
      </c>
      <c r="W26" s="116">
        <v>141</v>
      </c>
      <c r="X26" s="116">
        <v>130</v>
      </c>
      <c r="Y26" s="112">
        <v>130</v>
      </c>
      <c r="Z26" s="112">
        <v>136</v>
      </c>
      <c r="AB26" s="117">
        <f t="shared" si="2"/>
        <v>1.5440508628519528E-2</v>
      </c>
    </row>
    <row r="27" spans="1:28" x14ac:dyDescent="0.25">
      <c r="S27" s="115" t="s">
        <v>73</v>
      </c>
      <c r="T27" s="115"/>
      <c r="U27" s="116"/>
      <c r="V27" s="116">
        <v>212</v>
      </c>
      <c r="W27" s="116">
        <v>294</v>
      </c>
      <c r="X27" s="116">
        <v>281</v>
      </c>
      <c r="Y27" s="112">
        <v>311</v>
      </c>
      <c r="Z27" s="112">
        <v>242</v>
      </c>
      <c r="AB27" s="117">
        <f t="shared" si="2"/>
        <v>2.7475022706630336E-2</v>
      </c>
    </row>
    <row r="28" spans="1:28" x14ac:dyDescent="0.25">
      <c r="S28" s="115" t="s">
        <v>74</v>
      </c>
      <c r="T28" s="115"/>
      <c r="U28" s="116"/>
      <c r="V28" s="116">
        <v>290</v>
      </c>
      <c r="W28" s="116">
        <v>332</v>
      </c>
      <c r="X28" s="116">
        <v>356</v>
      </c>
      <c r="Y28" s="112">
        <v>356</v>
      </c>
      <c r="Z28" s="112">
        <v>414</v>
      </c>
      <c r="AB28" s="117">
        <f t="shared" si="2"/>
        <v>4.7002724795640327E-2</v>
      </c>
    </row>
    <row r="29" spans="1:28" x14ac:dyDescent="0.25">
      <c r="S29" s="115" t="s">
        <v>75</v>
      </c>
      <c r="T29" s="115"/>
      <c r="U29" s="116"/>
      <c r="V29" s="116">
        <v>878</v>
      </c>
      <c r="W29" s="116">
        <v>837</v>
      </c>
      <c r="X29" s="116">
        <v>1095</v>
      </c>
      <c r="Y29" s="112">
        <v>897</v>
      </c>
      <c r="Z29" s="112">
        <v>785</v>
      </c>
      <c r="AB29" s="117">
        <f t="shared" si="2"/>
        <v>8.9123524069028154E-2</v>
      </c>
    </row>
    <row r="30" spans="1:28" x14ac:dyDescent="0.25">
      <c r="S30" s="115" t="s">
        <v>76</v>
      </c>
      <c r="T30" s="115"/>
      <c r="U30" s="116"/>
      <c r="V30" s="116">
        <v>484</v>
      </c>
      <c r="W30" s="116">
        <v>556</v>
      </c>
      <c r="X30" s="116">
        <v>341</v>
      </c>
      <c r="Y30" s="112">
        <v>502</v>
      </c>
      <c r="Z30" s="112">
        <v>486</v>
      </c>
      <c r="AB30" s="117">
        <f t="shared" si="2"/>
        <v>5.5177111716621256E-2</v>
      </c>
    </row>
    <row r="31" spans="1:28" x14ac:dyDescent="0.25">
      <c r="S31" s="115" t="s">
        <v>77</v>
      </c>
      <c r="T31" s="115"/>
      <c r="U31" s="116"/>
      <c r="V31" s="116">
        <v>975</v>
      </c>
      <c r="W31" s="116">
        <v>1078</v>
      </c>
      <c r="X31" s="116">
        <v>1093</v>
      </c>
      <c r="Y31" s="112">
        <v>1219</v>
      </c>
      <c r="Z31" s="112">
        <v>1280</v>
      </c>
      <c r="AB31" s="117">
        <f t="shared" si="2"/>
        <v>0.14532243415077203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149</v>
      </c>
      <c r="W32" s="116">
        <v>156</v>
      </c>
      <c r="X32" s="116">
        <v>173</v>
      </c>
      <c r="Y32" s="112">
        <v>160</v>
      </c>
      <c r="Z32" s="112">
        <v>137</v>
      </c>
      <c r="AB32" s="117">
        <f t="shared" si="2"/>
        <v>1.5554041780199819E-2</v>
      </c>
    </row>
    <row r="33" spans="19:32" x14ac:dyDescent="0.25">
      <c r="S33" s="115" t="s">
        <v>79</v>
      </c>
      <c r="T33" s="115"/>
      <c r="U33" s="116"/>
      <c r="V33" s="116">
        <v>170</v>
      </c>
      <c r="W33" s="116">
        <v>191</v>
      </c>
      <c r="X33" s="116">
        <v>183</v>
      </c>
      <c r="Y33" s="112">
        <v>211</v>
      </c>
      <c r="Z33" s="112">
        <v>199</v>
      </c>
      <c r="AB33" s="117">
        <f t="shared" si="2"/>
        <v>2.2593097184377839E-2</v>
      </c>
    </row>
    <row r="34" spans="19:32" x14ac:dyDescent="0.25">
      <c r="S34" s="118" t="s">
        <v>53</v>
      </c>
      <c r="T34" s="118"/>
      <c r="U34" s="119"/>
      <c r="V34" s="119">
        <v>8319</v>
      </c>
      <c r="W34" s="119">
        <v>8848</v>
      </c>
      <c r="X34" s="119">
        <v>8755</v>
      </c>
      <c r="Y34" s="120">
        <v>8883</v>
      </c>
      <c r="Z34" s="120">
        <v>8808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4832</v>
      </c>
      <c r="W37" s="112">
        <v>5104</v>
      </c>
      <c r="X37" s="112">
        <v>5011</v>
      </c>
      <c r="Y37" s="112">
        <v>4993</v>
      </c>
      <c r="Z37" s="112">
        <v>5095</v>
      </c>
      <c r="AB37" s="132">
        <f>Z37/Z40*100</f>
        <v>84.424192212096102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912</v>
      </c>
      <c r="W38" s="112">
        <v>981</v>
      </c>
      <c r="X38" s="112">
        <v>963</v>
      </c>
      <c r="Y38" s="112">
        <v>1094</v>
      </c>
      <c r="Z38" s="112">
        <v>940</v>
      </c>
      <c r="AB38" s="132">
        <f>Z38/Z40*100</f>
        <v>15.575807787903894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5744</v>
      </c>
      <c r="W40" s="112">
        <v>6085</v>
      </c>
      <c r="X40" s="112">
        <v>5974</v>
      </c>
      <c r="Y40" s="112">
        <v>6087</v>
      </c>
      <c r="Z40" s="112">
        <v>6035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11</v>
      </c>
      <c r="W44" s="112">
        <v>8</v>
      </c>
      <c r="X44" s="112">
        <v>5</v>
      </c>
      <c r="Y44" s="112">
        <v>0</v>
      </c>
      <c r="Z44" s="112">
        <v>5</v>
      </c>
    </row>
    <row r="45" spans="19:32" x14ac:dyDescent="0.25">
      <c r="S45" s="115" t="s">
        <v>37</v>
      </c>
      <c r="T45" s="115"/>
      <c r="U45" s="112"/>
      <c r="V45" s="112">
        <v>96</v>
      </c>
      <c r="W45" s="112">
        <v>105</v>
      </c>
      <c r="X45" s="112">
        <v>113</v>
      </c>
      <c r="Y45" s="112">
        <v>124</v>
      </c>
      <c r="Z45" s="112">
        <v>142</v>
      </c>
    </row>
    <row r="46" spans="19:32" x14ac:dyDescent="0.25">
      <c r="S46" s="115" t="s">
        <v>38</v>
      </c>
      <c r="T46" s="115"/>
      <c r="U46" s="112"/>
      <c r="V46" s="112">
        <v>293</v>
      </c>
      <c r="W46" s="112">
        <v>294</v>
      </c>
      <c r="X46" s="112">
        <v>271</v>
      </c>
      <c r="Y46" s="112">
        <v>279</v>
      </c>
      <c r="Z46" s="112">
        <v>248</v>
      </c>
    </row>
    <row r="47" spans="19:32" x14ac:dyDescent="0.25">
      <c r="S47" s="115" t="s">
        <v>39</v>
      </c>
      <c r="T47" s="115"/>
      <c r="U47" s="112"/>
      <c r="V47" s="112">
        <v>337</v>
      </c>
      <c r="W47" s="112">
        <v>385</v>
      </c>
      <c r="X47" s="112">
        <v>410</v>
      </c>
      <c r="Y47" s="112">
        <v>431</v>
      </c>
      <c r="Z47" s="112">
        <v>379</v>
      </c>
    </row>
    <row r="48" spans="19:32" x14ac:dyDescent="0.25">
      <c r="S48" s="115" t="s">
        <v>40</v>
      </c>
      <c r="T48" s="115"/>
      <c r="U48" s="112"/>
      <c r="V48" s="112">
        <v>423</v>
      </c>
      <c r="W48" s="112">
        <v>512</v>
      </c>
      <c r="X48" s="112">
        <v>510</v>
      </c>
      <c r="Y48" s="112">
        <v>469</v>
      </c>
      <c r="Z48" s="112">
        <v>551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404</v>
      </c>
      <c r="W49" s="112">
        <v>461</v>
      </c>
      <c r="X49" s="112">
        <v>388</v>
      </c>
      <c r="Y49" s="112">
        <v>460</v>
      </c>
      <c r="Z49" s="112">
        <v>448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Ararat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351</v>
      </c>
      <c r="W50" s="112">
        <v>339</v>
      </c>
      <c r="X50" s="112">
        <v>375</v>
      </c>
      <c r="Y50" s="112">
        <v>363</v>
      </c>
      <c r="Z50" s="112">
        <v>373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332</v>
      </c>
      <c r="W51" s="112">
        <v>346</v>
      </c>
      <c r="X51" s="112">
        <v>388</v>
      </c>
      <c r="Y51" s="112">
        <v>381</v>
      </c>
      <c r="Z51" s="112">
        <v>355</v>
      </c>
    </row>
    <row r="52" spans="1:26" ht="15" customHeight="1" x14ac:dyDescent="0.25">
      <c r="S52" s="115" t="s">
        <v>44</v>
      </c>
      <c r="T52" s="115"/>
      <c r="U52" s="112"/>
      <c r="V52" s="112">
        <v>439</v>
      </c>
      <c r="W52" s="112">
        <v>421</v>
      </c>
      <c r="X52" s="112">
        <v>380</v>
      </c>
      <c r="Y52" s="112">
        <v>343</v>
      </c>
      <c r="Z52" s="112">
        <v>360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420</v>
      </c>
      <c r="W53" s="112">
        <v>438</v>
      </c>
      <c r="X53" s="112">
        <v>461</v>
      </c>
      <c r="Y53" s="112">
        <v>466</v>
      </c>
      <c r="Z53" s="112">
        <v>397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471</v>
      </c>
      <c r="W54" s="112">
        <v>460</v>
      </c>
      <c r="X54" s="112">
        <v>438</v>
      </c>
      <c r="Y54" s="112">
        <v>419</v>
      </c>
      <c r="Z54" s="112">
        <v>419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338</v>
      </c>
      <c r="W55" s="112">
        <v>373</v>
      </c>
      <c r="X55" s="112">
        <v>352</v>
      </c>
      <c r="Y55" s="112">
        <v>386</v>
      </c>
      <c r="Z55" s="112">
        <v>359</v>
      </c>
    </row>
    <row r="56" spans="1:26" ht="15" customHeight="1" x14ac:dyDescent="0.25">
      <c r="S56" s="115" t="s">
        <v>48</v>
      </c>
      <c r="T56" s="115"/>
      <c r="U56" s="112"/>
      <c r="V56" s="112">
        <v>208</v>
      </c>
      <c r="W56" s="112">
        <v>206</v>
      </c>
      <c r="X56" s="112">
        <v>210</v>
      </c>
      <c r="Y56" s="112">
        <v>210</v>
      </c>
      <c r="Z56" s="112">
        <v>245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93</v>
      </c>
      <c r="W57" s="112">
        <v>119</v>
      </c>
      <c r="X57" s="112">
        <v>131</v>
      </c>
      <c r="Y57" s="112">
        <v>126</v>
      </c>
      <c r="Z57" s="112">
        <v>110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33</v>
      </c>
      <c r="W58" s="112">
        <v>39</v>
      </c>
      <c r="X58" s="112">
        <v>40</v>
      </c>
      <c r="Y58" s="112">
        <v>47</v>
      </c>
      <c r="Z58" s="112">
        <v>63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19</v>
      </c>
      <c r="W59" s="112">
        <v>20</v>
      </c>
      <c r="X59" s="112">
        <v>27</v>
      </c>
      <c r="Y59" s="112">
        <v>28</v>
      </c>
      <c r="Z59" s="112">
        <v>22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19</v>
      </c>
      <c r="W60" s="112">
        <v>32</v>
      </c>
      <c r="X60" s="112">
        <v>22</v>
      </c>
      <c r="Y60" s="112">
        <v>21</v>
      </c>
      <c r="Z60" s="112">
        <v>24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4292</v>
      </c>
      <c r="W61" s="112">
        <v>4564</v>
      </c>
      <c r="X61" s="112">
        <v>4515</v>
      </c>
      <c r="Y61" s="112">
        <v>4561</v>
      </c>
      <c r="Z61" s="112">
        <v>4500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3</v>
      </c>
      <c r="W63" s="112">
        <v>0</v>
      </c>
      <c r="X63" s="112">
        <v>0</v>
      </c>
      <c r="Y63" s="112">
        <v>3</v>
      </c>
      <c r="Z63" s="112">
        <v>3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117</v>
      </c>
      <c r="W64" s="112">
        <v>124</v>
      </c>
      <c r="X64" s="112">
        <v>115</v>
      </c>
      <c r="Y64" s="112">
        <v>140</v>
      </c>
      <c r="Z64" s="112">
        <v>129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Ararat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299</v>
      </c>
      <c r="W65" s="112">
        <v>306</v>
      </c>
      <c r="X65" s="112">
        <v>295</v>
      </c>
      <c r="Y65" s="112">
        <v>268</v>
      </c>
      <c r="Z65" s="112">
        <v>292</v>
      </c>
    </row>
    <row r="66" spans="1:26" x14ac:dyDescent="0.25">
      <c r="S66" s="115" t="s">
        <v>39</v>
      </c>
      <c r="T66" s="115"/>
      <c r="U66" s="112"/>
      <c r="V66" s="112">
        <v>299</v>
      </c>
      <c r="W66" s="112">
        <v>370</v>
      </c>
      <c r="X66" s="112">
        <v>335</v>
      </c>
      <c r="Y66" s="112">
        <v>370</v>
      </c>
      <c r="Z66" s="112">
        <v>373</v>
      </c>
    </row>
    <row r="67" spans="1:26" x14ac:dyDescent="0.25">
      <c r="S67" s="115" t="s">
        <v>40</v>
      </c>
      <c r="T67" s="115"/>
      <c r="U67" s="112"/>
      <c r="V67" s="112">
        <v>450</v>
      </c>
      <c r="W67" s="112">
        <v>499</v>
      </c>
      <c r="X67" s="112">
        <v>477</v>
      </c>
      <c r="Y67" s="112">
        <v>448</v>
      </c>
      <c r="Z67" s="112">
        <v>453</v>
      </c>
    </row>
    <row r="68" spans="1:26" x14ac:dyDescent="0.25">
      <c r="S68" s="115" t="s">
        <v>41</v>
      </c>
      <c r="T68" s="115"/>
      <c r="U68" s="112"/>
      <c r="V68" s="112">
        <v>324</v>
      </c>
      <c r="W68" s="112">
        <v>374</v>
      </c>
      <c r="X68" s="112">
        <v>368</v>
      </c>
      <c r="Y68" s="112">
        <v>420</v>
      </c>
      <c r="Z68" s="112">
        <v>430</v>
      </c>
    </row>
    <row r="69" spans="1:26" x14ac:dyDescent="0.25">
      <c r="S69" s="115" t="s">
        <v>42</v>
      </c>
      <c r="T69" s="115"/>
      <c r="U69" s="112"/>
      <c r="V69" s="112">
        <v>348</v>
      </c>
      <c r="W69" s="112">
        <v>334</v>
      </c>
      <c r="X69" s="112">
        <v>343</v>
      </c>
      <c r="Y69" s="112">
        <v>335</v>
      </c>
      <c r="Z69" s="112">
        <v>316</v>
      </c>
    </row>
    <row r="70" spans="1:26" x14ac:dyDescent="0.25">
      <c r="S70" s="115" t="s">
        <v>43</v>
      </c>
      <c r="T70" s="115"/>
      <c r="U70" s="112"/>
      <c r="V70" s="112">
        <v>367</v>
      </c>
      <c r="W70" s="112">
        <v>386</v>
      </c>
      <c r="X70" s="112">
        <v>376</v>
      </c>
      <c r="Y70" s="112">
        <v>374</v>
      </c>
      <c r="Z70" s="112">
        <v>381</v>
      </c>
    </row>
    <row r="71" spans="1:26" x14ac:dyDescent="0.25">
      <c r="S71" s="115" t="s">
        <v>44</v>
      </c>
      <c r="T71" s="115"/>
      <c r="U71" s="112"/>
      <c r="V71" s="112">
        <v>439</v>
      </c>
      <c r="W71" s="112">
        <v>411</v>
      </c>
      <c r="X71" s="112">
        <v>428</v>
      </c>
      <c r="Y71" s="112">
        <v>440</v>
      </c>
      <c r="Z71" s="112">
        <v>391</v>
      </c>
    </row>
    <row r="72" spans="1:26" x14ac:dyDescent="0.25">
      <c r="S72" s="115" t="s">
        <v>45</v>
      </c>
      <c r="T72" s="115"/>
      <c r="U72" s="112"/>
      <c r="V72" s="112">
        <v>430</v>
      </c>
      <c r="W72" s="112">
        <v>444</v>
      </c>
      <c r="X72" s="112">
        <v>428</v>
      </c>
      <c r="Y72" s="112">
        <v>431</v>
      </c>
      <c r="Z72" s="112">
        <v>469</v>
      </c>
    </row>
    <row r="73" spans="1:26" x14ac:dyDescent="0.25">
      <c r="S73" s="115" t="s">
        <v>46</v>
      </c>
      <c r="T73" s="115"/>
      <c r="U73" s="112"/>
      <c r="V73" s="112">
        <v>388</v>
      </c>
      <c r="W73" s="112">
        <v>412</v>
      </c>
      <c r="X73" s="112">
        <v>418</v>
      </c>
      <c r="Y73" s="112">
        <v>420</v>
      </c>
      <c r="Z73" s="112">
        <v>395</v>
      </c>
    </row>
    <row r="74" spans="1:26" x14ac:dyDescent="0.25">
      <c r="S74" s="115" t="s">
        <v>47</v>
      </c>
      <c r="T74" s="115"/>
      <c r="U74" s="112"/>
      <c r="V74" s="112">
        <v>282</v>
      </c>
      <c r="W74" s="112">
        <v>322</v>
      </c>
      <c r="X74" s="112">
        <v>328</v>
      </c>
      <c r="Y74" s="112">
        <v>333</v>
      </c>
      <c r="Z74" s="112">
        <v>321</v>
      </c>
    </row>
    <row r="75" spans="1:26" x14ac:dyDescent="0.25">
      <c r="S75" s="115" t="s">
        <v>48</v>
      </c>
      <c r="T75" s="115"/>
      <c r="U75" s="112"/>
      <c r="V75" s="112">
        <v>163</v>
      </c>
      <c r="W75" s="112">
        <v>177</v>
      </c>
      <c r="X75" s="112">
        <v>185</v>
      </c>
      <c r="Y75" s="112">
        <v>194</v>
      </c>
      <c r="Z75" s="112">
        <v>194</v>
      </c>
    </row>
    <row r="76" spans="1:26" x14ac:dyDescent="0.25">
      <c r="S76" s="115" t="s">
        <v>49</v>
      </c>
      <c r="T76" s="115"/>
      <c r="U76" s="112"/>
      <c r="V76" s="112">
        <v>52</v>
      </c>
      <c r="W76" s="112">
        <v>57</v>
      </c>
      <c r="X76" s="112">
        <v>57</v>
      </c>
      <c r="Y76" s="112">
        <v>72</v>
      </c>
      <c r="Z76" s="112">
        <v>85</v>
      </c>
    </row>
    <row r="77" spans="1:26" x14ac:dyDescent="0.25">
      <c r="S77" s="115" t="s">
        <v>50</v>
      </c>
      <c r="T77" s="115"/>
      <c r="U77" s="112"/>
      <c r="V77" s="112">
        <v>33</v>
      </c>
      <c r="W77" s="112">
        <v>37</v>
      </c>
      <c r="X77" s="112">
        <v>42</v>
      </c>
      <c r="Y77" s="112">
        <v>42</v>
      </c>
      <c r="Z77" s="112">
        <v>36</v>
      </c>
    </row>
    <row r="78" spans="1:26" x14ac:dyDescent="0.25">
      <c r="S78" s="115" t="s">
        <v>51</v>
      </c>
      <c r="T78" s="115"/>
      <c r="U78" s="112"/>
      <c r="V78" s="112">
        <v>22</v>
      </c>
      <c r="W78" s="112">
        <v>17</v>
      </c>
      <c r="X78" s="112">
        <v>19</v>
      </c>
      <c r="Y78" s="112">
        <v>20</v>
      </c>
      <c r="Z78" s="112">
        <v>18</v>
      </c>
    </row>
    <row r="79" spans="1:26" x14ac:dyDescent="0.25">
      <c r="S79" s="115" t="s">
        <v>52</v>
      </c>
      <c r="T79" s="115"/>
      <c r="U79" s="112"/>
      <c r="V79" s="112">
        <v>6</v>
      </c>
      <c r="W79" s="112">
        <v>13</v>
      </c>
      <c r="X79" s="112">
        <v>14</v>
      </c>
      <c r="Y79" s="112">
        <v>17</v>
      </c>
      <c r="Z79" s="112">
        <v>16</v>
      </c>
    </row>
    <row r="80" spans="1:26" x14ac:dyDescent="0.25">
      <c r="S80" s="118" t="s">
        <v>53</v>
      </c>
      <c r="T80" s="118"/>
      <c r="U80" s="112"/>
      <c r="V80" s="112">
        <v>4024</v>
      </c>
      <c r="W80" s="112">
        <v>4285</v>
      </c>
      <c r="X80" s="112">
        <v>4238</v>
      </c>
      <c r="Y80" s="112">
        <v>4324</v>
      </c>
      <c r="Z80" s="112">
        <v>4302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Ararat</v>
      </c>
      <c r="D83" s="144"/>
      <c r="E83" s="144"/>
      <c r="F83" s="144"/>
      <c r="G83" s="144"/>
      <c r="H83" s="47"/>
      <c r="I83" s="47"/>
      <c r="J83" s="145" t="str">
        <f>'State data for spotlight'!A1</f>
        <v>Victoria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243</v>
      </c>
      <c r="W83" s="112">
        <v>257</v>
      </c>
      <c r="X83" s="112">
        <v>268</v>
      </c>
      <c r="Y83" s="112">
        <v>275</v>
      </c>
      <c r="Z83" s="112">
        <v>257</v>
      </c>
      <c r="AD83" s="117"/>
    </row>
    <row r="84" spans="1:30" ht="15" customHeight="1" x14ac:dyDescent="0.25">
      <c r="A84" s="46"/>
      <c r="B84" s="46"/>
      <c r="C84" s="48"/>
      <c r="D84" s="139" t="s">
        <v>0</v>
      </c>
      <c r="E84" s="139"/>
      <c r="F84" s="139" t="s">
        <v>201</v>
      </c>
      <c r="G84" s="139"/>
      <c r="H84" s="48"/>
      <c r="I84" s="48"/>
      <c r="J84" s="48"/>
      <c r="K84" s="48"/>
      <c r="L84" s="139" t="s">
        <v>0</v>
      </c>
      <c r="M84" s="139"/>
      <c r="N84" s="139" t="s">
        <v>201</v>
      </c>
      <c r="O84" s="139"/>
      <c r="S84" s="115" t="s">
        <v>57</v>
      </c>
      <c r="T84" s="115"/>
      <c r="U84" s="112"/>
      <c r="V84" s="112">
        <v>232</v>
      </c>
      <c r="W84" s="112">
        <v>227</v>
      </c>
      <c r="X84" s="112">
        <v>228</v>
      </c>
      <c r="Y84" s="112">
        <v>235</v>
      </c>
      <c r="Z84" s="112">
        <v>232</v>
      </c>
    </row>
    <row r="85" spans="1:30" ht="15" customHeight="1" x14ac:dyDescent="0.25">
      <c r="A85" s="46"/>
      <c r="B85" s="46"/>
      <c r="C85" s="58" t="s">
        <v>1</v>
      </c>
      <c r="D85" s="139" t="s">
        <v>2</v>
      </c>
      <c r="E85" s="139"/>
      <c r="F85" s="139" t="str">
        <f>"since "&amp;$V$2</f>
        <v>since 2016-17</v>
      </c>
      <c r="G85" s="139"/>
      <c r="H85" s="48"/>
      <c r="I85" s="48"/>
      <c r="J85" s="48"/>
      <c r="K85" s="58" t="s">
        <v>1</v>
      </c>
      <c r="L85" s="139" t="s">
        <v>2</v>
      </c>
      <c r="M85" s="139"/>
      <c r="N85" s="139" t="str">
        <f>"since "&amp;$V$2</f>
        <v>since 2016-17</v>
      </c>
      <c r="O85" s="139"/>
      <c r="S85" s="115" t="s">
        <v>195</v>
      </c>
      <c r="T85" s="115"/>
      <c r="U85" s="112"/>
      <c r="V85" s="112">
        <v>405</v>
      </c>
      <c r="W85" s="112">
        <v>418</v>
      </c>
      <c r="X85" s="112">
        <v>425</v>
      </c>
      <c r="Y85" s="112">
        <v>441</v>
      </c>
      <c r="Z85" s="112">
        <v>446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8,808</v>
      </c>
      <c r="D86" s="96">
        <f t="shared" ref="D86:D91" si="4">AD4</f>
        <v>-7.9963959905394733E-3</v>
      </c>
      <c r="E86" s="97">
        <f t="shared" ref="E86:E91" si="5">AD4</f>
        <v>-7.9963959905394733E-3</v>
      </c>
      <c r="F86" s="96">
        <f t="shared" ref="F86:F91" si="6">AF4</f>
        <v>5.9163059163059195E-2</v>
      </c>
      <c r="G86" s="97">
        <f t="shared" ref="G86:G91" si="7">AF4</f>
        <v>5.9163059163059195E-2</v>
      </c>
      <c r="H86" s="57"/>
      <c r="I86" s="57"/>
      <c r="J86" s="140" t="str">
        <f>'State data for spotlight'!J4</f>
        <v>5,274,707</v>
      </c>
      <c r="K86" s="140"/>
      <c r="L86" s="96">
        <f>'State data for spotlight'!L4</f>
        <v>1.4421743640712803E-2</v>
      </c>
      <c r="M86" s="97">
        <f>'State data for spotlight'!L4</f>
        <v>1.4421743640712803E-2</v>
      </c>
      <c r="N86" s="96">
        <f>'State data for spotlight'!N4</f>
        <v>8.438148994686534E-2</v>
      </c>
      <c r="O86" s="97">
        <f>'State data for spotlight'!N4</f>
        <v>8.438148994686534E-2</v>
      </c>
      <c r="S86" s="115" t="s">
        <v>196</v>
      </c>
      <c r="T86" s="115"/>
      <c r="U86" s="112"/>
      <c r="V86" s="112">
        <v>332</v>
      </c>
      <c r="W86" s="112">
        <v>358</v>
      </c>
      <c r="X86" s="112">
        <v>343</v>
      </c>
      <c r="Y86" s="112">
        <v>349</v>
      </c>
      <c r="Z86" s="112">
        <v>344</v>
      </c>
    </row>
    <row r="87" spans="1:30" ht="15" customHeight="1" x14ac:dyDescent="0.25">
      <c r="A87" s="98" t="s">
        <v>4</v>
      </c>
      <c r="B87" s="49"/>
      <c r="C87" s="57" t="str">
        <f t="shared" si="3"/>
        <v>4,500</v>
      </c>
      <c r="D87" s="96">
        <f t="shared" si="4"/>
        <v>-1.2291483757682187E-2</v>
      </c>
      <c r="E87" s="97">
        <f t="shared" si="5"/>
        <v>-1.2291483757682187E-2</v>
      </c>
      <c r="F87" s="96">
        <f t="shared" si="6"/>
        <v>4.8218029350104885E-2</v>
      </c>
      <c r="G87" s="97">
        <f t="shared" si="7"/>
        <v>4.8218029350104885E-2</v>
      </c>
      <c r="H87" s="57"/>
      <c r="I87" s="57"/>
      <c r="J87" s="140" t="str">
        <f>'State data for spotlight'!J5</f>
        <v>2,678,317</v>
      </c>
      <c r="K87" s="140"/>
      <c r="L87" s="96">
        <f>'State data for spotlight'!L5</f>
        <v>7.6054295905234603E-3</v>
      </c>
      <c r="M87" s="97">
        <f>'State data for spotlight'!L5</f>
        <v>7.6054295905234603E-3</v>
      </c>
      <c r="N87" s="96">
        <f>'State data for spotlight'!N5</f>
        <v>7.1082164833552008E-2</v>
      </c>
      <c r="O87" s="97">
        <f>'State data for spotlight'!N5</f>
        <v>7.1082164833552008E-2</v>
      </c>
      <c r="S87" s="115" t="s">
        <v>197</v>
      </c>
      <c r="T87" s="115"/>
      <c r="U87" s="112"/>
      <c r="V87" s="112">
        <v>76</v>
      </c>
      <c r="W87" s="112">
        <v>83</v>
      </c>
      <c r="X87" s="112">
        <v>70</v>
      </c>
      <c r="Y87" s="112">
        <v>71</v>
      </c>
      <c r="Z87" s="112">
        <v>78</v>
      </c>
    </row>
    <row r="88" spans="1:30" ht="15" customHeight="1" x14ac:dyDescent="0.25">
      <c r="A88" s="98" t="s">
        <v>5</v>
      </c>
      <c r="B88" s="49"/>
      <c r="C88" s="57" t="str">
        <f t="shared" si="3"/>
        <v>4,302</v>
      </c>
      <c r="D88" s="96">
        <f t="shared" si="4"/>
        <v>-5.087881591119281E-3</v>
      </c>
      <c r="E88" s="97">
        <f t="shared" si="5"/>
        <v>-5.087881591119281E-3</v>
      </c>
      <c r="F88" s="96">
        <f t="shared" si="6"/>
        <v>6.9085487077534813E-2</v>
      </c>
      <c r="G88" s="97">
        <f t="shared" si="7"/>
        <v>6.9085487077534813E-2</v>
      </c>
      <c r="H88" s="57"/>
      <c r="I88" s="57"/>
      <c r="J88" s="140" t="str">
        <f>'State data for spotlight'!J6</f>
        <v>2,593,620</v>
      </c>
      <c r="K88" s="140"/>
      <c r="L88" s="96">
        <f>'State data for spotlight'!L6</f>
        <v>2.0458990541862843E-2</v>
      </c>
      <c r="M88" s="97">
        <f>'State data for spotlight'!L6</f>
        <v>2.0458990541862843E-2</v>
      </c>
      <c r="N88" s="96">
        <f>'State data for spotlight'!N6</f>
        <v>9.7278654845571522E-2</v>
      </c>
      <c r="O88" s="97">
        <f>'State data for spotlight'!N6</f>
        <v>9.7278654845571522E-2</v>
      </c>
      <c r="S88" s="115" t="s">
        <v>198</v>
      </c>
      <c r="T88" s="115"/>
      <c r="U88" s="112"/>
      <c r="V88" s="112">
        <v>118</v>
      </c>
      <c r="W88" s="112">
        <v>129</v>
      </c>
      <c r="X88" s="112">
        <v>106</v>
      </c>
      <c r="Y88" s="112">
        <v>115</v>
      </c>
      <c r="Z88" s="112">
        <v>130</v>
      </c>
    </row>
    <row r="89" spans="1:30" ht="15" customHeight="1" x14ac:dyDescent="0.25">
      <c r="A89" s="49" t="s">
        <v>6</v>
      </c>
      <c r="B89" s="49"/>
      <c r="C89" s="57" t="str">
        <f t="shared" si="3"/>
        <v>6,034</v>
      </c>
      <c r="D89" s="96">
        <f t="shared" si="4"/>
        <v>-9.5206828627708573E-3</v>
      </c>
      <c r="E89" s="97">
        <f t="shared" si="5"/>
        <v>-9.5206828627708573E-3</v>
      </c>
      <c r="F89" s="96">
        <f t="shared" si="6"/>
        <v>4.9939098660170433E-2</v>
      </c>
      <c r="G89" s="97">
        <f t="shared" si="7"/>
        <v>4.9939098660170433E-2</v>
      </c>
      <c r="H89" s="57"/>
      <c r="I89" s="57"/>
      <c r="J89" s="140" t="str">
        <f>'State data for spotlight'!J7</f>
        <v>3,674,745</v>
      </c>
      <c r="K89" s="140"/>
      <c r="L89" s="96">
        <f>'State data for spotlight'!L7</f>
        <v>-4.8048916624486848E-3</v>
      </c>
      <c r="M89" s="97">
        <f>'State data for spotlight'!L7</f>
        <v>-4.8048916624486848E-3</v>
      </c>
      <c r="N89" s="96">
        <f>'State data for spotlight'!N7</f>
        <v>6.9960159780158238E-2</v>
      </c>
      <c r="O89" s="97">
        <f>'State data for spotlight'!N7</f>
        <v>6.9960159780158238E-2</v>
      </c>
      <c r="S89" s="115" t="s">
        <v>199</v>
      </c>
      <c r="T89" s="115"/>
      <c r="U89" s="112"/>
      <c r="V89" s="112">
        <v>186</v>
      </c>
      <c r="W89" s="112">
        <v>196</v>
      </c>
      <c r="X89" s="112">
        <v>207</v>
      </c>
      <c r="Y89" s="112">
        <v>219</v>
      </c>
      <c r="Z89" s="112">
        <v>224</v>
      </c>
    </row>
    <row r="90" spans="1:30" ht="15" customHeight="1" x14ac:dyDescent="0.25">
      <c r="A90" s="49" t="s">
        <v>98</v>
      </c>
      <c r="B90" s="49"/>
      <c r="C90" s="57" t="str">
        <f t="shared" si="3"/>
        <v>$39,660</v>
      </c>
      <c r="D90" s="96">
        <f t="shared" si="4"/>
        <v>8.710119085961443E-2</v>
      </c>
      <c r="E90" s="97">
        <f t="shared" si="5"/>
        <v>8.710119085961443E-2</v>
      </c>
      <c r="F90" s="96">
        <f t="shared" si="6"/>
        <v>0.10228546811378703</v>
      </c>
      <c r="G90" s="97">
        <f t="shared" si="7"/>
        <v>0.10228546811378703</v>
      </c>
      <c r="H90" s="57"/>
      <c r="I90" s="57"/>
      <c r="J90" s="57"/>
      <c r="K90" s="57" t="str">
        <f>'State data for spotlight'!J8</f>
        <v>$47,209</v>
      </c>
      <c r="L90" s="96">
        <f>'State data for spotlight'!L8</f>
        <v>5.506898121546655E-2</v>
      </c>
      <c r="M90" s="97">
        <f>'State data for spotlight'!L8</f>
        <v>5.506898121546655E-2</v>
      </c>
      <c r="N90" s="96">
        <f>'State data for spotlight'!N8</f>
        <v>0.1204561491199776</v>
      </c>
      <c r="O90" s="97">
        <f>'State data for spotlight'!N8</f>
        <v>0.1204561491199776</v>
      </c>
      <c r="S90" s="115" t="s">
        <v>58</v>
      </c>
      <c r="T90" s="115"/>
      <c r="U90" s="112"/>
      <c r="V90" s="112">
        <v>664</v>
      </c>
      <c r="W90" s="112">
        <v>723</v>
      </c>
      <c r="X90" s="112">
        <v>691</v>
      </c>
      <c r="Y90" s="112">
        <v>704</v>
      </c>
      <c r="Z90" s="112">
        <v>679</v>
      </c>
    </row>
    <row r="91" spans="1:30" ht="15" customHeight="1" x14ac:dyDescent="0.25">
      <c r="A91" s="49" t="s">
        <v>7</v>
      </c>
      <c r="B91" s="49"/>
      <c r="C91" s="57" t="str">
        <f t="shared" si="3"/>
        <v>$325.2 mil</v>
      </c>
      <c r="D91" s="96">
        <f t="shared" si="4"/>
        <v>2.3884146918397908E-2</v>
      </c>
      <c r="E91" s="97">
        <f t="shared" si="5"/>
        <v>2.3884146918397908E-2</v>
      </c>
      <c r="F91" s="96">
        <f t="shared" si="6"/>
        <v>0.2200482194311395</v>
      </c>
      <c r="G91" s="97">
        <f t="shared" si="7"/>
        <v>0.2200482194311395</v>
      </c>
      <c r="H91" s="57"/>
      <c r="I91" s="57"/>
      <c r="J91" s="57"/>
      <c r="K91" s="57" t="str">
        <f>'State data for spotlight'!J9</f>
        <v>$245.4 bil</v>
      </c>
      <c r="L91" s="96">
        <f>'State data for spotlight'!L9</f>
        <v>4.7371657837374626E-2</v>
      </c>
      <c r="M91" s="97">
        <f>'State data for spotlight'!L9</f>
        <v>4.7371657837374626E-2</v>
      </c>
      <c r="N91" s="96">
        <f>'State data for spotlight'!N9</f>
        <v>0.24227335855331145</v>
      </c>
      <c r="O91" s="97">
        <f>'State data for spotlight'!N9</f>
        <v>0.24227335855331145</v>
      </c>
      <c r="S91" s="118" t="s">
        <v>53</v>
      </c>
      <c r="T91" s="118"/>
      <c r="U91" s="112"/>
      <c r="V91" s="112">
        <v>2982</v>
      </c>
      <c r="W91" s="112">
        <v>3146</v>
      </c>
      <c r="X91" s="112">
        <v>3088</v>
      </c>
      <c r="Y91" s="112">
        <v>3181</v>
      </c>
      <c r="Z91" s="112">
        <v>3122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5" t="s">
        <v>202</v>
      </c>
      <c r="S93" s="115" t="s">
        <v>56</v>
      </c>
      <c r="T93" s="115"/>
      <c r="U93" s="112"/>
      <c r="V93" s="112">
        <v>163</v>
      </c>
      <c r="W93" s="112">
        <v>182</v>
      </c>
      <c r="X93" s="112">
        <v>182</v>
      </c>
      <c r="Y93" s="112">
        <v>196</v>
      </c>
      <c r="Z93" s="112">
        <v>186</v>
      </c>
    </row>
    <row r="94" spans="1:30" ht="15" customHeight="1" x14ac:dyDescent="0.25">
      <c r="A94" s="136" t="s">
        <v>203</v>
      </c>
      <c r="S94" s="115" t="s">
        <v>57</v>
      </c>
      <c r="T94" s="115"/>
      <c r="U94" s="112"/>
      <c r="V94" s="112">
        <v>462</v>
      </c>
      <c r="W94" s="112">
        <v>488</v>
      </c>
      <c r="X94" s="112">
        <v>499</v>
      </c>
      <c r="Y94" s="112">
        <v>495</v>
      </c>
      <c r="Z94" s="112">
        <v>473</v>
      </c>
    </row>
    <row r="95" spans="1:30" ht="15" customHeight="1" x14ac:dyDescent="0.25">
      <c r="A95" s="134" t="s">
        <v>286</v>
      </c>
      <c r="S95" s="115" t="s">
        <v>195</v>
      </c>
      <c r="T95" s="115"/>
      <c r="U95" s="112"/>
      <c r="V95" s="112">
        <v>81</v>
      </c>
      <c r="W95" s="112">
        <v>76</v>
      </c>
      <c r="X95" s="112">
        <v>82</v>
      </c>
      <c r="Y95" s="112">
        <v>90</v>
      </c>
      <c r="Z95" s="112">
        <v>93</v>
      </c>
    </row>
    <row r="96" spans="1:30" ht="15" customHeight="1" x14ac:dyDescent="0.25">
      <c r="A96" s="135" t="s">
        <v>278</v>
      </c>
      <c r="S96" s="115" t="s">
        <v>196</v>
      </c>
      <c r="T96" s="115"/>
      <c r="U96" s="112"/>
      <c r="V96" s="112">
        <v>459</v>
      </c>
      <c r="W96" s="112">
        <v>502</v>
      </c>
      <c r="X96" s="112">
        <v>508</v>
      </c>
      <c r="Y96" s="112">
        <v>513</v>
      </c>
      <c r="Z96" s="112">
        <v>518</v>
      </c>
    </row>
    <row r="97" spans="1:32" ht="15" customHeight="1" x14ac:dyDescent="0.25">
      <c r="A97" s="134" t="s">
        <v>290</v>
      </c>
      <c r="S97" s="115" t="s">
        <v>197</v>
      </c>
      <c r="T97" s="115"/>
      <c r="U97" s="112"/>
      <c r="V97" s="112">
        <v>365</v>
      </c>
      <c r="W97" s="112">
        <v>362</v>
      </c>
      <c r="X97" s="112">
        <v>351</v>
      </c>
      <c r="Y97" s="112">
        <v>352</v>
      </c>
      <c r="Z97" s="112">
        <v>377</v>
      </c>
    </row>
    <row r="98" spans="1:32" ht="15" customHeight="1" x14ac:dyDescent="0.25">
      <c r="A98" s="134" t="s">
        <v>291</v>
      </c>
      <c r="S98" s="115" t="s">
        <v>198</v>
      </c>
      <c r="T98" s="115"/>
      <c r="U98" s="112"/>
      <c r="V98" s="112">
        <v>260</v>
      </c>
      <c r="W98" s="112">
        <v>282</v>
      </c>
      <c r="X98" s="112">
        <v>252</v>
      </c>
      <c r="Y98" s="112">
        <v>248</v>
      </c>
      <c r="Z98" s="112">
        <v>251</v>
      </c>
    </row>
    <row r="99" spans="1:32" ht="15" customHeight="1" x14ac:dyDescent="0.25">
      <c r="S99" s="115" t="s">
        <v>199</v>
      </c>
      <c r="T99" s="115"/>
      <c r="U99" s="112"/>
      <c r="V99" s="112">
        <v>12</v>
      </c>
      <c r="W99" s="112">
        <v>21</v>
      </c>
      <c r="X99" s="112">
        <v>23</v>
      </c>
      <c r="Y99" s="112">
        <v>25</v>
      </c>
      <c r="Z99" s="112">
        <v>33</v>
      </c>
    </row>
    <row r="100" spans="1:32" ht="15" customHeight="1" x14ac:dyDescent="0.25">
      <c r="S100" s="115" t="s">
        <v>58</v>
      </c>
      <c r="T100" s="115"/>
      <c r="U100" s="112"/>
      <c r="V100" s="112">
        <v>413</v>
      </c>
      <c r="W100" s="112">
        <v>474</v>
      </c>
      <c r="X100" s="112">
        <v>446</v>
      </c>
      <c r="Y100" s="112">
        <v>452</v>
      </c>
      <c r="Z100" s="112">
        <v>432</v>
      </c>
    </row>
    <row r="101" spans="1:32" x14ac:dyDescent="0.25">
      <c r="A101" s="18"/>
      <c r="S101" s="118" t="s">
        <v>53</v>
      </c>
      <c r="T101" s="118"/>
      <c r="U101" s="112"/>
      <c r="V101" s="112">
        <v>2763</v>
      </c>
      <c r="W101" s="112">
        <v>2939</v>
      </c>
      <c r="X101" s="112">
        <v>2885</v>
      </c>
      <c r="Y101" s="112">
        <v>2914</v>
      </c>
      <c r="Z101" s="112">
        <v>2909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204</v>
      </c>
      <c r="Y103" s="106" t="s">
        <v>281</v>
      </c>
      <c r="Z103" s="106" t="s">
        <v>287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5393</v>
      </c>
      <c r="W104" s="112">
        <v>5679</v>
      </c>
      <c r="X104" s="112">
        <v>5673</v>
      </c>
      <c r="Y104" s="112">
        <v>5825</v>
      </c>
      <c r="Z104" s="112">
        <v>5825</v>
      </c>
      <c r="AB104" s="109" t="str">
        <f>TEXT(Z104,"###,###")</f>
        <v>5,825</v>
      </c>
      <c r="AD104" s="130">
        <f>Z104/($Z$4)*100</f>
        <v>66.133060853769294</v>
      </c>
      <c r="AF104" s="109"/>
    </row>
    <row r="105" spans="1:32" x14ac:dyDescent="0.25">
      <c r="S105" s="115" t="s">
        <v>17</v>
      </c>
      <c r="T105" s="115"/>
      <c r="U105" s="112"/>
      <c r="V105" s="112">
        <v>1883</v>
      </c>
      <c r="W105" s="112">
        <v>1884</v>
      </c>
      <c r="X105" s="112">
        <v>1952</v>
      </c>
      <c r="Y105" s="112">
        <v>1958</v>
      </c>
      <c r="Z105" s="112">
        <v>1820</v>
      </c>
      <c r="AB105" s="109" t="str">
        <f>TEXT(Z105,"###,###")</f>
        <v>1,820</v>
      </c>
      <c r="AD105" s="130">
        <f>Z105/($Z$4)*100</f>
        <v>20.663033605812899</v>
      </c>
      <c r="AF105" s="109"/>
    </row>
    <row r="106" spans="1:32" x14ac:dyDescent="0.25">
      <c r="S106" s="118" t="s">
        <v>53</v>
      </c>
      <c r="T106" s="118"/>
      <c r="U106" s="120"/>
      <c r="V106" s="120">
        <v>7276</v>
      </c>
      <c r="W106" s="120">
        <v>7563</v>
      </c>
      <c r="X106" s="120">
        <v>7625</v>
      </c>
      <c r="Y106" s="120">
        <v>7783</v>
      </c>
      <c r="Z106" s="120">
        <v>7645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1295</v>
      </c>
      <c r="W108" s="112">
        <v>1467</v>
      </c>
      <c r="X108" s="112">
        <v>1202</v>
      </c>
      <c r="Y108" s="112">
        <v>1304</v>
      </c>
      <c r="Z108" s="112">
        <v>1256</v>
      </c>
      <c r="AB108" s="109" t="str">
        <f>TEXT(Z108,"###,###")</f>
        <v>1,256</v>
      </c>
      <c r="AD108" s="130">
        <f>Z108/($Z$4)*100</f>
        <v>14.259763851044504</v>
      </c>
      <c r="AF108" s="109"/>
    </row>
    <row r="109" spans="1:32" x14ac:dyDescent="0.25">
      <c r="S109" s="115" t="s">
        <v>20</v>
      </c>
      <c r="T109" s="115"/>
      <c r="U109" s="112"/>
      <c r="V109" s="112">
        <v>1364</v>
      </c>
      <c r="W109" s="112">
        <v>1365</v>
      </c>
      <c r="X109" s="112">
        <v>1237</v>
      </c>
      <c r="Y109" s="112">
        <v>1283</v>
      </c>
      <c r="Z109" s="112">
        <v>1383</v>
      </c>
      <c r="AB109" s="109" t="str">
        <f>TEXT(Z109,"###,###")</f>
        <v>1,383</v>
      </c>
      <c r="AD109" s="130">
        <f>Z109/($Z$4)*100</f>
        <v>15.701634877384196</v>
      </c>
      <c r="AF109" s="109"/>
    </row>
    <row r="110" spans="1:32" x14ac:dyDescent="0.25">
      <c r="S110" s="115" t="s">
        <v>21</v>
      </c>
      <c r="T110" s="115"/>
      <c r="U110" s="112"/>
      <c r="V110" s="112">
        <v>1696</v>
      </c>
      <c r="W110" s="112">
        <v>2049</v>
      </c>
      <c r="X110" s="112">
        <v>2137</v>
      </c>
      <c r="Y110" s="112">
        <v>2263</v>
      </c>
      <c r="Z110" s="112">
        <v>1883</v>
      </c>
      <c r="AB110" s="109" t="str">
        <f>TEXT(Z110,"###,###")</f>
        <v>1,883</v>
      </c>
      <c r="AD110" s="130">
        <f>Z110/($Z$4)*100</f>
        <v>21.378292461398729</v>
      </c>
      <c r="AF110" s="109"/>
    </row>
    <row r="111" spans="1:32" x14ac:dyDescent="0.25">
      <c r="S111" s="115" t="s">
        <v>22</v>
      </c>
      <c r="T111" s="115"/>
      <c r="U111" s="112"/>
      <c r="V111" s="112">
        <v>2843</v>
      </c>
      <c r="W111" s="112">
        <v>2709</v>
      </c>
      <c r="X111" s="112">
        <v>2965</v>
      </c>
      <c r="Y111" s="112">
        <v>2897</v>
      </c>
      <c r="Z111" s="112">
        <v>3168</v>
      </c>
      <c r="AB111" s="109" t="str">
        <f>TEXT(Z111,"###,###")</f>
        <v>3,168</v>
      </c>
      <c r="AD111" s="130">
        <f>Z111/($Z$4)*100</f>
        <v>35.967302452316076</v>
      </c>
      <c r="AF111" s="109"/>
    </row>
    <row r="112" spans="1:32" x14ac:dyDescent="0.25">
      <c r="S112" s="118" t="s">
        <v>53</v>
      </c>
      <c r="T112" s="118"/>
      <c r="U112" s="112"/>
      <c r="V112" s="112">
        <v>8314</v>
      </c>
      <c r="W112" s="112">
        <v>8846</v>
      </c>
      <c r="X112" s="112">
        <v>8759</v>
      </c>
      <c r="Y112" s="112">
        <v>8880</v>
      </c>
      <c r="Z112" s="112">
        <v>8808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43.5</v>
      </c>
      <c r="W118" s="131">
        <v>43.45</v>
      </c>
      <c r="X118" s="131">
        <v>43.46</v>
      </c>
      <c r="Y118" s="131">
        <v>43.54</v>
      </c>
      <c r="Z118" s="131">
        <v>43.81</v>
      </c>
      <c r="AB118" s="109" t="str">
        <f>TEXT(Z118,"##.0")</f>
        <v>43.8</v>
      </c>
    </row>
    <row r="120" spans="19:32" x14ac:dyDescent="0.25">
      <c r="S120" s="101" t="s">
        <v>100</v>
      </c>
      <c r="T120" s="112"/>
      <c r="U120" s="112"/>
      <c r="V120" s="112">
        <v>4571</v>
      </c>
      <c r="W120" s="112">
        <v>4814</v>
      </c>
      <c r="X120" s="112">
        <v>4724</v>
      </c>
      <c r="Y120" s="112">
        <v>4801</v>
      </c>
      <c r="Z120" s="112">
        <v>4740</v>
      </c>
      <c r="AB120" s="109" t="str">
        <f>TEXT(Z120,"###,###")</f>
        <v>4,740</v>
      </c>
    </row>
    <row r="121" spans="19:32" x14ac:dyDescent="0.25">
      <c r="S121" s="101" t="s">
        <v>101</v>
      </c>
      <c r="T121" s="112"/>
      <c r="U121" s="112"/>
      <c r="V121" s="112">
        <v>646</v>
      </c>
      <c r="W121" s="112">
        <v>723</v>
      </c>
      <c r="X121" s="112">
        <v>704</v>
      </c>
      <c r="Y121" s="112">
        <v>733</v>
      </c>
      <c r="Z121" s="112">
        <v>710</v>
      </c>
      <c r="AB121" s="109" t="str">
        <f>TEXT(Z121,"###,###")</f>
        <v>710</v>
      </c>
    </row>
    <row r="122" spans="19:32" x14ac:dyDescent="0.25">
      <c r="S122" s="101" t="s">
        <v>102</v>
      </c>
      <c r="T122" s="112"/>
      <c r="U122" s="112"/>
      <c r="V122" s="112">
        <v>530</v>
      </c>
      <c r="W122" s="112">
        <v>554</v>
      </c>
      <c r="X122" s="112">
        <v>540</v>
      </c>
      <c r="Y122" s="112">
        <v>558</v>
      </c>
      <c r="Z122" s="112">
        <v>583</v>
      </c>
      <c r="AB122" s="109" t="str">
        <f>TEXT(Z122,"###,###")</f>
        <v>583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5101</v>
      </c>
      <c r="W124" s="112">
        <v>5368</v>
      </c>
      <c r="X124" s="112">
        <v>5264</v>
      </c>
      <c r="Y124" s="112">
        <v>5359</v>
      </c>
      <c r="Z124" s="112">
        <v>5323</v>
      </c>
      <c r="AB124" s="109" t="str">
        <f>TEXT(Z124,"###,###")</f>
        <v>5,323</v>
      </c>
      <c r="AD124" s="127">
        <f>Z124/$Z$7*100</f>
        <v>88.216771627444473</v>
      </c>
    </row>
    <row r="125" spans="19:32" x14ac:dyDescent="0.25">
      <c r="S125" s="101" t="s">
        <v>104</v>
      </c>
      <c r="T125" s="112"/>
      <c r="U125" s="112"/>
      <c r="V125" s="112">
        <v>1176</v>
      </c>
      <c r="W125" s="112">
        <v>1277</v>
      </c>
      <c r="X125" s="112">
        <v>1244</v>
      </c>
      <c r="Y125" s="112">
        <v>1291</v>
      </c>
      <c r="Z125" s="112">
        <v>1293</v>
      </c>
      <c r="AB125" s="109" t="str">
        <f>TEXT(Z125,"###,###")</f>
        <v>1,293</v>
      </c>
      <c r="AD125" s="127">
        <f>Z125/$Z$7*100</f>
        <v>21.428571428571427</v>
      </c>
    </row>
    <row r="127" spans="19:32" x14ac:dyDescent="0.25">
      <c r="S127" s="101" t="s">
        <v>105</v>
      </c>
      <c r="T127" s="112"/>
      <c r="U127" s="112"/>
      <c r="V127" s="112">
        <v>2982</v>
      </c>
      <c r="W127" s="112">
        <v>3145</v>
      </c>
      <c r="X127" s="112">
        <v>3093</v>
      </c>
      <c r="Y127" s="112">
        <v>3181</v>
      </c>
      <c r="Z127" s="112">
        <v>3118</v>
      </c>
      <c r="AB127" s="109" t="str">
        <f>TEXT(Z127,"###,###")</f>
        <v>3,118</v>
      </c>
      <c r="AD127" s="127">
        <f>Z127/$Z$7*100</f>
        <v>51.673848193569768</v>
      </c>
    </row>
    <row r="128" spans="19:32" x14ac:dyDescent="0.25">
      <c r="S128" s="101" t="s">
        <v>106</v>
      </c>
      <c r="T128" s="112"/>
      <c r="U128" s="112"/>
      <c r="V128" s="112">
        <v>2762</v>
      </c>
      <c r="W128" s="112">
        <v>2940</v>
      </c>
      <c r="X128" s="112">
        <v>2884</v>
      </c>
      <c r="Y128" s="112">
        <v>2913</v>
      </c>
      <c r="Z128" s="112">
        <v>2911</v>
      </c>
      <c r="AB128" s="109" t="str">
        <f>TEXT(Z128,"###,###")</f>
        <v>2,911</v>
      </c>
      <c r="AD128" s="127">
        <f>Z128/$Z$7*100</f>
        <v>48.243288034471327</v>
      </c>
    </row>
    <row r="130" spans="19:20" x14ac:dyDescent="0.25">
      <c r="S130" s="101" t="s">
        <v>282</v>
      </c>
      <c r="T130" s="127">
        <v>78.554855817036795</v>
      </c>
    </row>
    <row r="131" spans="19:20" x14ac:dyDescent="0.25">
      <c r="S131" s="101" t="s">
        <v>283</v>
      </c>
      <c r="T131" s="127">
        <v>11.766655618163739</v>
      </c>
    </row>
    <row r="132" spans="19:20" x14ac:dyDescent="0.25">
      <c r="S132" s="101" t="s">
        <v>284</v>
      </c>
      <c r="T132" s="127">
        <v>9.6619158104076899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067F6FBB-4F86-47B7-9233-95FFC01D878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D82FE734-39D4-4C75-9FE7-BFED2239C78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66CC6D8D-D848-4EF9-B23D-CBCF5B96353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6CE24181-357B-4B3C-9457-2668A0083A9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F24700-7CA2-442D-AA29-21DB9AE2BFBE}">
  <sheetPr codeName="Sheet93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137</v>
      </c>
      <c r="T1" s="99"/>
      <c r="U1" s="99"/>
      <c r="V1" s="99"/>
      <c r="W1" s="99"/>
      <c r="X1" s="99"/>
      <c r="Y1" s="100" t="s">
        <v>231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204</v>
      </c>
      <c r="Y2" s="103" t="s">
        <v>281</v>
      </c>
      <c r="Z2" s="103" t="s">
        <v>287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60" t="s">
        <v>292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137</v>
      </c>
      <c r="Y3" s="105" t="s">
        <v>231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8.29 Hepburn, Victoria,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11041</v>
      </c>
      <c r="W4" s="108">
        <v>11565</v>
      </c>
      <c r="X4" s="108">
        <v>11705</v>
      </c>
      <c r="Y4" s="108">
        <v>12237</v>
      </c>
      <c r="Z4" s="108">
        <v>12406</v>
      </c>
      <c r="AB4" s="109" t="str">
        <f>TEXT(Z4,"###,###")</f>
        <v>12,406</v>
      </c>
      <c r="AD4" s="110">
        <f>Z4/Y4-1</f>
        <v>1.3810574487211014E-2</v>
      </c>
      <c r="AF4" s="110">
        <f>Z4/V4-1</f>
        <v>0.1236301059686622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5424</v>
      </c>
      <c r="W5" s="108">
        <v>5715</v>
      </c>
      <c r="X5" s="108">
        <v>5666</v>
      </c>
      <c r="Y5" s="108">
        <v>5963</v>
      </c>
      <c r="Z5" s="108">
        <v>6092</v>
      </c>
      <c r="AB5" s="109" t="str">
        <f>TEXT(Z5,"###,###")</f>
        <v>6,092</v>
      </c>
      <c r="AD5" s="110">
        <f t="shared" ref="AD5:AD9" si="0">Z5/Y5-1</f>
        <v>2.1633406003689348E-2</v>
      </c>
      <c r="AF5" s="110">
        <f t="shared" ref="AF5:AF9" si="1">Z5/V5-1</f>
        <v>0.12315634218289095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5616</v>
      </c>
      <c r="W6" s="108">
        <v>5849</v>
      </c>
      <c r="X6" s="108">
        <v>6041</v>
      </c>
      <c r="Y6" s="108">
        <v>6271</v>
      </c>
      <c r="Z6" s="108">
        <v>6308</v>
      </c>
      <c r="AB6" s="109" t="str">
        <f>TEXT(Z6,"###,###")</f>
        <v>6,308</v>
      </c>
      <c r="AD6" s="110">
        <f t="shared" si="0"/>
        <v>5.9001754106202675E-3</v>
      </c>
      <c r="AF6" s="110">
        <f t="shared" si="1"/>
        <v>0.12321937321937315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7684</v>
      </c>
      <c r="W7" s="108">
        <v>8149</v>
      </c>
      <c r="X7" s="108">
        <v>8099</v>
      </c>
      <c r="Y7" s="108">
        <v>8590</v>
      </c>
      <c r="Z7" s="108">
        <v>8601</v>
      </c>
      <c r="AB7" s="109" t="str">
        <f>TEXT(Z7,"###,###")</f>
        <v>8,601</v>
      </c>
      <c r="AD7" s="110">
        <f t="shared" si="0"/>
        <v>1.2805587892898984E-3</v>
      </c>
      <c r="AF7" s="110">
        <f t="shared" si="1"/>
        <v>0.1193388859968767</v>
      </c>
    </row>
    <row r="8" spans="1:32" ht="17.25" customHeight="1" x14ac:dyDescent="0.25">
      <c r="A8" s="64" t="s">
        <v>12</v>
      </c>
      <c r="B8" s="65"/>
      <c r="C8" s="29"/>
      <c r="D8" s="66" t="str">
        <f>AB4</f>
        <v>12,406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8,601</v>
      </c>
      <c r="P8" s="67"/>
      <c r="S8" s="107" t="s">
        <v>84</v>
      </c>
      <c r="T8" s="108"/>
      <c r="U8" s="108"/>
      <c r="V8" s="108">
        <v>35420.6</v>
      </c>
      <c r="W8" s="108">
        <v>36204.49</v>
      </c>
      <c r="X8" s="108">
        <v>37307.61</v>
      </c>
      <c r="Y8" s="108">
        <v>38540.550000000003</v>
      </c>
      <c r="Z8" s="108">
        <v>40999.5</v>
      </c>
      <c r="AB8" s="109" t="str">
        <f>TEXT(Z8,"$###,###")</f>
        <v>$41,000</v>
      </c>
      <c r="AD8" s="110">
        <f t="shared" si="0"/>
        <v>6.3801632306752065E-2</v>
      </c>
      <c r="AF8" s="110">
        <f t="shared" si="1"/>
        <v>0.15750439010067585</v>
      </c>
    </row>
    <row r="9" spans="1:32" x14ac:dyDescent="0.25">
      <c r="A9" s="30" t="s">
        <v>14</v>
      </c>
      <c r="B9" s="71"/>
      <c r="C9" s="72"/>
      <c r="D9" s="73">
        <f>AD104</f>
        <v>70.417539900048368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50.389489594233225</v>
      </c>
      <c r="P9" s="74" t="s">
        <v>85</v>
      </c>
      <c r="S9" s="107" t="s">
        <v>7</v>
      </c>
      <c r="T9" s="108"/>
      <c r="U9" s="108"/>
      <c r="V9" s="108">
        <v>350808817</v>
      </c>
      <c r="W9" s="108">
        <v>386866907</v>
      </c>
      <c r="X9" s="108">
        <v>400632174</v>
      </c>
      <c r="Y9" s="108">
        <v>446343404</v>
      </c>
      <c r="Z9" s="108">
        <v>481248539</v>
      </c>
      <c r="AB9" s="109" t="str">
        <f>TEXT(Z9/1000000,"$#,###.0")&amp;" mil"</f>
        <v>$481.2 mil</v>
      </c>
      <c r="AD9" s="110">
        <f t="shared" si="0"/>
        <v>7.8202421470084049E-2</v>
      </c>
      <c r="AF9" s="110">
        <f t="shared" si="1"/>
        <v>0.37182566594385236</v>
      </c>
    </row>
    <row r="10" spans="1:32" x14ac:dyDescent="0.25">
      <c r="A10" s="30" t="s">
        <v>17</v>
      </c>
      <c r="B10" s="71"/>
      <c r="C10" s="72"/>
      <c r="D10" s="73">
        <f>AD105</f>
        <v>18.023536998226664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49.517497965352867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72.851993954191371</v>
      </c>
      <c r="P11" s="74" t="s">
        <v>85</v>
      </c>
      <c r="S11" s="107" t="s">
        <v>29</v>
      </c>
      <c r="T11" s="112"/>
      <c r="U11" s="112"/>
      <c r="V11" s="112">
        <v>9014</v>
      </c>
      <c r="W11" s="112">
        <v>9396</v>
      </c>
      <c r="X11" s="112">
        <v>9563</v>
      </c>
      <c r="Y11" s="112">
        <v>9909</v>
      </c>
      <c r="Z11" s="112">
        <v>10073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15.660969654691314</v>
      </c>
      <c r="P12" s="74" t="s">
        <v>85</v>
      </c>
      <c r="S12" s="107" t="s">
        <v>30</v>
      </c>
      <c r="T12" s="112"/>
      <c r="U12" s="112"/>
      <c r="V12" s="112">
        <v>2026</v>
      </c>
      <c r="W12" s="112">
        <v>2172</v>
      </c>
      <c r="X12" s="112">
        <v>2141</v>
      </c>
      <c r="Y12" s="112">
        <v>2326</v>
      </c>
      <c r="Z12" s="112">
        <v>2333</v>
      </c>
    </row>
    <row r="13" spans="1:32" ht="15" customHeight="1" x14ac:dyDescent="0.25">
      <c r="A13" s="30" t="s">
        <v>19</v>
      </c>
      <c r="B13" s="72"/>
      <c r="C13" s="72"/>
      <c r="D13" s="73">
        <f>AD108</f>
        <v>21.763662743833628</v>
      </c>
      <c r="E13" s="74" t="s">
        <v>85</v>
      </c>
      <c r="F13" s="24"/>
      <c r="G13" s="142" t="s">
        <v>285</v>
      </c>
      <c r="H13" s="143"/>
      <c r="I13" s="143"/>
      <c r="J13" s="143"/>
      <c r="K13" s="143"/>
      <c r="L13" s="143"/>
      <c r="M13" s="81"/>
      <c r="N13" s="72"/>
      <c r="O13" s="73">
        <f>T132</f>
        <v>11.463783281013836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17.636627438336287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46.4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21.175237788167017</v>
      </c>
      <c r="E15" s="74" t="s">
        <v>85</v>
      </c>
      <c r="F15" s="24"/>
      <c r="G15" s="33" t="s">
        <v>279</v>
      </c>
      <c r="H15" s="72"/>
      <c r="I15" s="72"/>
      <c r="J15" s="72"/>
      <c r="K15" s="82"/>
      <c r="L15" s="72"/>
      <c r="M15" s="72"/>
      <c r="N15" s="72"/>
      <c r="O15" s="73">
        <f>AB38</f>
        <v>15.998139751191722</v>
      </c>
      <c r="P15" s="74" t="s">
        <v>85</v>
      </c>
      <c r="S15" s="115" t="s">
        <v>61</v>
      </c>
      <c r="T15" s="115"/>
      <c r="U15" s="116"/>
      <c r="V15" s="116">
        <v>505</v>
      </c>
      <c r="W15" s="116">
        <v>568</v>
      </c>
      <c r="X15" s="116">
        <v>562</v>
      </c>
      <c r="Y15" s="112">
        <v>599</v>
      </c>
      <c r="Z15" s="112">
        <v>592</v>
      </c>
      <c r="AB15" s="117">
        <f t="shared" ref="AB15:AB34" si="2">IF(Z15="np",0,Z15/$Z$34)</f>
        <v>4.7718845719812997E-2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28.453973883604704</v>
      </c>
      <c r="E16" s="85" t="s">
        <v>85</v>
      </c>
      <c r="F16" s="24"/>
      <c r="G16" s="86" t="s">
        <v>280</v>
      </c>
      <c r="H16" s="35"/>
      <c r="I16" s="35"/>
      <c r="J16" s="35"/>
      <c r="K16" s="36"/>
      <c r="L16" s="35"/>
      <c r="M16" s="35"/>
      <c r="N16" s="35"/>
      <c r="O16" s="84">
        <f>AB37</f>
        <v>84.001860248808285</v>
      </c>
      <c r="P16" s="37" t="s">
        <v>85</v>
      </c>
      <c r="S16" s="115" t="s">
        <v>62</v>
      </c>
      <c r="T16" s="115"/>
      <c r="U16" s="116"/>
      <c r="V16" s="116">
        <v>50</v>
      </c>
      <c r="W16" s="116">
        <v>33</v>
      </c>
      <c r="X16" s="116">
        <v>35</v>
      </c>
      <c r="Y16" s="112">
        <v>37</v>
      </c>
      <c r="Z16" s="112">
        <v>46</v>
      </c>
      <c r="AB16" s="117">
        <f t="shared" si="2"/>
        <v>3.7078832822827665E-3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527</v>
      </c>
      <c r="W17" s="116">
        <v>604</v>
      </c>
      <c r="X17" s="116">
        <v>562</v>
      </c>
      <c r="Y17" s="112">
        <v>591</v>
      </c>
      <c r="Z17" s="112">
        <v>640</v>
      </c>
      <c r="AB17" s="117">
        <f t="shared" si="2"/>
        <v>5.1587941318716753E-2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289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50</v>
      </c>
      <c r="W18" s="116">
        <v>55</v>
      </c>
      <c r="X18" s="116">
        <v>48</v>
      </c>
      <c r="Y18" s="112">
        <v>65</v>
      </c>
      <c r="Z18" s="112">
        <v>59</v>
      </c>
      <c r="AB18" s="117">
        <f t="shared" si="2"/>
        <v>4.7557633403192004E-3</v>
      </c>
    </row>
    <row r="19" spans="1:28" x14ac:dyDescent="0.25">
      <c r="A19" s="63" t="str">
        <f>$S$1&amp;" ("&amp;$V$2&amp;" to "&amp;$Z$2&amp;")"</f>
        <v>Hepburn (2016-17 to 2020-21)</v>
      </c>
      <c r="B19" s="63"/>
      <c r="C19" s="63"/>
      <c r="D19" s="63"/>
      <c r="E19" s="63"/>
      <c r="F19" s="63"/>
      <c r="G19" s="63" t="str">
        <f>$S$1&amp;" ("&amp;$V$2&amp;" to "&amp;$Z$2&amp;")"</f>
        <v>Hepburn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637</v>
      </c>
      <c r="W19" s="116">
        <v>757</v>
      </c>
      <c r="X19" s="116">
        <v>760</v>
      </c>
      <c r="Y19" s="112">
        <v>824</v>
      </c>
      <c r="Z19" s="112">
        <v>820</v>
      </c>
      <c r="AB19" s="117">
        <f t="shared" si="2"/>
        <v>6.6097049814605832E-2</v>
      </c>
    </row>
    <row r="20" spans="1:28" x14ac:dyDescent="0.25">
      <c r="S20" s="115" t="s">
        <v>66</v>
      </c>
      <c r="T20" s="115"/>
      <c r="U20" s="116"/>
      <c r="V20" s="116">
        <v>249</v>
      </c>
      <c r="W20" s="116">
        <v>290</v>
      </c>
      <c r="X20" s="116">
        <v>288</v>
      </c>
      <c r="Y20" s="112">
        <v>305</v>
      </c>
      <c r="Z20" s="112">
        <v>352</v>
      </c>
      <c r="AB20" s="117">
        <f t="shared" si="2"/>
        <v>2.8373367725294214E-2</v>
      </c>
    </row>
    <row r="21" spans="1:28" x14ac:dyDescent="0.25">
      <c r="S21" s="115" t="s">
        <v>67</v>
      </c>
      <c r="T21" s="115"/>
      <c r="U21" s="116"/>
      <c r="V21" s="116">
        <v>818</v>
      </c>
      <c r="W21" s="116">
        <v>962</v>
      </c>
      <c r="X21" s="116">
        <v>909</v>
      </c>
      <c r="Y21" s="112">
        <v>934</v>
      </c>
      <c r="Z21" s="112">
        <v>973</v>
      </c>
      <c r="AB21" s="117">
        <f t="shared" si="2"/>
        <v>7.8429792036111556E-2</v>
      </c>
    </row>
    <row r="22" spans="1:28" x14ac:dyDescent="0.25">
      <c r="S22" s="115" t="s">
        <v>68</v>
      </c>
      <c r="T22" s="115"/>
      <c r="U22" s="116"/>
      <c r="V22" s="116">
        <v>1084</v>
      </c>
      <c r="W22" s="116">
        <v>1132</v>
      </c>
      <c r="X22" s="116">
        <v>1197</v>
      </c>
      <c r="Y22" s="112">
        <v>1273</v>
      </c>
      <c r="Z22" s="112">
        <v>1337</v>
      </c>
      <c r="AB22" s="117">
        <f t="shared" si="2"/>
        <v>0.1077704336611317</v>
      </c>
    </row>
    <row r="23" spans="1:28" x14ac:dyDescent="0.25">
      <c r="S23" s="115" t="s">
        <v>69</v>
      </c>
      <c r="T23" s="115"/>
      <c r="U23" s="116"/>
      <c r="V23" s="116">
        <v>308</v>
      </c>
      <c r="W23" s="116">
        <v>367</v>
      </c>
      <c r="X23" s="116">
        <v>369</v>
      </c>
      <c r="Y23" s="112">
        <v>353</v>
      </c>
      <c r="Z23" s="112">
        <v>352</v>
      </c>
      <c r="AB23" s="117">
        <f t="shared" si="2"/>
        <v>2.8373367725294214E-2</v>
      </c>
    </row>
    <row r="24" spans="1:28" x14ac:dyDescent="0.25">
      <c r="S24" s="115" t="s">
        <v>70</v>
      </c>
      <c r="T24" s="115"/>
      <c r="U24" s="116"/>
      <c r="V24" s="116">
        <v>180</v>
      </c>
      <c r="W24" s="116">
        <v>162</v>
      </c>
      <c r="X24" s="116">
        <v>182</v>
      </c>
      <c r="Y24" s="112">
        <v>188</v>
      </c>
      <c r="Z24" s="112">
        <v>184</v>
      </c>
      <c r="AB24" s="117">
        <f t="shared" si="2"/>
        <v>1.4831533129131066E-2</v>
      </c>
    </row>
    <row r="25" spans="1:28" x14ac:dyDescent="0.25">
      <c r="S25" s="115" t="s">
        <v>71</v>
      </c>
      <c r="T25" s="115"/>
      <c r="U25" s="116"/>
      <c r="V25" s="116">
        <v>348</v>
      </c>
      <c r="W25" s="116">
        <v>322</v>
      </c>
      <c r="X25" s="116">
        <v>331</v>
      </c>
      <c r="Y25" s="112">
        <v>404</v>
      </c>
      <c r="Z25" s="112">
        <v>423</v>
      </c>
      <c r="AB25" s="117">
        <f t="shared" si="2"/>
        <v>3.4096404965339354E-2</v>
      </c>
    </row>
    <row r="26" spans="1:28" x14ac:dyDescent="0.25">
      <c r="S26" s="115" t="s">
        <v>72</v>
      </c>
      <c r="T26" s="115"/>
      <c r="U26" s="116"/>
      <c r="V26" s="116">
        <v>163</v>
      </c>
      <c r="W26" s="116">
        <v>156</v>
      </c>
      <c r="X26" s="116">
        <v>145</v>
      </c>
      <c r="Y26" s="112">
        <v>161</v>
      </c>
      <c r="Z26" s="112">
        <v>159</v>
      </c>
      <c r="AB26" s="117">
        <f t="shared" si="2"/>
        <v>1.2816379171368693E-2</v>
      </c>
    </row>
    <row r="27" spans="1:28" x14ac:dyDescent="0.25">
      <c r="S27" s="115" t="s">
        <v>73</v>
      </c>
      <c r="T27" s="115"/>
      <c r="U27" s="116"/>
      <c r="V27" s="116">
        <v>557</v>
      </c>
      <c r="W27" s="116">
        <v>690</v>
      </c>
      <c r="X27" s="116">
        <v>690</v>
      </c>
      <c r="Y27" s="112">
        <v>762</v>
      </c>
      <c r="Z27" s="112">
        <v>837</v>
      </c>
      <c r="AB27" s="117">
        <f t="shared" si="2"/>
        <v>6.7467354505884244E-2</v>
      </c>
    </row>
    <row r="28" spans="1:28" x14ac:dyDescent="0.25">
      <c r="S28" s="115" t="s">
        <v>74</v>
      </c>
      <c r="T28" s="115"/>
      <c r="U28" s="116"/>
      <c r="V28" s="116">
        <v>598</v>
      </c>
      <c r="W28" s="116">
        <v>766</v>
      </c>
      <c r="X28" s="116">
        <v>813</v>
      </c>
      <c r="Y28" s="112">
        <v>857</v>
      </c>
      <c r="Z28" s="112">
        <v>815</v>
      </c>
      <c r="AB28" s="117">
        <f t="shared" si="2"/>
        <v>6.5694019023053357E-2</v>
      </c>
    </row>
    <row r="29" spans="1:28" x14ac:dyDescent="0.25">
      <c r="S29" s="115" t="s">
        <v>75</v>
      </c>
      <c r="T29" s="115"/>
      <c r="U29" s="116"/>
      <c r="V29" s="116">
        <v>667</v>
      </c>
      <c r="W29" s="116">
        <v>648</v>
      </c>
      <c r="X29" s="116">
        <v>987</v>
      </c>
      <c r="Y29" s="112">
        <v>723</v>
      </c>
      <c r="Z29" s="112">
        <v>760</v>
      </c>
      <c r="AB29" s="117">
        <f t="shared" si="2"/>
        <v>6.1260680315976139E-2</v>
      </c>
    </row>
    <row r="30" spans="1:28" x14ac:dyDescent="0.25">
      <c r="S30" s="115" t="s">
        <v>76</v>
      </c>
      <c r="T30" s="115"/>
      <c r="U30" s="116"/>
      <c r="V30" s="116">
        <v>958</v>
      </c>
      <c r="W30" s="116">
        <v>1005</v>
      </c>
      <c r="X30" s="116">
        <v>810</v>
      </c>
      <c r="Y30" s="112">
        <v>1009</v>
      </c>
      <c r="Z30" s="112">
        <v>913</v>
      </c>
      <c r="AB30" s="117">
        <f t="shared" si="2"/>
        <v>7.359342253748187E-2</v>
      </c>
    </row>
    <row r="31" spans="1:28" x14ac:dyDescent="0.25">
      <c r="S31" s="115" t="s">
        <v>77</v>
      </c>
      <c r="T31" s="115"/>
      <c r="U31" s="116"/>
      <c r="V31" s="116">
        <v>1325</v>
      </c>
      <c r="W31" s="116">
        <v>1364</v>
      </c>
      <c r="X31" s="116">
        <v>1536</v>
      </c>
      <c r="Y31" s="112">
        <v>1612</v>
      </c>
      <c r="Z31" s="112">
        <v>1666</v>
      </c>
      <c r="AB31" s="117">
        <f t="shared" si="2"/>
        <v>0.13428985974528454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296</v>
      </c>
      <c r="W32" s="116">
        <v>375</v>
      </c>
      <c r="X32" s="116">
        <v>384</v>
      </c>
      <c r="Y32" s="112">
        <v>445</v>
      </c>
      <c r="Z32" s="112">
        <v>427</v>
      </c>
      <c r="AB32" s="117">
        <f t="shared" si="2"/>
        <v>3.4418829598581328E-2</v>
      </c>
    </row>
    <row r="33" spans="19:32" x14ac:dyDescent="0.25">
      <c r="S33" s="115" t="s">
        <v>79</v>
      </c>
      <c r="T33" s="115"/>
      <c r="U33" s="116"/>
      <c r="V33" s="116">
        <v>312</v>
      </c>
      <c r="W33" s="116">
        <v>344</v>
      </c>
      <c r="X33" s="116">
        <v>353</v>
      </c>
      <c r="Y33" s="112">
        <v>372</v>
      </c>
      <c r="Z33" s="112">
        <v>384</v>
      </c>
      <c r="AB33" s="117">
        <f t="shared" si="2"/>
        <v>3.0952764791230051E-2</v>
      </c>
    </row>
    <row r="34" spans="19:32" x14ac:dyDescent="0.25">
      <c r="S34" s="118" t="s">
        <v>53</v>
      </c>
      <c r="T34" s="118"/>
      <c r="U34" s="119"/>
      <c r="V34" s="119">
        <v>11042</v>
      </c>
      <c r="W34" s="119">
        <v>11562</v>
      </c>
      <c r="X34" s="119">
        <v>11708</v>
      </c>
      <c r="Y34" s="120">
        <v>12235</v>
      </c>
      <c r="Z34" s="120">
        <v>12406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6406</v>
      </c>
      <c r="W37" s="112">
        <v>6940</v>
      </c>
      <c r="X37" s="112">
        <v>6761</v>
      </c>
      <c r="Y37" s="112">
        <v>7165</v>
      </c>
      <c r="Z37" s="112">
        <v>7225</v>
      </c>
      <c r="AB37" s="132">
        <f>Z37/Z40*100</f>
        <v>84.001860248808285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1278</v>
      </c>
      <c r="W38" s="112">
        <v>1204</v>
      </c>
      <c r="X38" s="112">
        <v>1339</v>
      </c>
      <c r="Y38" s="112">
        <v>1425</v>
      </c>
      <c r="Z38" s="112">
        <v>1376</v>
      </c>
      <c r="AB38" s="132">
        <f>Z38/Z40*100</f>
        <v>15.998139751191722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7684</v>
      </c>
      <c r="W40" s="112">
        <v>8144</v>
      </c>
      <c r="X40" s="112">
        <v>8100</v>
      </c>
      <c r="Y40" s="112">
        <v>8590</v>
      </c>
      <c r="Z40" s="112">
        <v>8601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4</v>
      </c>
      <c r="Y44" s="112">
        <v>7</v>
      </c>
      <c r="Z44" s="112">
        <v>6</v>
      </c>
    </row>
    <row r="45" spans="19:32" x14ac:dyDescent="0.25">
      <c r="S45" s="115" t="s">
        <v>37</v>
      </c>
      <c r="T45" s="115"/>
      <c r="U45" s="112"/>
      <c r="V45" s="112">
        <v>84</v>
      </c>
      <c r="W45" s="112">
        <v>87</v>
      </c>
      <c r="X45" s="112">
        <v>91</v>
      </c>
      <c r="Y45" s="112">
        <v>97</v>
      </c>
      <c r="Z45" s="112">
        <v>121</v>
      </c>
    </row>
    <row r="46" spans="19:32" x14ac:dyDescent="0.25">
      <c r="S46" s="115" t="s">
        <v>38</v>
      </c>
      <c r="T46" s="115"/>
      <c r="U46" s="112"/>
      <c r="V46" s="112">
        <v>272</v>
      </c>
      <c r="W46" s="112">
        <v>248</v>
      </c>
      <c r="X46" s="112">
        <v>259</v>
      </c>
      <c r="Y46" s="112">
        <v>246</v>
      </c>
      <c r="Z46" s="112">
        <v>266</v>
      </c>
    </row>
    <row r="47" spans="19:32" x14ac:dyDescent="0.25">
      <c r="S47" s="115" t="s">
        <v>39</v>
      </c>
      <c r="T47" s="115"/>
      <c r="U47" s="112"/>
      <c r="V47" s="112">
        <v>357</v>
      </c>
      <c r="W47" s="112">
        <v>406</v>
      </c>
      <c r="X47" s="112">
        <v>362</v>
      </c>
      <c r="Y47" s="112">
        <v>348</v>
      </c>
      <c r="Z47" s="112">
        <v>299</v>
      </c>
    </row>
    <row r="48" spans="19:32" x14ac:dyDescent="0.25">
      <c r="S48" s="115" t="s">
        <v>40</v>
      </c>
      <c r="T48" s="115"/>
      <c r="U48" s="112"/>
      <c r="V48" s="112">
        <v>455</v>
      </c>
      <c r="W48" s="112">
        <v>451</v>
      </c>
      <c r="X48" s="112">
        <v>472</v>
      </c>
      <c r="Y48" s="112">
        <v>465</v>
      </c>
      <c r="Z48" s="112">
        <v>529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449</v>
      </c>
      <c r="W49" s="112">
        <v>464</v>
      </c>
      <c r="X49" s="112">
        <v>434</v>
      </c>
      <c r="Y49" s="112">
        <v>488</v>
      </c>
      <c r="Z49" s="112">
        <v>545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Hepburn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451</v>
      </c>
      <c r="W50" s="112">
        <v>504</v>
      </c>
      <c r="X50" s="112">
        <v>456</v>
      </c>
      <c r="Y50" s="112">
        <v>505</v>
      </c>
      <c r="Z50" s="112">
        <v>548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535</v>
      </c>
      <c r="W51" s="112">
        <v>579</v>
      </c>
      <c r="X51" s="112">
        <v>588</v>
      </c>
      <c r="Y51" s="112">
        <v>594</v>
      </c>
      <c r="Z51" s="112">
        <v>539</v>
      </c>
    </row>
    <row r="52" spans="1:26" ht="15" customHeight="1" x14ac:dyDescent="0.25">
      <c r="S52" s="115" t="s">
        <v>44</v>
      </c>
      <c r="T52" s="115"/>
      <c r="U52" s="112"/>
      <c r="V52" s="112">
        <v>626</v>
      </c>
      <c r="W52" s="112">
        <v>655</v>
      </c>
      <c r="X52" s="112">
        <v>683</v>
      </c>
      <c r="Y52" s="112">
        <v>705</v>
      </c>
      <c r="Z52" s="112">
        <v>649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585</v>
      </c>
      <c r="W53" s="112">
        <v>571</v>
      </c>
      <c r="X53" s="112">
        <v>597</v>
      </c>
      <c r="Y53" s="112">
        <v>656</v>
      </c>
      <c r="Z53" s="112">
        <v>649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620</v>
      </c>
      <c r="W54" s="112">
        <v>659</v>
      </c>
      <c r="X54" s="112">
        <v>637</v>
      </c>
      <c r="Y54" s="112">
        <v>678</v>
      </c>
      <c r="Z54" s="112">
        <v>692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473</v>
      </c>
      <c r="W55" s="112">
        <v>528</v>
      </c>
      <c r="X55" s="112">
        <v>517</v>
      </c>
      <c r="Y55" s="112">
        <v>550</v>
      </c>
      <c r="Z55" s="112">
        <v>621</v>
      </c>
    </row>
    <row r="56" spans="1:26" ht="15" customHeight="1" x14ac:dyDescent="0.25">
      <c r="S56" s="115" t="s">
        <v>48</v>
      </c>
      <c r="T56" s="115"/>
      <c r="U56" s="112"/>
      <c r="V56" s="112">
        <v>323</v>
      </c>
      <c r="W56" s="112">
        <v>335</v>
      </c>
      <c r="X56" s="112">
        <v>346</v>
      </c>
      <c r="Y56" s="112">
        <v>340</v>
      </c>
      <c r="Z56" s="112">
        <v>347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117</v>
      </c>
      <c r="W57" s="112">
        <v>131</v>
      </c>
      <c r="X57" s="112">
        <v>139</v>
      </c>
      <c r="Y57" s="112">
        <v>182</v>
      </c>
      <c r="Z57" s="112">
        <v>169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46</v>
      </c>
      <c r="W58" s="112">
        <v>53</v>
      </c>
      <c r="X58" s="112">
        <v>54</v>
      </c>
      <c r="Y58" s="112">
        <v>58</v>
      </c>
      <c r="Z58" s="112">
        <v>73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20</v>
      </c>
      <c r="W59" s="112">
        <v>27</v>
      </c>
      <c r="X59" s="112">
        <v>26</v>
      </c>
      <c r="Y59" s="112">
        <v>30</v>
      </c>
      <c r="Z59" s="112">
        <v>27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10</v>
      </c>
      <c r="W60" s="112">
        <v>13</v>
      </c>
      <c r="X60" s="112">
        <v>4</v>
      </c>
      <c r="Y60" s="112">
        <v>11</v>
      </c>
      <c r="Z60" s="112">
        <v>12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5422</v>
      </c>
      <c r="W61" s="112">
        <v>5712</v>
      </c>
      <c r="X61" s="112">
        <v>5666</v>
      </c>
      <c r="Y61" s="112">
        <v>5964</v>
      </c>
      <c r="Z61" s="112">
        <v>6092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6</v>
      </c>
      <c r="W63" s="112">
        <v>6</v>
      </c>
      <c r="X63" s="112">
        <v>6</v>
      </c>
      <c r="Y63" s="112">
        <v>8</v>
      </c>
      <c r="Z63" s="112">
        <v>4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85</v>
      </c>
      <c r="W64" s="112">
        <v>98</v>
      </c>
      <c r="X64" s="112">
        <v>100</v>
      </c>
      <c r="Y64" s="112">
        <v>116</v>
      </c>
      <c r="Z64" s="112">
        <v>136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Hepburn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259</v>
      </c>
      <c r="W65" s="112">
        <v>239</v>
      </c>
      <c r="X65" s="112">
        <v>247</v>
      </c>
      <c r="Y65" s="112">
        <v>288</v>
      </c>
      <c r="Z65" s="112">
        <v>291</v>
      </c>
    </row>
    <row r="66" spans="1:26" x14ac:dyDescent="0.25">
      <c r="S66" s="115" t="s">
        <v>39</v>
      </c>
      <c r="T66" s="115"/>
      <c r="U66" s="112"/>
      <c r="V66" s="112">
        <v>451</v>
      </c>
      <c r="W66" s="112">
        <v>445</v>
      </c>
      <c r="X66" s="112">
        <v>429</v>
      </c>
      <c r="Y66" s="112">
        <v>364</v>
      </c>
      <c r="Z66" s="112">
        <v>337</v>
      </c>
    </row>
    <row r="67" spans="1:26" x14ac:dyDescent="0.25">
      <c r="S67" s="115" t="s">
        <v>40</v>
      </c>
      <c r="T67" s="115"/>
      <c r="U67" s="112"/>
      <c r="V67" s="112">
        <v>412</v>
      </c>
      <c r="W67" s="112">
        <v>494</v>
      </c>
      <c r="X67" s="112">
        <v>493</v>
      </c>
      <c r="Y67" s="112">
        <v>529</v>
      </c>
      <c r="Z67" s="112">
        <v>469</v>
      </c>
    </row>
    <row r="68" spans="1:26" x14ac:dyDescent="0.25">
      <c r="S68" s="115" t="s">
        <v>41</v>
      </c>
      <c r="T68" s="115"/>
      <c r="U68" s="112"/>
      <c r="V68" s="112">
        <v>398</v>
      </c>
      <c r="W68" s="112">
        <v>384</v>
      </c>
      <c r="X68" s="112">
        <v>457</v>
      </c>
      <c r="Y68" s="112">
        <v>488</v>
      </c>
      <c r="Z68" s="112">
        <v>546</v>
      </c>
    </row>
    <row r="69" spans="1:26" x14ac:dyDescent="0.25">
      <c r="S69" s="115" t="s">
        <v>42</v>
      </c>
      <c r="T69" s="115"/>
      <c r="U69" s="112"/>
      <c r="V69" s="112">
        <v>495</v>
      </c>
      <c r="W69" s="112">
        <v>503</v>
      </c>
      <c r="X69" s="112">
        <v>525</v>
      </c>
      <c r="Y69" s="112">
        <v>527</v>
      </c>
      <c r="Z69" s="112">
        <v>527</v>
      </c>
    </row>
    <row r="70" spans="1:26" x14ac:dyDescent="0.25">
      <c r="S70" s="115" t="s">
        <v>43</v>
      </c>
      <c r="T70" s="115"/>
      <c r="U70" s="112"/>
      <c r="V70" s="112">
        <v>580</v>
      </c>
      <c r="W70" s="112">
        <v>541</v>
      </c>
      <c r="X70" s="112">
        <v>568</v>
      </c>
      <c r="Y70" s="112">
        <v>598</v>
      </c>
      <c r="Z70" s="112">
        <v>617</v>
      </c>
    </row>
    <row r="71" spans="1:26" x14ac:dyDescent="0.25">
      <c r="S71" s="115" t="s">
        <v>44</v>
      </c>
      <c r="T71" s="115"/>
      <c r="U71" s="112"/>
      <c r="V71" s="112">
        <v>676</v>
      </c>
      <c r="W71" s="112">
        <v>712</v>
      </c>
      <c r="X71" s="112">
        <v>727</v>
      </c>
      <c r="Y71" s="112">
        <v>702</v>
      </c>
      <c r="Z71" s="112">
        <v>677</v>
      </c>
    </row>
    <row r="72" spans="1:26" x14ac:dyDescent="0.25">
      <c r="S72" s="115" t="s">
        <v>45</v>
      </c>
      <c r="T72" s="115"/>
      <c r="U72" s="112"/>
      <c r="V72" s="112">
        <v>618</v>
      </c>
      <c r="W72" s="112">
        <v>654</v>
      </c>
      <c r="X72" s="112">
        <v>716</v>
      </c>
      <c r="Y72" s="112">
        <v>769</v>
      </c>
      <c r="Z72" s="112">
        <v>748</v>
      </c>
    </row>
    <row r="73" spans="1:26" x14ac:dyDescent="0.25">
      <c r="S73" s="115" t="s">
        <v>46</v>
      </c>
      <c r="T73" s="115"/>
      <c r="U73" s="112"/>
      <c r="V73" s="112">
        <v>720</v>
      </c>
      <c r="W73" s="112">
        <v>788</v>
      </c>
      <c r="X73" s="112">
        <v>778</v>
      </c>
      <c r="Y73" s="112">
        <v>765</v>
      </c>
      <c r="Z73" s="112">
        <v>766</v>
      </c>
    </row>
    <row r="74" spans="1:26" x14ac:dyDescent="0.25">
      <c r="S74" s="115" t="s">
        <v>47</v>
      </c>
      <c r="T74" s="115"/>
      <c r="U74" s="112"/>
      <c r="V74" s="112">
        <v>526</v>
      </c>
      <c r="W74" s="112">
        <v>569</v>
      </c>
      <c r="X74" s="112">
        <v>554</v>
      </c>
      <c r="Y74" s="112">
        <v>593</v>
      </c>
      <c r="Z74" s="112">
        <v>645</v>
      </c>
    </row>
    <row r="75" spans="1:26" x14ac:dyDescent="0.25">
      <c r="S75" s="115" t="s">
        <v>48</v>
      </c>
      <c r="T75" s="115"/>
      <c r="U75" s="112"/>
      <c r="V75" s="112">
        <v>243</v>
      </c>
      <c r="W75" s="112">
        <v>257</v>
      </c>
      <c r="X75" s="112">
        <v>271</v>
      </c>
      <c r="Y75" s="112">
        <v>320</v>
      </c>
      <c r="Z75" s="112">
        <v>348</v>
      </c>
    </row>
    <row r="76" spans="1:26" x14ac:dyDescent="0.25">
      <c r="S76" s="115" t="s">
        <v>49</v>
      </c>
      <c r="T76" s="115"/>
      <c r="U76" s="112"/>
      <c r="V76" s="112">
        <v>85</v>
      </c>
      <c r="W76" s="112">
        <v>96</v>
      </c>
      <c r="X76" s="112">
        <v>95</v>
      </c>
      <c r="Y76" s="112">
        <v>125</v>
      </c>
      <c r="Z76" s="112">
        <v>116</v>
      </c>
    </row>
    <row r="77" spans="1:26" x14ac:dyDescent="0.25">
      <c r="S77" s="115" t="s">
        <v>50</v>
      </c>
      <c r="T77" s="115"/>
      <c r="U77" s="112"/>
      <c r="V77" s="112">
        <v>31</v>
      </c>
      <c r="W77" s="112">
        <v>37</v>
      </c>
      <c r="X77" s="112">
        <v>38</v>
      </c>
      <c r="Y77" s="112">
        <v>49</v>
      </c>
      <c r="Z77" s="112">
        <v>47</v>
      </c>
    </row>
    <row r="78" spans="1:26" x14ac:dyDescent="0.25">
      <c r="S78" s="115" t="s">
        <v>51</v>
      </c>
      <c r="T78" s="115"/>
      <c r="U78" s="112"/>
      <c r="V78" s="112">
        <v>18</v>
      </c>
      <c r="W78" s="112">
        <v>25</v>
      </c>
      <c r="X78" s="112">
        <v>26</v>
      </c>
      <c r="Y78" s="112">
        <v>29</v>
      </c>
      <c r="Z78" s="112">
        <v>18</v>
      </c>
    </row>
    <row r="79" spans="1:26" x14ac:dyDescent="0.25">
      <c r="S79" s="115" t="s">
        <v>52</v>
      </c>
      <c r="T79" s="115"/>
      <c r="U79" s="112"/>
      <c r="V79" s="112">
        <v>19</v>
      </c>
      <c r="W79" s="112">
        <v>13</v>
      </c>
      <c r="X79" s="112">
        <v>14</v>
      </c>
      <c r="Y79" s="112">
        <v>12</v>
      </c>
      <c r="Z79" s="112">
        <v>16</v>
      </c>
    </row>
    <row r="80" spans="1:26" x14ac:dyDescent="0.25">
      <c r="S80" s="118" t="s">
        <v>53</v>
      </c>
      <c r="T80" s="118"/>
      <c r="U80" s="112"/>
      <c r="V80" s="112">
        <v>5618</v>
      </c>
      <c r="W80" s="112">
        <v>5852</v>
      </c>
      <c r="X80" s="112">
        <v>6043</v>
      </c>
      <c r="Y80" s="112">
        <v>6272</v>
      </c>
      <c r="Z80" s="112">
        <v>6308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Hepburn</v>
      </c>
      <c r="D83" s="144"/>
      <c r="E83" s="144"/>
      <c r="F83" s="144"/>
      <c r="G83" s="144"/>
      <c r="H83" s="47"/>
      <c r="I83" s="47"/>
      <c r="J83" s="145" t="str">
        <f>'State data for spotlight'!A1</f>
        <v>Victoria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409</v>
      </c>
      <c r="W83" s="112">
        <v>476</v>
      </c>
      <c r="X83" s="112">
        <v>452</v>
      </c>
      <c r="Y83" s="112">
        <v>534</v>
      </c>
      <c r="Z83" s="112">
        <v>551</v>
      </c>
      <c r="AD83" s="117"/>
    </row>
    <row r="84" spans="1:30" ht="15" customHeight="1" x14ac:dyDescent="0.25">
      <c r="A84" s="46"/>
      <c r="B84" s="46"/>
      <c r="C84" s="48"/>
      <c r="D84" s="139" t="s">
        <v>0</v>
      </c>
      <c r="E84" s="139"/>
      <c r="F84" s="139" t="s">
        <v>201</v>
      </c>
      <c r="G84" s="139"/>
      <c r="H84" s="48"/>
      <c r="I84" s="48"/>
      <c r="J84" s="48"/>
      <c r="K84" s="48"/>
      <c r="L84" s="139" t="s">
        <v>0</v>
      </c>
      <c r="M84" s="139"/>
      <c r="N84" s="139" t="s">
        <v>201</v>
      </c>
      <c r="O84" s="139"/>
      <c r="S84" s="115" t="s">
        <v>57</v>
      </c>
      <c r="T84" s="115"/>
      <c r="U84" s="112"/>
      <c r="V84" s="112">
        <v>464</v>
      </c>
      <c r="W84" s="112">
        <v>492</v>
      </c>
      <c r="X84" s="112">
        <v>500</v>
      </c>
      <c r="Y84" s="112">
        <v>531</v>
      </c>
      <c r="Z84" s="112">
        <v>554</v>
      </c>
    </row>
    <row r="85" spans="1:30" ht="15" customHeight="1" x14ac:dyDescent="0.25">
      <c r="A85" s="46"/>
      <c r="B85" s="46"/>
      <c r="C85" s="58" t="s">
        <v>1</v>
      </c>
      <c r="D85" s="139" t="s">
        <v>2</v>
      </c>
      <c r="E85" s="139"/>
      <c r="F85" s="139" t="str">
        <f>"since "&amp;$V$2</f>
        <v>since 2016-17</v>
      </c>
      <c r="G85" s="139"/>
      <c r="H85" s="48"/>
      <c r="I85" s="48"/>
      <c r="J85" s="48"/>
      <c r="K85" s="58" t="s">
        <v>1</v>
      </c>
      <c r="L85" s="139" t="s">
        <v>2</v>
      </c>
      <c r="M85" s="139"/>
      <c r="N85" s="139" t="str">
        <f>"since "&amp;$V$2</f>
        <v>since 2016-17</v>
      </c>
      <c r="O85" s="139"/>
      <c r="S85" s="115" t="s">
        <v>195</v>
      </c>
      <c r="T85" s="115"/>
      <c r="U85" s="112"/>
      <c r="V85" s="112">
        <v>682</v>
      </c>
      <c r="W85" s="112">
        <v>716</v>
      </c>
      <c r="X85" s="112">
        <v>705</v>
      </c>
      <c r="Y85" s="112">
        <v>735</v>
      </c>
      <c r="Z85" s="112">
        <v>729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12,406</v>
      </c>
      <c r="D86" s="96">
        <f t="shared" ref="D86:D91" si="4">AD4</f>
        <v>1.3810574487211014E-2</v>
      </c>
      <c r="E86" s="97">
        <f t="shared" ref="E86:E91" si="5">AD4</f>
        <v>1.3810574487211014E-2</v>
      </c>
      <c r="F86" s="96">
        <f t="shared" ref="F86:F91" si="6">AF4</f>
        <v>0.1236301059686622</v>
      </c>
      <c r="G86" s="97">
        <f t="shared" ref="G86:G91" si="7">AF4</f>
        <v>0.1236301059686622</v>
      </c>
      <c r="H86" s="57"/>
      <c r="I86" s="57"/>
      <c r="J86" s="140" t="str">
        <f>'State data for spotlight'!J4</f>
        <v>5,274,707</v>
      </c>
      <c r="K86" s="140"/>
      <c r="L86" s="96">
        <f>'State data for spotlight'!L4</f>
        <v>1.4421743640712803E-2</v>
      </c>
      <c r="M86" s="97">
        <f>'State data for spotlight'!L4</f>
        <v>1.4421743640712803E-2</v>
      </c>
      <c r="N86" s="96">
        <f>'State data for spotlight'!N4</f>
        <v>8.438148994686534E-2</v>
      </c>
      <c r="O86" s="97">
        <f>'State data for spotlight'!N4</f>
        <v>8.438148994686534E-2</v>
      </c>
      <c r="S86" s="115" t="s">
        <v>196</v>
      </c>
      <c r="T86" s="115"/>
      <c r="U86" s="112"/>
      <c r="V86" s="112">
        <v>242</v>
      </c>
      <c r="W86" s="112">
        <v>250</v>
      </c>
      <c r="X86" s="112">
        <v>254</v>
      </c>
      <c r="Y86" s="112">
        <v>241</v>
      </c>
      <c r="Z86" s="112">
        <v>240</v>
      </c>
    </row>
    <row r="87" spans="1:30" ht="15" customHeight="1" x14ac:dyDescent="0.25">
      <c r="A87" s="98" t="s">
        <v>4</v>
      </c>
      <c r="B87" s="49"/>
      <c r="C87" s="57" t="str">
        <f t="shared" si="3"/>
        <v>6,092</v>
      </c>
      <c r="D87" s="96">
        <f t="shared" si="4"/>
        <v>2.1633406003689348E-2</v>
      </c>
      <c r="E87" s="97">
        <f t="shared" si="5"/>
        <v>2.1633406003689348E-2</v>
      </c>
      <c r="F87" s="96">
        <f t="shared" si="6"/>
        <v>0.12315634218289095</v>
      </c>
      <c r="G87" s="97">
        <f t="shared" si="7"/>
        <v>0.12315634218289095</v>
      </c>
      <c r="H87" s="57"/>
      <c r="I87" s="57"/>
      <c r="J87" s="140" t="str">
        <f>'State data for spotlight'!J5</f>
        <v>2,678,317</v>
      </c>
      <c r="K87" s="140"/>
      <c r="L87" s="96">
        <f>'State data for spotlight'!L5</f>
        <v>7.6054295905234603E-3</v>
      </c>
      <c r="M87" s="97">
        <f>'State data for spotlight'!L5</f>
        <v>7.6054295905234603E-3</v>
      </c>
      <c r="N87" s="96">
        <f>'State data for spotlight'!N5</f>
        <v>7.1082164833552008E-2</v>
      </c>
      <c r="O87" s="97">
        <f>'State data for spotlight'!N5</f>
        <v>7.1082164833552008E-2</v>
      </c>
      <c r="S87" s="115" t="s">
        <v>197</v>
      </c>
      <c r="T87" s="115"/>
      <c r="U87" s="112"/>
      <c r="V87" s="112">
        <v>166</v>
      </c>
      <c r="W87" s="112">
        <v>164</v>
      </c>
      <c r="X87" s="112">
        <v>156</v>
      </c>
      <c r="Y87" s="112">
        <v>165</v>
      </c>
      <c r="Z87" s="112">
        <v>153</v>
      </c>
    </row>
    <row r="88" spans="1:30" ht="15" customHeight="1" x14ac:dyDescent="0.25">
      <c r="A88" s="98" t="s">
        <v>5</v>
      </c>
      <c r="B88" s="49"/>
      <c r="C88" s="57" t="str">
        <f t="shared" si="3"/>
        <v>6,308</v>
      </c>
      <c r="D88" s="96">
        <f t="shared" si="4"/>
        <v>5.9001754106202675E-3</v>
      </c>
      <c r="E88" s="97">
        <f t="shared" si="5"/>
        <v>5.9001754106202675E-3</v>
      </c>
      <c r="F88" s="96">
        <f t="shared" si="6"/>
        <v>0.12321937321937315</v>
      </c>
      <c r="G88" s="97">
        <f t="shared" si="7"/>
        <v>0.12321937321937315</v>
      </c>
      <c r="H88" s="57"/>
      <c r="I88" s="57"/>
      <c r="J88" s="140" t="str">
        <f>'State data for spotlight'!J6</f>
        <v>2,593,620</v>
      </c>
      <c r="K88" s="140"/>
      <c r="L88" s="96">
        <f>'State data for spotlight'!L6</f>
        <v>2.0458990541862843E-2</v>
      </c>
      <c r="M88" s="97">
        <f>'State data for spotlight'!L6</f>
        <v>2.0458990541862843E-2</v>
      </c>
      <c r="N88" s="96">
        <f>'State data for spotlight'!N6</f>
        <v>9.7278654845571522E-2</v>
      </c>
      <c r="O88" s="97">
        <f>'State data for spotlight'!N6</f>
        <v>9.7278654845571522E-2</v>
      </c>
      <c r="S88" s="115" t="s">
        <v>198</v>
      </c>
      <c r="T88" s="115"/>
      <c r="U88" s="112"/>
      <c r="V88" s="112">
        <v>123</v>
      </c>
      <c r="W88" s="112">
        <v>118</v>
      </c>
      <c r="X88" s="112">
        <v>122</v>
      </c>
      <c r="Y88" s="112">
        <v>145</v>
      </c>
      <c r="Z88" s="112">
        <v>148</v>
      </c>
    </row>
    <row r="89" spans="1:30" ht="15" customHeight="1" x14ac:dyDescent="0.25">
      <c r="A89" s="49" t="s">
        <v>6</v>
      </c>
      <c r="B89" s="49"/>
      <c r="C89" s="57" t="str">
        <f t="shared" si="3"/>
        <v>8,601</v>
      </c>
      <c r="D89" s="96">
        <f t="shared" si="4"/>
        <v>1.2805587892898984E-3</v>
      </c>
      <c r="E89" s="97">
        <f t="shared" si="5"/>
        <v>1.2805587892898984E-3</v>
      </c>
      <c r="F89" s="96">
        <f t="shared" si="6"/>
        <v>0.1193388859968767</v>
      </c>
      <c r="G89" s="97">
        <f t="shared" si="7"/>
        <v>0.1193388859968767</v>
      </c>
      <c r="H89" s="57"/>
      <c r="I89" s="57"/>
      <c r="J89" s="140" t="str">
        <f>'State data for spotlight'!J7</f>
        <v>3,674,745</v>
      </c>
      <c r="K89" s="140"/>
      <c r="L89" s="96">
        <f>'State data for spotlight'!L7</f>
        <v>-4.8048916624486848E-3</v>
      </c>
      <c r="M89" s="97">
        <f>'State data for spotlight'!L7</f>
        <v>-4.8048916624486848E-3</v>
      </c>
      <c r="N89" s="96">
        <f>'State data for spotlight'!N7</f>
        <v>6.9960159780158238E-2</v>
      </c>
      <c r="O89" s="97">
        <f>'State data for spotlight'!N7</f>
        <v>6.9960159780158238E-2</v>
      </c>
      <c r="S89" s="115" t="s">
        <v>199</v>
      </c>
      <c r="T89" s="115"/>
      <c r="U89" s="112"/>
      <c r="V89" s="112">
        <v>245</v>
      </c>
      <c r="W89" s="112">
        <v>271</v>
      </c>
      <c r="X89" s="112">
        <v>282</v>
      </c>
      <c r="Y89" s="112">
        <v>271</v>
      </c>
      <c r="Z89" s="112">
        <v>272</v>
      </c>
    </row>
    <row r="90" spans="1:30" ht="15" customHeight="1" x14ac:dyDescent="0.25">
      <c r="A90" s="49" t="s">
        <v>98</v>
      </c>
      <c r="B90" s="49"/>
      <c r="C90" s="57" t="str">
        <f t="shared" si="3"/>
        <v>$41,000</v>
      </c>
      <c r="D90" s="96">
        <f t="shared" si="4"/>
        <v>6.3801632306752065E-2</v>
      </c>
      <c r="E90" s="97">
        <f t="shared" si="5"/>
        <v>6.3801632306752065E-2</v>
      </c>
      <c r="F90" s="96">
        <f t="shared" si="6"/>
        <v>0.15750439010067585</v>
      </c>
      <c r="G90" s="97">
        <f t="shared" si="7"/>
        <v>0.15750439010067585</v>
      </c>
      <c r="H90" s="57"/>
      <c r="I90" s="57"/>
      <c r="J90" s="57"/>
      <c r="K90" s="57" t="str">
        <f>'State data for spotlight'!J8</f>
        <v>$47,209</v>
      </c>
      <c r="L90" s="96">
        <f>'State data for spotlight'!L8</f>
        <v>5.506898121546655E-2</v>
      </c>
      <c r="M90" s="97">
        <f>'State data for spotlight'!L8</f>
        <v>5.506898121546655E-2</v>
      </c>
      <c r="N90" s="96">
        <f>'State data for spotlight'!N8</f>
        <v>0.1204561491199776</v>
      </c>
      <c r="O90" s="97">
        <f>'State data for spotlight'!N8</f>
        <v>0.1204561491199776</v>
      </c>
      <c r="S90" s="115" t="s">
        <v>58</v>
      </c>
      <c r="T90" s="115"/>
      <c r="U90" s="112"/>
      <c r="V90" s="112">
        <v>413</v>
      </c>
      <c r="W90" s="112">
        <v>447</v>
      </c>
      <c r="X90" s="112">
        <v>435</v>
      </c>
      <c r="Y90" s="112">
        <v>453</v>
      </c>
      <c r="Z90" s="112">
        <v>471</v>
      </c>
    </row>
    <row r="91" spans="1:30" ht="15" customHeight="1" x14ac:dyDescent="0.25">
      <c r="A91" s="49" t="s">
        <v>7</v>
      </c>
      <c r="B91" s="49"/>
      <c r="C91" s="57" t="str">
        <f t="shared" si="3"/>
        <v>$481.2 mil</v>
      </c>
      <c r="D91" s="96">
        <f t="shared" si="4"/>
        <v>7.8202421470084049E-2</v>
      </c>
      <c r="E91" s="97">
        <f t="shared" si="5"/>
        <v>7.8202421470084049E-2</v>
      </c>
      <c r="F91" s="96">
        <f t="shared" si="6"/>
        <v>0.37182566594385236</v>
      </c>
      <c r="G91" s="97">
        <f t="shared" si="7"/>
        <v>0.37182566594385236</v>
      </c>
      <c r="H91" s="57"/>
      <c r="I91" s="57"/>
      <c r="J91" s="57"/>
      <c r="K91" s="57" t="str">
        <f>'State data for spotlight'!J9</f>
        <v>$245.4 bil</v>
      </c>
      <c r="L91" s="96">
        <f>'State data for spotlight'!L9</f>
        <v>4.7371657837374626E-2</v>
      </c>
      <c r="M91" s="97">
        <f>'State data for spotlight'!L9</f>
        <v>4.7371657837374626E-2</v>
      </c>
      <c r="N91" s="96">
        <f>'State data for spotlight'!N9</f>
        <v>0.24227335855331145</v>
      </c>
      <c r="O91" s="97">
        <f>'State data for spotlight'!N9</f>
        <v>0.24227335855331145</v>
      </c>
      <c r="S91" s="118" t="s">
        <v>53</v>
      </c>
      <c r="T91" s="118"/>
      <c r="U91" s="112"/>
      <c r="V91" s="112">
        <v>3873</v>
      </c>
      <c r="W91" s="112">
        <v>4098</v>
      </c>
      <c r="X91" s="112">
        <v>4053</v>
      </c>
      <c r="Y91" s="112">
        <v>4325</v>
      </c>
      <c r="Z91" s="112">
        <v>4339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5" t="s">
        <v>202</v>
      </c>
      <c r="S93" s="115" t="s">
        <v>56</v>
      </c>
      <c r="T93" s="115"/>
      <c r="U93" s="112"/>
      <c r="V93" s="112">
        <v>327</v>
      </c>
      <c r="W93" s="112">
        <v>363</v>
      </c>
      <c r="X93" s="112">
        <v>374</v>
      </c>
      <c r="Y93" s="112">
        <v>400</v>
      </c>
      <c r="Z93" s="112">
        <v>399</v>
      </c>
    </row>
    <row r="94" spans="1:30" ht="15" customHeight="1" x14ac:dyDescent="0.25">
      <c r="A94" s="136" t="s">
        <v>203</v>
      </c>
      <c r="S94" s="115" t="s">
        <v>57</v>
      </c>
      <c r="T94" s="115"/>
      <c r="U94" s="112"/>
      <c r="V94" s="112">
        <v>794</v>
      </c>
      <c r="W94" s="112">
        <v>831</v>
      </c>
      <c r="X94" s="112">
        <v>830</v>
      </c>
      <c r="Y94" s="112">
        <v>867</v>
      </c>
      <c r="Z94" s="112">
        <v>894</v>
      </c>
    </row>
    <row r="95" spans="1:30" ht="15" customHeight="1" x14ac:dyDescent="0.25">
      <c r="A95" s="134" t="s">
        <v>286</v>
      </c>
      <c r="S95" s="115" t="s">
        <v>195</v>
      </c>
      <c r="T95" s="115"/>
      <c r="U95" s="112"/>
      <c r="V95" s="112">
        <v>147</v>
      </c>
      <c r="W95" s="112">
        <v>159</v>
      </c>
      <c r="X95" s="112">
        <v>156</v>
      </c>
      <c r="Y95" s="112">
        <v>156</v>
      </c>
      <c r="Z95" s="112">
        <v>158</v>
      </c>
    </row>
    <row r="96" spans="1:30" ht="15" customHeight="1" x14ac:dyDescent="0.25">
      <c r="A96" s="135" t="s">
        <v>278</v>
      </c>
      <c r="S96" s="115" t="s">
        <v>196</v>
      </c>
      <c r="T96" s="115"/>
      <c r="U96" s="112"/>
      <c r="V96" s="112">
        <v>532</v>
      </c>
      <c r="W96" s="112">
        <v>559</v>
      </c>
      <c r="X96" s="112">
        <v>599</v>
      </c>
      <c r="Y96" s="112">
        <v>600</v>
      </c>
      <c r="Z96" s="112">
        <v>587</v>
      </c>
    </row>
    <row r="97" spans="1:32" ht="15" customHeight="1" x14ac:dyDescent="0.25">
      <c r="A97" s="134" t="s">
        <v>290</v>
      </c>
      <c r="S97" s="115" t="s">
        <v>197</v>
      </c>
      <c r="T97" s="115"/>
      <c r="U97" s="112"/>
      <c r="V97" s="112">
        <v>535</v>
      </c>
      <c r="W97" s="112">
        <v>544</v>
      </c>
      <c r="X97" s="112">
        <v>522</v>
      </c>
      <c r="Y97" s="112">
        <v>571</v>
      </c>
      <c r="Z97" s="112">
        <v>563</v>
      </c>
    </row>
    <row r="98" spans="1:32" ht="15" customHeight="1" x14ac:dyDescent="0.25">
      <c r="A98" s="134" t="s">
        <v>291</v>
      </c>
      <c r="S98" s="115" t="s">
        <v>198</v>
      </c>
      <c r="T98" s="115"/>
      <c r="U98" s="112"/>
      <c r="V98" s="112">
        <v>301</v>
      </c>
      <c r="W98" s="112">
        <v>329</v>
      </c>
      <c r="X98" s="112">
        <v>323</v>
      </c>
      <c r="Y98" s="112">
        <v>319</v>
      </c>
      <c r="Z98" s="112">
        <v>326</v>
      </c>
    </row>
    <row r="99" spans="1:32" ht="15" customHeight="1" x14ac:dyDescent="0.25">
      <c r="S99" s="115" t="s">
        <v>199</v>
      </c>
      <c r="T99" s="115"/>
      <c r="U99" s="112"/>
      <c r="V99" s="112">
        <v>21</v>
      </c>
      <c r="W99" s="112">
        <v>33</v>
      </c>
      <c r="X99" s="112">
        <v>37</v>
      </c>
      <c r="Y99" s="112">
        <v>33</v>
      </c>
      <c r="Z99" s="112">
        <v>38</v>
      </c>
    </row>
    <row r="100" spans="1:32" ht="15" customHeight="1" x14ac:dyDescent="0.25">
      <c r="S100" s="115" t="s">
        <v>58</v>
      </c>
      <c r="T100" s="115"/>
      <c r="U100" s="112"/>
      <c r="V100" s="112">
        <v>257</v>
      </c>
      <c r="W100" s="112">
        <v>278</v>
      </c>
      <c r="X100" s="112">
        <v>292</v>
      </c>
      <c r="Y100" s="112">
        <v>288</v>
      </c>
      <c r="Z100" s="112">
        <v>305</v>
      </c>
    </row>
    <row r="101" spans="1:32" x14ac:dyDescent="0.25">
      <c r="A101" s="18"/>
      <c r="S101" s="118" t="s">
        <v>53</v>
      </c>
      <c r="T101" s="118"/>
      <c r="U101" s="112"/>
      <c r="V101" s="112">
        <v>3809</v>
      </c>
      <c r="W101" s="112">
        <v>4048</v>
      </c>
      <c r="X101" s="112">
        <v>4043</v>
      </c>
      <c r="Y101" s="112">
        <v>4259</v>
      </c>
      <c r="Z101" s="112">
        <v>4259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204</v>
      </c>
      <c r="Y103" s="106" t="s">
        <v>281</v>
      </c>
      <c r="Z103" s="106" t="s">
        <v>287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7808</v>
      </c>
      <c r="W104" s="112">
        <v>8087</v>
      </c>
      <c r="X104" s="112">
        <v>8168</v>
      </c>
      <c r="Y104" s="112">
        <v>8736</v>
      </c>
      <c r="Z104" s="112">
        <v>8736</v>
      </c>
      <c r="AB104" s="109" t="str">
        <f>TEXT(Z104,"###,###")</f>
        <v>8,736</v>
      </c>
      <c r="AD104" s="130">
        <f>Z104/($Z$4)*100</f>
        <v>70.417539900048368</v>
      </c>
      <c r="AF104" s="109"/>
    </row>
    <row r="105" spans="1:32" x14ac:dyDescent="0.25">
      <c r="S105" s="115" t="s">
        <v>17</v>
      </c>
      <c r="T105" s="115"/>
      <c r="U105" s="112"/>
      <c r="V105" s="112">
        <v>2196</v>
      </c>
      <c r="W105" s="112">
        <v>2064</v>
      </c>
      <c r="X105" s="112">
        <v>2319</v>
      </c>
      <c r="Y105" s="112">
        <v>2260</v>
      </c>
      <c r="Z105" s="112">
        <v>2236</v>
      </c>
      <c r="AB105" s="109" t="str">
        <f>TEXT(Z105,"###,###")</f>
        <v>2,236</v>
      </c>
      <c r="AD105" s="130">
        <f>Z105/($Z$4)*100</f>
        <v>18.023536998226664</v>
      </c>
      <c r="AF105" s="109"/>
    </row>
    <row r="106" spans="1:32" x14ac:dyDescent="0.25">
      <c r="S106" s="118" t="s">
        <v>53</v>
      </c>
      <c r="T106" s="118"/>
      <c r="U106" s="120"/>
      <c r="V106" s="120">
        <v>10004</v>
      </c>
      <c r="W106" s="120">
        <v>10151</v>
      </c>
      <c r="X106" s="120">
        <v>10487</v>
      </c>
      <c r="Y106" s="120">
        <v>10996</v>
      </c>
      <c r="Z106" s="120">
        <v>10972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2322</v>
      </c>
      <c r="W108" s="112">
        <v>2648</v>
      </c>
      <c r="X108" s="112">
        <v>2351</v>
      </c>
      <c r="Y108" s="112">
        <v>2483</v>
      </c>
      <c r="Z108" s="112">
        <v>2700</v>
      </c>
      <c r="AB108" s="109" t="str">
        <f>TEXT(Z108,"###,###")</f>
        <v>2,700</v>
      </c>
      <c r="AD108" s="130">
        <f>Z108/($Z$4)*100</f>
        <v>21.763662743833628</v>
      </c>
      <c r="AF108" s="109"/>
    </row>
    <row r="109" spans="1:32" x14ac:dyDescent="0.25">
      <c r="S109" s="115" t="s">
        <v>20</v>
      </c>
      <c r="T109" s="115"/>
      <c r="U109" s="112"/>
      <c r="V109" s="112">
        <v>1990</v>
      </c>
      <c r="W109" s="112">
        <v>2045</v>
      </c>
      <c r="X109" s="112">
        <v>1846</v>
      </c>
      <c r="Y109" s="112">
        <v>2037</v>
      </c>
      <c r="Z109" s="112">
        <v>2188</v>
      </c>
      <c r="AB109" s="109" t="str">
        <f>TEXT(Z109,"###,###")</f>
        <v>2,188</v>
      </c>
      <c r="AD109" s="130">
        <f>Z109/($Z$4)*100</f>
        <v>17.636627438336287</v>
      </c>
      <c r="AF109" s="109"/>
    </row>
    <row r="110" spans="1:32" x14ac:dyDescent="0.25">
      <c r="S110" s="115" t="s">
        <v>21</v>
      </c>
      <c r="T110" s="115"/>
      <c r="U110" s="112"/>
      <c r="V110" s="112">
        <v>2224</v>
      </c>
      <c r="W110" s="112">
        <v>2223</v>
      </c>
      <c r="X110" s="112">
        <v>2669</v>
      </c>
      <c r="Y110" s="112">
        <v>2694</v>
      </c>
      <c r="Z110" s="112">
        <v>2627</v>
      </c>
      <c r="AB110" s="109" t="str">
        <f>TEXT(Z110,"###,###")</f>
        <v>2,627</v>
      </c>
      <c r="AD110" s="130">
        <f>Z110/($Z$4)*100</f>
        <v>21.175237788167017</v>
      </c>
      <c r="AF110" s="109"/>
    </row>
    <row r="111" spans="1:32" x14ac:dyDescent="0.25">
      <c r="S111" s="115" t="s">
        <v>22</v>
      </c>
      <c r="T111" s="115"/>
      <c r="U111" s="112"/>
      <c r="V111" s="112">
        <v>3137</v>
      </c>
      <c r="W111" s="112">
        <v>3101</v>
      </c>
      <c r="X111" s="112">
        <v>3390</v>
      </c>
      <c r="Y111" s="112">
        <v>3576</v>
      </c>
      <c r="Z111" s="112">
        <v>3530</v>
      </c>
      <c r="AB111" s="109" t="str">
        <f>TEXT(Z111,"###,###")</f>
        <v>3,530</v>
      </c>
      <c r="AD111" s="130">
        <f>Z111/($Z$4)*100</f>
        <v>28.453973883604704</v>
      </c>
      <c r="AF111" s="109"/>
    </row>
    <row r="112" spans="1:32" x14ac:dyDescent="0.25">
      <c r="S112" s="118" t="s">
        <v>53</v>
      </c>
      <c r="T112" s="118"/>
      <c r="U112" s="112"/>
      <c r="V112" s="112">
        <v>11046</v>
      </c>
      <c r="W112" s="112">
        <v>11563</v>
      </c>
      <c r="X112" s="112">
        <v>11708</v>
      </c>
      <c r="Y112" s="112">
        <v>12235</v>
      </c>
      <c r="Z112" s="112">
        <v>12406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45.63</v>
      </c>
      <c r="W118" s="131">
        <v>46.05</v>
      </c>
      <c r="X118" s="131">
        <v>45.88</v>
      </c>
      <c r="Y118" s="131">
        <v>46.29</v>
      </c>
      <c r="Z118" s="131">
        <v>46.41</v>
      </c>
      <c r="AB118" s="109" t="str">
        <f>TEXT(Z118,"##.0")</f>
        <v>46.4</v>
      </c>
    </row>
    <row r="120" spans="19:32" x14ac:dyDescent="0.25">
      <c r="S120" s="101" t="s">
        <v>100</v>
      </c>
      <c r="T120" s="112"/>
      <c r="U120" s="112"/>
      <c r="V120" s="112">
        <v>5658</v>
      </c>
      <c r="W120" s="112">
        <v>5978</v>
      </c>
      <c r="X120" s="112">
        <v>5953</v>
      </c>
      <c r="Y120" s="112">
        <v>6264</v>
      </c>
      <c r="Z120" s="112">
        <v>6266</v>
      </c>
      <c r="AB120" s="109" t="str">
        <f>TEXT(Z120,"###,###")</f>
        <v>6,266</v>
      </c>
    </row>
    <row r="121" spans="19:32" x14ac:dyDescent="0.25">
      <c r="S121" s="101" t="s">
        <v>101</v>
      </c>
      <c r="T121" s="112"/>
      <c r="U121" s="112"/>
      <c r="V121" s="112">
        <v>1189</v>
      </c>
      <c r="W121" s="112">
        <v>1283</v>
      </c>
      <c r="X121" s="112">
        <v>1252</v>
      </c>
      <c r="Y121" s="112">
        <v>1358</v>
      </c>
      <c r="Z121" s="112">
        <v>1347</v>
      </c>
      <c r="AB121" s="109" t="str">
        <f>TEXT(Z121,"###,###")</f>
        <v>1,347</v>
      </c>
    </row>
    <row r="122" spans="19:32" x14ac:dyDescent="0.25">
      <c r="S122" s="101" t="s">
        <v>102</v>
      </c>
      <c r="T122" s="112"/>
      <c r="U122" s="112"/>
      <c r="V122" s="112">
        <v>835</v>
      </c>
      <c r="W122" s="112">
        <v>888</v>
      </c>
      <c r="X122" s="112">
        <v>894</v>
      </c>
      <c r="Y122" s="112">
        <v>963</v>
      </c>
      <c r="Z122" s="112">
        <v>986</v>
      </c>
      <c r="AB122" s="109" t="str">
        <f>TEXT(Z122,"###,###")</f>
        <v>986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6493</v>
      </c>
      <c r="W124" s="112">
        <v>6866</v>
      </c>
      <c r="X124" s="112">
        <v>6847</v>
      </c>
      <c r="Y124" s="112">
        <v>7227</v>
      </c>
      <c r="Z124" s="112">
        <v>7252</v>
      </c>
      <c r="AB124" s="109" t="str">
        <f>TEXT(Z124,"###,###")</f>
        <v>7,252</v>
      </c>
      <c r="AD124" s="127">
        <f>Z124/$Z$7*100</f>
        <v>84.315777235205218</v>
      </c>
    </row>
    <row r="125" spans="19:32" x14ac:dyDescent="0.25">
      <c r="S125" s="101" t="s">
        <v>104</v>
      </c>
      <c r="T125" s="112"/>
      <c r="U125" s="112"/>
      <c r="V125" s="112">
        <v>2024</v>
      </c>
      <c r="W125" s="112">
        <v>2171</v>
      </c>
      <c r="X125" s="112">
        <v>2146</v>
      </c>
      <c r="Y125" s="112">
        <v>2321</v>
      </c>
      <c r="Z125" s="112">
        <v>2333</v>
      </c>
      <c r="AB125" s="109" t="str">
        <f>TEXT(Z125,"###,###")</f>
        <v>2,333</v>
      </c>
      <c r="AD125" s="127">
        <f>Z125/$Z$7*100</f>
        <v>27.12475293570515</v>
      </c>
    </row>
    <row r="127" spans="19:32" x14ac:dyDescent="0.25">
      <c r="S127" s="101" t="s">
        <v>105</v>
      </c>
      <c r="T127" s="112"/>
      <c r="U127" s="112"/>
      <c r="V127" s="112">
        <v>3873</v>
      </c>
      <c r="W127" s="112">
        <v>4099</v>
      </c>
      <c r="X127" s="112">
        <v>4058</v>
      </c>
      <c r="Y127" s="112">
        <v>4325</v>
      </c>
      <c r="Z127" s="112">
        <v>4334</v>
      </c>
      <c r="AB127" s="109" t="str">
        <f>TEXT(Z127,"###,###")</f>
        <v>4,334</v>
      </c>
      <c r="AD127" s="127">
        <f>Z127/$Z$7*100</f>
        <v>50.389489594233225</v>
      </c>
    </row>
    <row r="128" spans="19:32" x14ac:dyDescent="0.25">
      <c r="S128" s="101" t="s">
        <v>106</v>
      </c>
      <c r="T128" s="112"/>
      <c r="U128" s="112"/>
      <c r="V128" s="112">
        <v>3812</v>
      </c>
      <c r="W128" s="112">
        <v>4049</v>
      </c>
      <c r="X128" s="112">
        <v>4042</v>
      </c>
      <c r="Y128" s="112">
        <v>4262</v>
      </c>
      <c r="Z128" s="112">
        <v>4259</v>
      </c>
      <c r="AB128" s="109" t="str">
        <f>TEXT(Z128,"###,###")</f>
        <v>4,259</v>
      </c>
      <c r="AD128" s="127">
        <f>Z128/$Z$7*100</f>
        <v>49.517497965352867</v>
      </c>
    </row>
    <row r="130" spans="19:20" x14ac:dyDescent="0.25">
      <c r="S130" s="101" t="s">
        <v>282</v>
      </c>
      <c r="T130" s="127">
        <v>72.851993954191371</v>
      </c>
    </row>
    <row r="131" spans="19:20" x14ac:dyDescent="0.25">
      <c r="S131" s="101" t="s">
        <v>283</v>
      </c>
      <c r="T131" s="127">
        <v>15.660969654691314</v>
      </c>
    </row>
    <row r="132" spans="19:20" x14ac:dyDescent="0.25">
      <c r="S132" s="101" t="s">
        <v>284</v>
      </c>
      <c r="T132" s="127">
        <v>11.463783281013836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9BEE36B7-E929-4B65-9433-3F9CDFF6624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F6909178-A265-42F6-8129-6E854B57EFA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49A0A4FC-531B-4124-9726-CC48882BD2F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6FADBA57-EEE0-45FB-945F-9F91BF87322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2D63B9-370E-4DDD-BC68-0A1D644007FD}">
  <sheetPr codeName="Sheet94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138</v>
      </c>
      <c r="T1" s="99"/>
      <c r="U1" s="99"/>
      <c r="V1" s="99"/>
      <c r="W1" s="99"/>
      <c r="X1" s="99"/>
      <c r="Y1" s="100" t="s">
        <v>139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204</v>
      </c>
      <c r="Y2" s="103" t="s">
        <v>281</v>
      </c>
      <c r="Z2" s="103" t="s">
        <v>287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60" t="s">
        <v>292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138</v>
      </c>
      <c r="Y3" s="105" t="s">
        <v>139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8.30 Hindmarsh, Victoria,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4029</v>
      </c>
      <c r="W4" s="108">
        <v>4299</v>
      </c>
      <c r="X4" s="108">
        <v>4274</v>
      </c>
      <c r="Y4" s="108">
        <v>4396</v>
      </c>
      <c r="Z4" s="108">
        <v>4419</v>
      </c>
      <c r="AB4" s="109" t="str">
        <f>TEXT(Z4,"###,###")</f>
        <v>4,419</v>
      </c>
      <c r="AD4" s="110">
        <f>Z4/Y4-1</f>
        <v>5.2320291173795219E-3</v>
      </c>
      <c r="AF4" s="110">
        <f>Z4/V4-1</f>
        <v>9.6798212956068497E-2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2115</v>
      </c>
      <c r="W5" s="108">
        <v>2291</v>
      </c>
      <c r="X5" s="108">
        <v>2210</v>
      </c>
      <c r="Y5" s="108">
        <v>2290</v>
      </c>
      <c r="Z5" s="108">
        <v>2285</v>
      </c>
      <c r="AB5" s="109" t="str">
        <f>TEXT(Z5,"###,###")</f>
        <v>2,285</v>
      </c>
      <c r="AD5" s="110">
        <f t="shared" ref="AD5:AD9" si="0">Z5/Y5-1</f>
        <v>-2.1834061135370675E-3</v>
      </c>
      <c r="AF5" s="110">
        <f t="shared" ref="AF5:AF9" si="1">Z5/V5-1</f>
        <v>8.0378250591016442E-2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1915</v>
      </c>
      <c r="W6" s="108">
        <v>2009</v>
      </c>
      <c r="X6" s="108">
        <v>2064</v>
      </c>
      <c r="Y6" s="108">
        <v>2102</v>
      </c>
      <c r="Z6" s="108">
        <v>2132</v>
      </c>
      <c r="AB6" s="109" t="str">
        <f>TEXT(Z6,"###,###")</f>
        <v>2,132</v>
      </c>
      <c r="AD6" s="110">
        <f t="shared" si="0"/>
        <v>1.4272121788772685E-2</v>
      </c>
      <c r="AF6" s="110">
        <f t="shared" si="1"/>
        <v>0.11331592689295045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2765</v>
      </c>
      <c r="W7" s="108">
        <v>2919</v>
      </c>
      <c r="X7" s="108">
        <v>2879</v>
      </c>
      <c r="Y7" s="108">
        <v>2990</v>
      </c>
      <c r="Z7" s="108">
        <v>2980</v>
      </c>
      <c r="AB7" s="109" t="str">
        <f>TEXT(Z7,"###,###")</f>
        <v>2,980</v>
      </c>
      <c r="AD7" s="110">
        <f t="shared" si="0"/>
        <v>-3.3444816053511683E-3</v>
      </c>
      <c r="AF7" s="110">
        <f t="shared" si="1"/>
        <v>7.7757685352622063E-2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4,419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2,980</v>
      </c>
      <c r="P8" s="67"/>
      <c r="S8" s="107" t="s">
        <v>84</v>
      </c>
      <c r="T8" s="108"/>
      <c r="U8" s="108"/>
      <c r="V8" s="108">
        <v>33798.36</v>
      </c>
      <c r="W8" s="108">
        <v>35308</v>
      </c>
      <c r="X8" s="108">
        <v>35541</v>
      </c>
      <c r="Y8" s="108">
        <v>37193.5</v>
      </c>
      <c r="Z8" s="108">
        <v>38870</v>
      </c>
      <c r="AB8" s="109" t="str">
        <f>TEXT(Z8,"$###,###")</f>
        <v>$38,870</v>
      </c>
      <c r="AD8" s="110">
        <f t="shared" si="0"/>
        <v>4.5075080323174754E-2</v>
      </c>
      <c r="AF8" s="110">
        <f t="shared" si="1"/>
        <v>0.15005580152409759</v>
      </c>
    </row>
    <row r="9" spans="1:32" x14ac:dyDescent="0.25">
      <c r="A9" s="30" t="s">
        <v>14</v>
      </c>
      <c r="B9" s="71"/>
      <c r="C9" s="72"/>
      <c r="D9" s="73">
        <f>AD104</f>
        <v>58.361620276080558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53.322147651006716</v>
      </c>
      <c r="P9" s="74" t="s">
        <v>85</v>
      </c>
      <c r="S9" s="107" t="s">
        <v>7</v>
      </c>
      <c r="T9" s="108"/>
      <c r="U9" s="108"/>
      <c r="V9" s="108">
        <v>126175180</v>
      </c>
      <c r="W9" s="108">
        <v>154543641</v>
      </c>
      <c r="X9" s="108">
        <v>159692645</v>
      </c>
      <c r="Y9" s="108">
        <v>175398573</v>
      </c>
      <c r="Z9" s="108">
        <v>158105532</v>
      </c>
      <c r="AB9" s="109" t="str">
        <f>TEXT(Z9/1000000,"$#,###.0")&amp;" mil"</f>
        <v>$158.1 mil</v>
      </c>
      <c r="AD9" s="110">
        <f t="shared" si="0"/>
        <v>-9.8592826065922456E-2</v>
      </c>
      <c r="AF9" s="110">
        <f t="shared" si="1"/>
        <v>0.25306365324780988</v>
      </c>
    </row>
    <row r="10" spans="1:32" x14ac:dyDescent="0.25">
      <c r="A10" s="30" t="s">
        <v>17</v>
      </c>
      <c r="B10" s="71"/>
      <c r="C10" s="72"/>
      <c r="D10" s="73">
        <f>AD105</f>
        <v>21.294410500113148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46.711409395973149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68.389261744966447</v>
      </c>
      <c r="P11" s="74" t="s">
        <v>85</v>
      </c>
      <c r="S11" s="107" t="s">
        <v>29</v>
      </c>
      <c r="T11" s="112"/>
      <c r="U11" s="112"/>
      <c r="V11" s="112">
        <v>3097</v>
      </c>
      <c r="W11" s="112">
        <v>3274</v>
      </c>
      <c r="X11" s="112">
        <v>3331</v>
      </c>
      <c r="Y11" s="112">
        <v>3403</v>
      </c>
      <c r="Z11" s="112">
        <v>3477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18.389261744966444</v>
      </c>
      <c r="P12" s="74" t="s">
        <v>85</v>
      </c>
      <c r="S12" s="107" t="s">
        <v>30</v>
      </c>
      <c r="T12" s="112"/>
      <c r="U12" s="112"/>
      <c r="V12" s="112">
        <v>930</v>
      </c>
      <c r="W12" s="112">
        <v>1019</v>
      </c>
      <c r="X12" s="112">
        <v>941</v>
      </c>
      <c r="Y12" s="112">
        <v>989</v>
      </c>
      <c r="Z12" s="112">
        <v>942</v>
      </c>
    </row>
    <row r="13" spans="1:32" ht="15" customHeight="1" x14ac:dyDescent="0.25">
      <c r="A13" s="30" t="s">
        <v>19</v>
      </c>
      <c r="B13" s="72"/>
      <c r="C13" s="72"/>
      <c r="D13" s="73">
        <f>AD108</f>
        <v>15.999094817832088</v>
      </c>
      <c r="E13" s="74" t="s">
        <v>85</v>
      </c>
      <c r="F13" s="24"/>
      <c r="G13" s="142" t="s">
        <v>285</v>
      </c>
      <c r="H13" s="143"/>
      <c r="I13" s="143"/>
      <c r="J13" s="143"/>
      <c r="K13" s="143"/>
      <c r="L13" s="143"/>
      <c r="M13" s="81"/>
      <c r="N13" s="72"/>
      <c r="O13" s="73">
        <f>T132</f>
        <v>13.288590604026846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18.103643358225842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44.9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15.818058384249831</v>
      </c>
      <c r="E15" s="74" t="s">
        <v>85</v>
      </c>
      <c r="F15" s="24"/>
      <c r="G15" s="33" t="s">
        <v>279</v>
      </c>
      <c r="H15" s="72"/>
      <c r="I15" s="72"/>
      <c r="J15" s="72"/>
      <c r="K15" s="82"/>
      <c r="L15" s="72"/>
      <c r="M15" s="72"/>
      <c r="N15" s="72"/>
      <c r="O15" s="73">
        <f>AB38</f>
        <v>17.06989247311828</v>
      </c>
      <c r="P15" s="74" t="s">
        <v>85</v>
      </c>
      <c r="S15" s="115" t="s">
        <v>61</v>
      </c>
      <c r="T15" s="115"/>
      <c r="U15" s="116"/>
      <c r="V15" s="116">
        <v>696</v>
      </c>
      <c r="W15" s="116">
        <v>776</v>
      </c>
      <c r="X15" s="116">
        <v>778</v>
      </c>
      <c r="Y15" s="112">
        <v>808</v>
      </c>
      <c r="Z15" s="112">
        <v>799</v>
      </c>
      <c r="AB15" s="117">
        <f t="shared" ref="AB15:AB34" si="2">IF(Z15="np",0,Z15/$Z$34)</f>
        <v>0.18081013804028059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30.459379950214981</v>
      </c>
      <c r="E16" s="85" t="s">
        <v>85</v>
      </c>
      <c r="F16" s="24"/>
      <c r="G16" s="86" t="s">
        <v>280</v>
      </c>
      <c r="H16" s="35"/>
      <c r="I16" s="35"/>
      <c r="J16" s="35"/>
      <c r="K16" s="36"/>
      <c r="L16" s="35"/>
      <c r="M16" s="35"/>
      <c r="N16" s="35"/>
      <c r="O16" s="84">
        <f>AB37</f>
        <v>82.930107526881727</v>
      </c>
      <c r="P16" s="37" t="s">
        <v>85</v>
      </c>
      <c r="S16" s="115" t="s">
        <v>62</v>
      </c>
      <c r="T16" s="115"/>
      <c r="U16" s="116"/>
      <c r="V16" s="116">
        <v>14</v>
      </c>
      <c r="W16" s="116">
        <v>9</v>
      </c>
      <c r="X16" s="116">
        <v>12</v>
      </c>
      <c r="Y16" s="112">
        <v>30</v>
      </c>
      <c r="Z16" s="112">
        <v>15</v>
      </c>
      <c r="AB16" s="117">
        <f t="shared" si="2"/>
        <v>3.3944331296673455E-3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126</v>
      </c>
      <c r="W17" s="116">
        <v>227</v>
      </c>
      <c r="X17" s="116">
        <v>136</v>
      </c>
      <c r="Y17" s="112">
        <v>132</v>
      </c>
      <c r="Z17" s="112">
        <v>136</v>
      </c>
      <c r="AB17" s="117">
        <f t="shared" si="2"/>
        <v>3.0776193708983934E-2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289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23</v>
      </c>
      <c r="W18" s="116">
        <v>28</v>
      </c>
      <c r="X18" s="116">
        <v>35</v>
      </c>
      <c r="Y18" s="112">
        <v>28</v>
      </c>
      <c r="Z18" s="112">
        <v>27</v>
      </c>
      <c r="AB18" s="117">
        <f t="shared" si="2"/>
        <v>6.1099796334012219E-3</v>
      </c>
    </row>
    <row r="19" spans="1:28" x14ac:dyDescent="0.25">
      <c r="A19" s="63" t="str">
        <f>$S$1&amp;" ("&amp;$V$2&amp;" to "&amp;$Z$2&amp;")"</f>
        <v>Hindmarsh (2016-17 to 2020-21)</v>
      </c>
      <c r="B19" s="63"/>
      <c r="C19" s="63"/>
      <c r="D19" s="63"/>
      <c r="E19" s="63"/>
      <c r="F19" s="63"/>
      <c r="G19" s="63" t="str">
        <f>$S$1&amp;" ("&amp;$V$2&amp;" to "&amp;$Z$2&amp;")"</f>
        <v>Hindmarsh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177</v>
      </c>
      <c r="W19" s="116">
        <v>192</v>
      </c>
      <c r="X19" s="116">
        <v>218</v>
      </c>
      <c r="Y19" s="112">
        <v>217</v>
      </c>
      <c r="Z19" s="112">
        <v>228</v>
      </c>
      <c r="AB19" s="117">
        <f t="shared" si="2"/>
        <v>5.1595383570943655E-2</v>
      </c>
    </row>
    <row r="20" spans="1:28" x14ac:dyDescent="0.25">
      <c r="S20" s="115" t="s">
        <v>66</v>
      </c>
      <c r="T20" s="115"/>
      <c r="U20" s="116"/>
      <c r="V20" s="116">
        <v>85</v>
      </c>
      <c r="W20" s="116">
        <v>135</v>
      </c>
      <c r="X20" s="116">
        <v>101</v>
      </c>
      <c r="Y20" s="112">
        <v>101</v>
      </c>
      <c r="Z20" s="112">
        <v>114</v>
      </c>
      <c r="AB20" s="117">
        <f t="shared" si="2"/>
        <v>2.5797691785471828E-2</v>
      </c>
    </row>
    <row r="21" spans="1:28" x14ac:dyDescent="0.25">
      <c r="S21" s="115" t="s">
        <v>67</v>
      </c>
      <c r="T21" s="115"/>
      <c r="U21" s="116"/>
      <c r="V21" s="116">
        <v>260</v>
      </c>
      <c r="W21" s="116">
        <v>257</v>
      </c>
      <c r="X21" s="116">
        <v>261</v>
      </c>
      <c r="Y21" s="112">
        <v>270</v>
      </c>
      <c r="Z21" s="112">
        <v>275</v>
      </c>
      <c r="AB21" s="117">
        <f t="shared" si="2"/>
        <v>6.2231274043901337E-2</v>
      </c>
    </row>
    <row r="22" spans="1:28" x14ac:dyDescent="0.25">
      <c r="S22" s="115" t="s">
        <v>68</v>
      </c>
      <c r="T22" s="115"/>
      <c r="U22" s="116"/>
      <c r="V22" s="116">
        <v>69</v>
      </c>
      <c r="W22" s="116">
        <v>93</v>
      </c>
      <c r="X22" s="116">
        <v>69</v>
      </c>
      <c r="Y22" s="112">
        <v>100</v>
      </c>
      <c r="Z22" s="112">
        <v>122</v>
      </c>
      <c r="AB22" s="117">
        <f t="shared" si="2"/>
        <v>2.7608056121294411E-2</v>
      </c>
    </row>
    <row r="23" spans="1:28" x14ac:dyDescent="0.25">
      <c r="S23" s="115" t="s">
        <v>69</v>
      </c>
      <c r="T23" s="115"/>
      <c r="U23" s="116"/>
      <c r="V23" s="116">
        <v>259</v>
      </c>
      <c r="W23" s="116">
        <v>249</v>
      </c>
      <c r="X23" s="116">
        <v>290</v>
      </c>
      <c r="Y23" s="112">
        <v>284</v>
      </c>
      <c r="Z23" s="112">
        <v>285</v>
      </c>
      <c r="AB23" s="117">
        <f t="shared" si="2"/>
        <v>6.4494229463679567E-2</v>
      </c>
    </row>
    <row r="24" spans="1:28" x14ac:dyDescent="0.25">
      <c r="S24" s="115" t="s">
        <v>70</v>
      </c>
      <c r="T24" s="115"/>
      <c r="U24" s="116"/>
      <c r="V24" s="116">
        <v>16</v>
      </c>
      <c r="W24" s="116">
        <v>11</v>
      </c>
      <c r="X24" s="116">
        <v>13</v>
      </c>
      <c r="Y24" s="112">
        <v>10</v>
      </c>
      <c r="Z24" s="112">
        <v>20</v>
      </c>
      <c r="AB24" s="117">
        <f t="shared" si="2"/>
        <v>4.525910839556461E-3</v>
      </c>
    </row>
    <row r="25" spans="1:28" x14ac:dyDescent="0.25">
      <c r="S25" s="115" t="s">
        <v>71</v>
      </c>
      <c r="T25" s="115"/>
      <c r="U25" s="116"/>
      <c r="V25" s="116">
        <v>77</v>
      </c>
      <c r="W25" s="116">
        <v>83</v>
      </c>
      <c r="X25" s="116">
        <v>71</v>
      </c>
      <c r="Y25" s="112">
        <v>70</v>
      </c>
      <c r="Z25" s="112">
        <v>73</v>
      </c>
      <c r="AB25" s="117">
        <f t="shared" si="2"/>
        <v>1.6519574564381082E-2</v>
      </c>
    </row>
    <row r="26" spans="1:28" x14ac:dyDescent="0.25">
      <c r="S26" s="115" t="s">
        <v>72</v>
      </c>
      <c r="T26" s="115"/>
      <c r="U26" s="116"/>
      <c r="V26" s="116">
        <v>29</v>
      </c>
      <c r="W26" s="116">
        <v>48</v>
      </c>
      <c r="X26" s="116">
        <v>51</v>
      </c>
      <c r="Y26" s="112">
        <v>54</v>
      </c>
      <c r="Z26" s="112">
        <v>41</v>
      </c>
      <c r="AB26" s="117">
        <f t="shared" si="2"/>
        <v>9.2781172210907453E-3</v>
      </c>
    </row>
    <row r="27" spans="1:28" x14ac:dyDescent="0.25">
      <c r="S27" s="115" t="s">
        <v>73</v>
      </c>
      <c r="T27" s="115"/>
      <c r="U27" s="116"/>
      <c r="V27" s="116">
        <v>75</v>
      </c>
      <c r="W27" s="116">
        <v>75</v>
      </c>
      <c r="X27" s="116">
        <v>89</v>
      </c>
      <c r="Y27" s="112">
        <v>109</v>
      </c>
      <c r="Z27" s="112">
        <v>112</v>
      </c>
      <c r="AB27" s="117">
        <f t="shared" si="2"/>
        <v>2.5345100701516181E-2</v>
      </c>
    </row>
    <row r="28" spans="1:28" x14ac:dyDescent="0.25">
      <c r="S28" s="115" t="s">
        <v>74</v>
      </c>
      <c r="T28" s="115"/>
      <c r="U28" s="116"/>
      <c r="V28" s="116">
        <v>183</v>
      </c>
      <c r="W28" s="116">
        <v>172</v>
      </c>
      <c r="X28" s="116">
        <v>194</v>
      </c>
      <c r="Y28" s="112">
        <v>218</v>
      </c>
      <c r="Z28" s="112">
        <v>232</v>
      </c>
      <c r="AB28" s="117">
        <f t="shared" si="2"/>
        <v>5.2500565738854942E-2</v>
      </c>
    </row>
    <row r="29" spans="1:28" x14ac:dyDescent="0.25">
      <c r="S29" s="115" t="s">
        <v>75</v>
      </c>
      <c r="T29" s="115"/>
      <c r="U29" s="116"/>
      <c r="V29" s="116">
        <v>213</v>
      </c>
      <c r="W29" s="116">
        <v>191</v>
      </c>
      <c r="X29" s="116">
        <v>369</v>
      </c>
      <c r="Y29" s="112">
        <v>217</v>
      </c>
      <c r="Z29" s="112">
        <v>210</v>
      </c>
      <c r="AB29" s="117">
        <f t="shared" si="2"/>
        <v>4.7522063815342838E-2</v>
      </c>
    </row>
    <row r="30" spans="1:28" x14ac:dyDescent="0.25">
      <c r="S30" s="115" t="s">
        <v>76</v>
      </c>
      <c r="T30" s="115"/>
      <c r="U30" s="116"/>
      <c r="V30" s="116">
        <v>250</v>
      </c>
      <c r="W30" s="116">
        <v>271</v>
      </c>
      <c r="X30" s="116">
        <v>144</v>
      </c>
      <c r="Y30" s="112">
        <v>296</v>
      </c>
      <c r="Z30" s="112">
        <v>303</v>
      </c>
      <c r="AB30" s="117">
        <f t="shared" si="2"/>
        <v>6.8567549219280377E-2</v>
      </c>
    </row>
    <row r="31" spans="1:28" x14ac:dyDescent="0.25">
      <c r="S31" s="115" t="s">
        <v>77</v>
      </c>
      <c r="T31" s="115"/>
      <c r="U31" s="116"/>
      <c r="V31" s="116">
        <v>538</v>
      </c>
      <c r="W31" s="116">
        <v>596</v>
      </c>
      <c r="X31" s="116">
        <v>621</v>
      </c>
      <c r="Y31" s="112">
        <v>662</v>
      </c>
      <c r="Z31" s="112">
        <v>690</v>
      </c>
      <c r="AB31" s="117">
        <f t="shared" si="2"/>
        <v>0.15614392396469789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36</v>
      </c>
      <c r="W32" s="116">
        <v>40</v>
      </c>
      <c r="X32" s="116">
        <v>44</v>
      </c>
      <c r="Y32" s="112">
        <v>38</v>
      </c>
      <c r="Z32" s="112">
        <v>49</v>
      </c>
      <c r="AB32" s="117">
        <f t="shared" si="2"/>
        <v>1.1088481556913329E-2</v>
      </c>
    </row>
    <row r="33" spans="19:32" x14ac:dyDescent="0.25">
      <c r="S33" s="115" t="s">
        <v>79</v>
      </c>
      <c r="T33" s="115"/>
      <c r="U33" s="116"/>
      <c r="V33" s="116">
        <v>111</v>
      </c>
      <c r="W33" s="116">
        <v>121</v>
      </c>
      <c r="X33" s="116">
        <v>139</v>
      </c>
      <c r="Y33" s="112">
        <v>104</v>
      </c>
      <c r="Z33" s="112">
        <v>100</v>
      </c>
      <c r="AB33" s="117">
        <f t="shared" si="2"/>
        <v>2.2629554197782304E-2</v>
      </c>
    </row>
    <row r="34" spans="19:32" x14ac:dyDescent="0.25">
      <c r="S34" s="118" t="s">
        <v>53</v>
      </c>
      <c r="T34" s="118"/>
      <c r="U34" s="119"/>
      <c r="V34" s="119">
        <v>4027</v>
      </c>
      <c r="W34" s="119">
        <v>4300</v>
      </c>
      <c r="X34" s="119">
        <v>4279</v>
      </c>
      <c r="Y34" s="120">
        <v>4397</v>
      </c>
      <c r="Z34" s="120">
        <v>4419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2339</v>
      </c>
      <c r="W37" s="112">
        <v>2505</v>
      </c>
      <c r="X37" s="112">
        <v>2405</v>
      </c>
      <c r="Y37" s="112">
        <v>2467</v>
      </c>
      <c r="Z37" s="112">
        <v>2468</v>
      </c>
      <c r="AB37" s="132">
        <f>Z37/Z40*100</f>
        <v>82.930107526881727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423</v>
      </c>
      <c r="W38" s="112">
        <v>423</v>
      </c>
      <c r="X38" s="112">
        <v>477</v>
      </c>
      <c r="Y38" s="112">
        <v>523</v>
      </c>
      <c r="Z38" s="112">
        <v>508</v>
      </c>
      <c r="AB38" s="132">
        <f>Z38/Z40*100</f>
        <v>17.06989247311828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2762</v>
      </c>
      <c r="W40" s="112">
        <v>2928</v>
      </c>
      <c r="X40" s="112">
        <v>2882</v>
      </c>
      <c r="Y40" s="112">
        <v>2990</v>
      </c>
      <c r="Z40" s="112">
        <v>2976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5</v>
      </c>
      <c r="W44" s="112">
        <v>7</v>
      </c>
      <c r="X44" s="112">
        <v>0</v>
      </c>
      <c r="Y44" s="112">
        <v>4</v>
      </c>
      <c r="Z44" s="112">
        <v>3</v>
      </c>
    </row>
    <row r="45" spans="19:32" x14ac:dyDescent="0.25">
      <c r="S45" s="115" t="s">
        <v>37</v>
      </c>
      <c r="T45" s="115"/>
      <c r="U45" s="112"/>
      <c r="V45" s="112">
        <v>43</v>
      </c>
      <c r="W45" s="112">
        <v>65</v>
      </c>
      <c r="X45" s="112">
        <v>74</v>
      </c>
      <c r="Y45" s="112">
        <v>70</v>
      </c>
      <c r="Z45" s="112">
        <v>74</v>
      </c>
    </row>
    <row r="46" spans="19:32" x14ac:dyDescent="0.25">
      <c r="S46" s="115" t="s">
        <v>38</v>
      </c>
      <c r="T46" s="115"/>
      <c r="U46" s="112"/>
      <c r="V46" s="112">
        <v>141</v>
      </c>
      <c r="W46" s="112">
        <v>160</v>
      </c>
      <c r="X46" s="112">
        <v>122</v>
      </c>
      <c r="Y46" s="112">
        <v>132</v>
      </c>
      <c r="Z46" s="112">
        <v>161</v>
      </c>
    </row>
    <row r="47" spans="19:32" x14ac:dyDescent="0.25">
      <c r="S47" s="115" t="s">
        <v>39</v>
      </c>
      <c r="T47" s="115"/>
      <c r="U47" s="112"/>
      <c r="V47" s="112">
        <v>211</v>
      </c>
      <c r="W47" s="112">
        <v>266</v>
      </c>
      <c r="X47" s="112">
        <v>235</v>
      </c>
      <c r="Y47" s="112">
        <v>193</v>
      </c>
      <c r="Z47" s="112">
        <v>194</v>
      </c>
    </row>
    <row r="48" spans="19:32" x14ac:dyDescent="0.25">
      <c r="S48" s="115" t="s">
        <v>40</v>
      </c>
      <c r="T48" s="115"/>
      <c r="U48" s="112"/>
      <c r="V48" s="112">
        <v>218</v>
      </c>
      <c r="W48" s="112">
        <v>237</v>
      </c>
      <c r="X48" s="112">
        <v>265</v>
      </c>
      <c r="Y48" s="112">
        <v>336</v>
      </c>
      <c r="Z48" s="112">
        <v>311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157</v>
      </c>
      <c r="W49" s="112">
        <v>162</v>
      </c>
      <c r="X49" s="112">
        <v>193</v>
      </c>
      <c r="Y49" s="112">
        <v>164</v>
      </c>
      <c r="Z49" s="112">
        <v>196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Hindmarsh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141</v>
      </c>
      <c r="W50" s="112">
        <v>131</v>
      </c>
      <c r="X50" s="112">
        <v>146</v>
      </c>
      <c r="Y50" s="112">
        <v>144</v>
      </c>
      <c r="Z50" s="112">
        <v>140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154</v>
      </c>
      <c r="W51" s="112">
        <v>158</v>
      </c>
      <c r="X51" s="112">
        <v>145</v>
      </c>
      <c r="Y51" s="112">
        <v>169</v>
      </c>
      <c r="Z51" s="112">
        <v>174</v>
      </c>
    </row>
    <row r="52" spans="1:26" ht="15" customHeight="1" x14ac:dyDescent="0.25">
      <c r="S52" s="115" t="s">
        <v>44</v>
      </c>
      <c r="T52" s="115"/>
      <c r="U52" s="112"/>
      <c r="V52" s="112">
        <v>182</v>
      </c>
      <c r="W52" s="112">
        <v>198</v>
      </c>
      <c r="X52" s="112">
        <v>169</v>
      </c>
      <c r="Y52" s="112">
        <v>143</v>
      </c>
      <c r="Z52" s="112">
        <v>143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206</v>
      </c>
      <c r="W53" s="112">
        <v>202</v>
      </c>
      <c r="X53" s="112">
        <v>178</v>
      </c>
      <c r="Y53" s="112">
        <v>186</v>
      </c>
      <c r="Z53" s="112">
        <v>173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252</v>
      </c>
      <c r="W54" s="112">
        <v>252</v>
      </c>
      <c r="X54" s="112">
        <v>251</v>
      </c>
      <c r="Y54" s="112">
        <v>262</v>
      </c>
      <c r="Z54" s="112">
        <v>234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180</v>
      </c>
      <c r="W55" s="112">
        <v>199</v>
      </c>
      <c r="X55" s="112">
        <v>194</v>
      </c>
      <c r="Y55" s="112">
        <v>213</v>
      </c>
      <c r="Z55" s="112">
        <v>237</v>
      </c>
    </row>
    <row r="56" spans="1:26" ht="15" customHeight="1" x14ac:dyDescent="0.25">
      <c r="S56" s="115" t="s">
        <v>48</v>
      </c>
      <c r="T56" s="115"/>
      <c r="U56" s="112"/>
      <c r="V56" s="112">
        <v>83</v>
      </c>
      <c r="W56" s="112">
        <v>109</v>
      </c>
      <c r="X56" s="112">
        <v>108</v>
      </c>
      <c r="Y56" s="112">
        <v>127</v>
      </c>
      <c r="Z56" s="112">
        <v>109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63</v>
      </c>
      <c r="W57" s="112">
        <v>66</v>
      </c>
      <c r="X57" s="112">
        <v>54</v>
      </c>
      <c r="Y57" s="112">
        <v>65</v>
      </c>
      <c r="Z57" s="112">
        <v>54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35</v>
      </c>
      <c r="W58" s="112">
        <v>45</v>
      </c>
      <c r="X58" s="112">
        <v>44</v>
      </c>
      <c r="Y58" s="112">
        <v>51</v>
      </c>
      <c r="Z58" s="112">
        <v>43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21</v>
      </c>
      <c r="W59" s="112">
        <v>17</v>
      </c>
      <c r="X59" s="112">
        <v>13</v>
      </c>
      <c r="Y59" s="112">
        <v>22</v>
      </c>
      <c r="Z59" s="112">
        <v>23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14</v>
      </c>
      <c r="W60" s="112">
        <v>20</v>
      </c>
      <c r="X60" s="112">
        <v>15</v>
      </c>
      <c r="Y60" s="112">
        <v>20</v>
      </c>
      <c r="Z60" s="112">
        <v>16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2115</v>
      </c>
      <c r="W61" s="112">
        <v>2291</v>
      </c>
      <c r="X61" s="112">
        <v>2210</v>
      </c>
      <c r="Y61" s="112">
        <v>2292</v>
      </c>
      <c r="Z61" s="112">
        <v>2285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0</v>
      </c>
      <c r="Z63" s="112">
        <v>2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43</v>
      </c>
      <c r="W64" s="112">
        <v>40</v>
      </c>
      <c r="X64" s="112">
        <v>46</v>
      </c>
      <c r="Y64" s="112">
        <v>49</v>
      </c>
      <c r="Z64" s="112">
        <v>46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Hindmarsh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127</v>
      </c>
      <c r="W65" s="112">
        <v>157</v>
      </c>
      <c r="X65" s="112">
        <v>140</v>
      </c>
      <c r="Y65" s="112">
        <v>163</v>
      </c>
      <c r="Z65" s="112">
        <v>151</v>
      </c>
    </row>
    <row r="66" spans="1:26" x14ac:dyDescent="0.25">
      <c r="S66" s="115" t="s">
        <v>39</v>
      </c>
      <c r="T66" s="115"/>
      <c r="U66" s="112"/>
      <c r="V66" s="112">
        <v>180</v>
      </c>
      <c r="W66" s="112">
        <v>181</v>
      </c>
      <c r="X66" s="112">
        <v>204</v>
      </c>
      <c r="Y66" s="112">
        <v>183</v>
      </c>
      <c r="Z66" s="112">
        <v>192</v>
      </c>
    </row>
    <row r="67" spans="1:26" x14ac:dyDescent="0.25">
      <c r="S67" s="115" t="s">
        <v>40</v>
      </c>
      <c r="T67" s="115"/>
      <c r="U67" s="112"/>
      <c r="V67" s="112">
        <v>172</v>
      </c>
      <c r="W67" s="112">
        <v>183</v>
      </c>
      <c r="X67" s="112">
        <v>224</v>
      </c>
      <c r="Y67" s="112">
        <v>224</v>
      </c>
      <c r="Z67" s="112">
        <v>263</v>
      </c>
    </row>
    <row r="68" spans="1:26" x14ac:dyDescent="0.25">
      <c r="S68" s="115" t="s">
        <v>41</v>
      </c>
      <c r="T68" s="115"/>
      <c r="U68" s="112"/>
      <c r="V68" s="112">
        <v>126</v>
      </c>
      <c r="W68" s="112">
        <v>141</v>
      </c>
      <c r="X68" s="112">
        <v>147</v>
      </c>
      <c r="Y68" s="112">
        <v>178</v>
      </c>
      <c r="Z68" s="112">
        <v>190</v>
      </c>
    </row>
    <row r="69" spans="1:26" x14ac:dyDescent="0.25">
      <c r="S69" s="115" t="s">
        <v>42</v>
      </c>
      <c r="T69" s="115"/>
      <c r="U69" s="112"/>
      <c r="V69" s="112">
        <v>124</v>
      </c>
      <c r="W69" s="112">
        <v>149</v>
      </c>
      <c r="X69" s="112">
        <v>156</v>
      </c>
      <c r="Y69" s="112">
        <v>154</v>
      </c>
      <c r="Z69" s="112">
        <v>161</v>
      </c>
    </row>
    <row r="70" spans="1:26" x14ac:dyDescent="0.25">
      <c r="S70" s="115" t="s">
        <v>43</v>
      </c>
      <c r="T70" s="115"/>
      <c r="U70" s="112"/>
      <c r="V70" s="112">
        <v>162</v>
      </c>
      <c r="W70" s="112">
        <v>166</v>
      </c>
      <c r="X70" s="112">
        <v>130</v>
      </c>
      <c r="Y70" s="112">
        <v>135</v>
      </c>
      <c r="Z70" s="112">
        <v>122</v>
      </c>
    </row>
    <row r="71" spans="1:26" x14ac:dyDescent="0.25">
      <c r="S71" s="115" t="s">
        <v>44</v>
      </c>
      <c r="T71" s="115"/>
      <c r="U71" s="112"/>
      <c r="V71" s="112">
        <v>216</v>
      </c>
      <c r="W71" s="112">
        <v>208</v>
      </c>
      <c r="X71" s="112">
        <v>205</v>
      </c>
      <c r="Y71" s="112">
        <v>185</v>
      </c>
      <c r="Z71" s="112">
        <v>185</v>
      </c>
    </row>
    <row r="72" spans="1:26" x14ac:dyDescent="0.25">
      <c r="S72" s="115" t="s">
        <v>45</v>
      </c>
      <c r="T72" s="115"/>
      <c r="U72" s="112"/>
      <c r="V72" s="112">
        <v>205</v>
      </c>
      <c r="W72" s="112">
        <v>193</v>
      </c>
      <c r="X72" s="112">
        <v>207</v>
      </c>
      <c r="Y72" s="112">
        <v>218</v>
      </c>
      <c r="Z72" s="112">
        <v>230</v>
      </c>
    </row>
    <row r="73" spans="1:26" x14ac:dyDescent="0.25">
      <c r="S73" s="115" t="s">
        <v>46</v>
      </c>
      <c r="T73" s="115"/>
      <c r="U73" s="112"/>
      <c r="V73" s="112">
        <v>251</v>
      </c>
      <c r="W73" s="112">
        <v>268</v>
      </c>
      <c r="X73" s="112">
        <v>241</v>
      </c>
      <c r="Y73" s="112">
        <v>234</v>
      </c>
      <c r="Z73" s="112">
        <v>205</v>
      </c>
    </row>
    <row r="74" spans="1:26" x14ac:dyDescent="0.25">
      <c r="S74" s="115" t="s">
        <v>47</v>
      </c>
      <c r="T74" s="115"/>
      <c r="U74" s="112"/>
      <c r="V74" s="112">
        <v>144</v>
      </c>
      <c r="W74" s="112">
        <v>161</v>
      </c>
      <c r="X74" s="112">
        <v>192</v>
      </c>
      <c r="Y74" s="112">
        <v>199</v>
      </c>
      <c r="Z74" s="112">
        <v>207</v>
      </c>
    </row>
    <row r="75" spans="1:26" x14ac:dyDescent="0.25">
      <c r="S75" s="115" t="s">
        <v>48</v>
      </c>
      <c r="T75" s="115"/>
      <c r="U75" s="112"/>
      <c r="V75" s="112">
        <v>56</v>
      </c>
      <c r="W75" s="112">
        <v>67</v>
      </c>
      <c r="X75" s="112">
        <v>77</v>
      </c>
      <c r="Y75" s="112">
        <v>84</v>
      </c>
      <c r="Z75" s="112">
        <v>90</v>
      </c>
    </row>
    <row r="76" spans="1:26" x14ac:dyDescent="0.25">
      <c r="S76" s="115" t="s">
        <v>49</v>
      </c>
      <c r="T76" s="115"/>
      <c r="U76" s="112"/>
      <c r="V76" s="112">
        <v>39</v>
      </c>
      <c r="W76" s="112">
        <v>42</v>
      </c>
      <c r="X76" s="112">
        <v>27</v>
      </c>
      <c r="Y76" s="112">
        <v>39</v>
      </c>
      <c r="Z76" s="112">
        <v>39</v>
      </c>
    </row>
    <row r="77" spans="1:26" x14ac:dyDescent="0.25">
      <c r="S77" s="115" t="s">
        <v>50</v>
      </c>
      <c r="T77" s="115"/>
      <c r="U77" s="112"/>
      <c r="V77" s="112">
        <v>30</v>
      </c>
      <c r="W77" s="112">
        <v>28</v>
      </c>
      <c r="X77" s="112">
        <v>23</v>
      </c>
      <c r="Y77" s="112">
        <v>28</v>
      </c>
      <c r="Z77" s="112">
        <v>23</v>
      </c>
    </row>
    <row r="78" spans="1:26" x14ac:dyDescent="0.25">
      <c r="S78" s="115" t="s">
        <v>51</v>
      </c>
      <c r="T78" s="115"/>
      <c r="U78" s="112"/>
      <c r="V78" s="112">
        <v>13</v>
      </c>
      <c r="W78" s="112">
        <v>20</v>
      </c>
      <c r="X78" s="112">
        <v>20</v>
      </c>
      <c r="Y78" s="112">
        <v>12</v>
      </c>
      <c r="Z78" s="112">
        <v>14</v>
      </c>
    </row>
    <row r="79" spans="1:26" x14ac:dyDescent="0.25">
      <c r="S79" s="115" t="s">
        <v>52</v>
      </c>
      <c r="T79" s="115"/>
      <c r="U79" s="112"/>
      <c r="V79" s="112">
        <v>12</v>
      </c>
      <c r="W79" s="112">
        <v>9</v>
      </c>
      <c r="X79" s="112">
        <v>13</v>
      </c>
      <c r="Y79" s="112">
        <v>16</v>
      </c>
      <c r="Z79" s="112">
        <v>12</v>
      </c>
    </row>
    <row r="80" spans="1:26" x14ac:dyDescent="0.25">
      <c r="S80" s="118" t="s">
        <v>53</v>
      </c>
      <c r="T80" s="118"/>
      <c r="U80" s="112"/>
      <c r="V80" s="112">
        <v>1915</v>
      </c>
      <c r="W80" s="112">
        <v>2007</v>
      </c>
      <c r="X80" s="112">
        <v>2066</v>
      </c>
      <c r="Y80" s="112">
        <v>2104</v>
      </c>
      <c r="Z80" s="112">
        <v>2132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Hindmarsh</v>
      </c>
      <c r="D83" s="144"/>
      <c r="E83" s="144"/>
      <c r="F83" s="144"/>
      <c r="G83" s="144"/>
      <c r="H83" s="47"/>
      <c r="I83" s="47"/>
      <c r="J83" s="145" t="str">
        <f>'State data for spotlight'!A1</f>
        <v>Victoria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110</v>
      </c>
      <c r="W83" s="112">
        <v>122</v>
      </c>
      <c r="X83" s="112">
        <v>124</v>
      </c>
      <c r="Y83" s="112">
        <v>123</v>
      </c>
      <c r="Z83" s="112">
        <v>128</v>
      </c>
      <c r="AD83" s="117"/>
    </row>
    <row r="84" spans="1:30" ht="15" customHeight="1" x14ac:dyDescent="0.25">
      <c r="A84" s="46"/>
      <c r="B84" s="46"/>
      <c r="C84" s="48"/>
      <c r="D84" s="139" t="s">
        <v>0</v>
      </c>
      <c r="E84" s="139"/>
      <c r="F84" s="139" t="s">
        <v>201</v>
      </c>
      <c r="G84" s="139"/>
      <c r="H84" s="48"/>
      <c r="I84" s="48"/>
      <c r="J84" s="48"/>
      <c r="K84" s="48"/>
      <c r="L84" s="139" t="s">
        <v>0</v>
      </c>
      <c r="M84" s="139"/>
      <c r="N84" s="139" t="s">
        <v>201</v>
      </c>
      <c r="O84" s="139"/>
      <c r="S84" s="115" t="s">
        <v>57</v>
      </c>
      <c r="T84" s="115"/>
      <c r="U84" s="112"/>
      <c r="V84" s="112">
        <v>85</v>
      </c>
      <c r="W84" s="112">
        <v>83</v>
      </c>
      <c r="X84" s="112">
        <v>86</v>
      </c>
      <c r="Y84" s="112">
        <v>87</v>
      </c>
      <c r="Z84" s="112">
        <v>86</v>
      </c>
    </row>
    <row r="85" spans="1:30" ht="15" customHeight="1" x14ac:dyDescent="0.25">
      <c r="A85" s="46"/>
      <c r="B85" s="46"/>
      <c r="C85" s="58" t="s">
        <v>1</v>
      </c>
      <c r="D85" s="139" t="s">
        <v>2</v>
      </c>
      <c r="E85" s="139"/>
      <c r="F85" s="139" t="str">
        <f>"since "&amp;$V$2</f>
        <v>since 2016-17</v>
      </c>
      <c r="G85" s="139"/>
      <c r="H85" s="48"/>
      <c r="I85" s="48"/>
      <c r="J85" s="48"/>
      <c r="K85" s="58" t="s">
        <v>1</v>
      </c>
      <c r="L85" s="139" t="s">
        <v>2</v>
      </c>
      <c r="M85" s="139"/>
      <c r="N85" s="139" t="str">
        <f>"since "&amp;$V$2</f>
        <v>since 2016-17</v>
      </c>
      <c r="O85" s="139"/>
      <c r="S85" s="115" t="s">
        <v>195</v>
      </c>
      <c r="T85" s="115"/>
      <c r="U85" s="112"/>
      <c r="V85" s="112">
        <v>190</v>
      </c>
      <c r="W85" s="112">
        <v>183</v>
      </c>
      <c r="X85" s="112">
        <v>197</v>
      </c>
      <c r="Y85" s="112">
        <v>196</v>
      </c>
      <c r="Z85" s="112">
        <v>193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4,419</v>
      </c>
      <c r="D86" s="96">
        <f t="shared" ref="D86:D91" si="4">AD4</f>
        <v>5.2320291173795219E-3</v>
      </c>
      <c r="E86" s="97">
        <f t="shared" ref="E86:E91" si="5">AD4</f>
        <v>5.2320291173795219E-3</v>
      </c>
      <c r="F86" s="96">
        <f t="shared" ref="F86:F91" si="6">AF4</f>
        <v>9.6798212956068497E-2</v>
      </c>
      <c r="G86" s="97">
        <f t="shared" ref="G86:G91" si="7">AF4</f>
        <v>9.6798212956068497E-2</v>
      </c>
      <c r="H86" s="57"/>
      <c r="I86" s="57"/>
      <c r="J86" s="140" t="str">
        <f>'State data for spotlight'!J4</f>
        <v>5,274,707</v>
      </c>
      <c r="K86" s="140"/>
      <c r="L86" s="96">
        <f>'State data for spotlight'!L4</f>
        <v>1.4421743640712803E-2</v>
      </c>
      <c r="M86" s="97">
        <f>'State data for spotlight'!L4</f>
        <v>1.4421743640712803E-2</v>
      </c>
      <c r="N86" s="96">
        <f>'State data for spotlight'!N4</f>
        <v>8.438148994686534E-2</v>
      </c>
      <c r="O86" s="97">
        <f>'State data for spotlight'!N4</f>
        <v>8.438148994686534E-2</v>
      </c>
      <c r="S86" s="115" t="s">
        <v>196</v>
      </c>
      <c r="T86" s="115"/>
      <c r="U86" s="112"/>
      <c r="V86" s="112">
        <v>42</v>
      </c>
      <c r="W86" s="112">
        <v>44</v>
      </c>
      <c r="X86" s="112">
        <v>38</v>
      </c>
      <c r="Y86" s="112">
        <v>49</v>
      </c>
      <c r="Z86" s="112">
        <v>43</v>
      </c>
    </row>
    <row r="87" spans="1:30" ht="15" customHeight="1" x14ac:dyDescent="0.25">
      <c r="A87" s="98" t="s">
        <v>4</v>
      </c>
      <c r="B87" s="49"/>
      <c r="C87" s="57" t="str">
        <f t="shared" si="3"/>
        <v>2,285</v>
      </c>
      <c r="D87" s="96">
        <f t="shared" si="4"/>
        <v>-2.1834061135370675E-3</v>
      </c>
      <c r="E87" s="97">
        <f t="shared" si="5"/>
        <v>-2.1834061135370675E-3</v>
      </c>
      <c r="F87" s="96">
        <f t="shared" si="6"/>
        <v>8.0378250591016442E-2</v>
      </c>
      <c r="G87" s="97">
        <f t="shared" si="7"/>
        <v>8.0378250591016442E-2</v>
      </c>
      <c r="H87" s="57"/>
      <c r="I87" s="57"/>
      <c r="J87" s="140" t="str">
        <f>'State data for spotlight'!J5</f>
        <v>2,678,317</v>
      </c>
      <c r="K87" s="140"/>
      <c r="L87" s="96">
        <f>'State data for spotlight'!L5</f>
        <v>7.6054295905234603E-3</v>
      </c>
      <c r="M87" s="97">
        <f>'State data for spotlight'!L5</f>
        <v>7.6054295905234603E-3</v>
      </c>
      <c r="N87" s="96">
        <f>'State data for spotlight'!N5</f>
        <v>7.1082164833552008E-2</v>
      </c>
      <c r="O87" s="97">
        <f>'State data for spotlight'!N5</f>
        <v>7.1082164833552008E-2</v>
      </c>
      <c r="S87" s="115" t="s">
        <v>197</v>
      </c>
      <c r="T87" s="115"/>
      <c r="U87" s="112"/>
      <c r="V87" s="112">
        <v>33</v>
      </c>
      <c r="W87" s="112">
        <v>33</v>
      </c>
      <c r="X87" s="112">
        <v>30</v>
      </c>
      <c r="Y87" s="112">
        <v>35</v>
      </c>
      <c r="Z87" s="112">
        <v>34</v>
      </c>
    </row>
    <row r="88" spans="1:30" ht="15" customHeight="1" x14ac:dyDescent="0.25">
      <c r="A88" s="98" t="s">
        <v>5</v>
      </c>
      <c r="B88" s="49"/>
      <c r="C88" s="57" t="str">
        <f t="shared" si="3"/>
        <v>2,132</v>
      </c>
      <c r="D88" s="96">
        <f t="shared" si="4"/>
        <v>1.4272121788772685E-2</v>
      </c>
      <c r="E88" s="97">
        <f t="shared" si="5"/>
        <v>1.4272121788772685E-2</v>
      </c>
      <c r="F88" s="96">
        <f t="shared" si="6"/>
        <v>0.11331592689295045</v>
      </c>
      <c r="G88" s="97">
        <f t="shared" si="7"/>
        <v>0.11331592689295045</v>
      </c>
      <c r="H88" s="57"/>
      <c r="I88" s="57"/>
      <c r="J88" s="140" t="str">
        <f>'State data for spotlight'!J6</f>
        <v>2,593,620</v>
      </c>
      <c r="K88" s="140"/>
      <c r="L88" s="96">
        <f>'State data for spotlight'!L6</f>
        <v>2.0458990541862843E-2</v>
      </c>
      <c r="M88" s="97">
        <f>'State data for spotlight'!L6</f>
        <v>2.0458990541862843E-2</v>
      </c>
      <c r="N88" s="96">
        <f>'State data for spotlight'!N6</f>
        <v>9.7278654845571522E-2</v>
      </c>
      <c r="O88" s="97">
        <f>'State data for spotlight'!N6</f>
        <v>9.7278654845571522E-2</v>
      </c>
      <c r="S88" s="115" t="s">
        <v>198</v>
      </c>
      <c r="T88" s="115"/>
      <c r="U88" s="112"/>
      <c r="V88" s="112">
        <v>31</v>
      </c>
      <c r="W88" s="112">
        <v>30</v>
      </c>
      <c r="X88" s="112">
        <v>32</v>
      </c>
      <c r="Y88" s="112">
        <v>34</v>
      </c>
      <c r="Z88" s="112">
        <v>40</v>
      </c>
    </row>
    <row r="89" spans="1:30" ht="15" customHeight="1" x14ac:dyDescent="0.25">
      <c r="A89" s="49" t="s">
        <v>6</v>
      </c>
      <c r="B89" s="49"/>
      <c r="C89" s="57" t="str">
        <f t="shared" si="3"/>
        <v>2,980</v>
      </c>
      <c r="D89" s="96">
        <f t="shared" si="4"/>
        <v>-3.3444816053511683E-3</v>
      </c>
      <c r="E89" s="97">
        <f t="shared" si="5"/>
        <v>-3.3444816053511683E-3</v>
      </c>
      <c r="F89" s="96">
        <f t="shared" si="6"/>
        <v>7.7757685352622063E-2</v>
      </c>
      <c r="G89" s="97">
        <f t="shared" si="7"/>
        <v>7.7757685352622063E-2</v>
      </c>
      <c r="H89" s="57"/>
      <c r="I89" s="57"/>
      <c r="J89" s="140" t="str">
        <f>'State data for spotlight'!J7</f>
        <v>3,674,745</v>
      </c>
      <c r="K89" s="140"/>
      <c r="L89" s="96">
        <f>'State data for spotlight'!L7</f>
        <v>-4.8048916624486848E-3</v>
      </c>
      <c r="M89" s="97">
        <f>'State data for spotlight'!L7</f>
        <v>-4.8048916624486848E-3</v>
      </c>
      <c r="N89" s="96">
        <f>'State data for spotlight'!N7</f>
        <v>6.9960159780158238E-2</v>
      </c>
      <c r="O89" s="97">
        <f>'State data for spotlight'!N7</f>
        <v>6.9960159780158238E-2</v>
      </c>
      <c r="S89" s="115" t="s">
        <v>199</v>
      </c>
      <c r="T89" s="115"/>
      <c r="U89" s="112"/>
      <c r="V89" s="112">
        <v>189</v>
      </c>
      <c r="W89" s="112">
        <v>201</v>
      </c>
      <c r="X89" s="112">
        <v>198</v>
      </c>
      <c r="Y89" s="112">
        <v>204</v>
      </c>
      <c r="Z89" s="112">
        <v>200</v>
      </c>
    </row>
    <row r="90" spans="1:30" ht="15" customHeight="1" x14ac:dyDescent="0.25">
      <c r="A90" s="49" t="s">
        <v>98</v>
      </c>
      <c r="B90" s="49"/>
      <c r="C90" s="57" t="str">
        <f t="shared" si="3"/>
        <v>$38,870</v>
      </c>
      <c r="D90" s="96">
        <f t="shared" si="4"/>
        <v>4.5075080323174754E-2</v>
      </c>
      <c r="E90" s="97">
        <f t="shared" si="5"/>
        <v>4.5075080323174754E-2</v>
      </c>
      <c r="F90" s="96">
        <f t="shared" si="6"/>
        <v>0.15005580152409759</v>
      </c>
      <c r="G90" s="97">
        <f t="shared" si="7"/>
        <v>0.15005580152409759</v>
      </c>
      <c r="H90" s="57"/>
      <c r="I90" s="57"/>
      <c r="J90" s="57"/>
      <c r="K90" s="57" t="str">
        <f>'State data for spotlight'!J8</f>
        <v>$47,209</v>
      </c>
      <c r="L90" s="96">
        <f>'State data for spotlight'!L8</f>
        <v>5.506898121546655E-2</v>
      </c>
      <c r="M90" s="97">
        <f>'State data for spotlight'!L8</f>
        <v>5.506898121546655E-2</v>
      </c>
      <c r="N90" s="96">
        <f>'State data for spotlight'!N8</f>
        <v>0.1204561491199776</v>
      </c>
      <c r="O90" s="97">
        <f>'State data for spotlight'!N8</f>
        <v>0.1204561491199776</v>
      </c>
      <c r="S90" s="115" t="s">
        <v>58</v>
      </c>
      <c r="T90" s="115"/>
      <c r="U90" s="112"/>
      <c r="V90" s="112">
        <v>303</v>
      </c>
      <c r="W90" s="112">
        <v>336</v>
      </c>
      <c r="X90" s="112">
        <v>355</v>
      </c>
      <c r="Y90" s="112">
        <v>343</v>
      </c>
      <c r="Z90" s="112">
        <v>362</v>
      </c>
    </row>
    <row r="91" spans="1:30" ht="15" customHeight="1" x14ac:dyDescent="0.25">
      <c r="A91" s="49" t="s">
        <v>7</v>
      </c>
      <c r="B91" s="49"/>
      <c r="C91" s="57" t="str">
        <f t="shared" si="3"/>
        <v>$158.1 mil</v>
      </c>
      <c r="D91" s="96">
        <f t="shared" si="4"/>
        <v>-9.8592826065922456E-2</v>
      </c>
      <c r="E91" s="97">
        <f t="shared" si="5"/>
        <v>-9.8592826065922456E-2</v>
      </c>
      <c r="F91" s="96">
        <f t="shared" si="6"/>
        <v>0.25306365324780988</v>
      </c>
      <c r="G91" s="97">
        <f t="shared" si="7"/>
        <v>0.25306365324780988</v>
      </c>
      <c r="H91" s="57"/>
      <c r="I91" s="57"/>
      <c r="J91" s="57"/>
      <c r="K91" s="57" t="str">
        <f>'State data for spotlight'!J9</f>
        <v>$245.4 bil</v>
      </c>
      <c r="L91" s="96">
        <f>'State data for spotlight'!L9</f>
        <v>4.7371657837374626E-2</v>
      </c>
      <c r="M91" s="97">
        <f>'State data for spotlight'!L9</f>
        <v>4.7371657837374626E-2</v>
      </c>
      <c r="N91" s="96">
        <f>'State data for spotlight'!N9</f>
        <v>0.24227335855331145</v>
      </c>
      <c r="O91" s="97">
        <f>'State data for spotlight'!N9</f>
        <v>0.24227335855331145</v>
      </c>
      <c r="S91" s="118" t="s">
        <v>53</v>
      </c>
      <c r="T91" s="118"/>
      <c r="U91" s="112"/>
      <c r="V91" s="112">
        <v>1475</v>
      </c>
      <c r="W91" s="112">
        <v>1570</v>
      </c>
      <c r="X91" s="112">
        <v>1528</v>
      </c>
      <c r="Y91" s="112">
        <v>1581</v>
      </c>
      <c r="Z91" s="112">
        <v>1588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5" t="s">
        <v>202</v>
      </c>
      <c r="S93" s="115" t="s">
        <v>56</v>
      </c>
      <c r="T93" s="115"/>
      <c r="U93" s="112"/>
      <c r="V93" s="112">
        <v>68</v>
      </c>
      <c r="W93" s="112">
        <v>78</v>
      </c>
      <c r="X93" s="112">
        <v>80</v>
      </c>
      <c r="Y93" s="112">
        <v>79</v>
      </c>
      <c r="Z93" s="112">
        <v>77</v>
      </c>
    </row>
    <row r="94" spans="1:30" ht="15" customHeight="1" x14ac:dyDescent="0.25">
      <c r="A94" s="136" t="s">
        <v>203</v>
      </c>
      <c r="S94" s="115" t="s">
        <v>57</v>
      </c>
      <c r="T94" s="115"/>
      <c r="U94" s="112"/>
      <c r="V94" s="112">
        <v>248</v>
      </c>
      <c r="W94" s="112">
        <v>259</v>
      </c>
      <c r="X94" s="112">
        <v>252</v>
      </c>
      <c r="Y94" s="112">
        <v>270</v>
      </c>
      <c r="Z94" s="112">
        <v>292</v>
      </c>
    </row>
    <row r="95" spans="1:30" ht="15" customHeight="1" x14ac:dyDescent="0.25">
      <c r="A95" s="134" t="s">
        <v>286</v>
      </c>
      <c r="S95" s="115" t="s">
        <v>195</v>
      </c>
      <c r="T95" s="115"/>
      <c r="U95" s="112"/>
      <c r="V95" s="112">
        <v>37</v>
      </c>
      <c r="W95" s="112">
        <v>37</v>
      </c>
      <c r="X95" s="112">
        <v>37</v>
      </c>
      <c r="Y95" s="112">
        <v>40</v>
      </c>
      <c r="Z95" s="112">
        <v>42</v>
      </c>
    </row>
    <row r="96" spans="1:30" ht="15" customHeight="1" x14ac:dyDescent="0.25">
      <c r="A96" s="135" t="s">
        <v>278</v>
      </c>
      <c r="S96" s="115" t="s">
        <v>196</v>
      </c>
      <c r="T96" s="115"/>
      <c r="U96" s="112"/>
      <c r="V96" s="112">
        <v>166</v>
      </c>
      <c r="W96" s="112">
        <v>198</v>
      </c>
      <c r="X96" s="112">
        <v>207</v>
      </c>
      <c r="Y96" s="112">
        <v>225</v>
      </c>
      <c r="Z96" s="112">
        <v>220</v>
      </c>
    </row>
    <row r="97" spans="1:32" ht="15" customHeight="1" x14ac:dyDescent="0.25">
      <c r="A97" s="134" t="s">
        <v>290</v>
      </c>
      <c r="S97" s="115" t="s">
        <v>197</v>
      </c>
      <c r="T97" s="115"/>
      <c r="U97" s="112"/>
      <c r="V97" s="112">
        <v>175</v>
      </c>
      <c r="W97" s="112">
        <v>176</v>
      </c>
      <c r="X97" s="112">
        <v>179</v>
      </c>
      <c r="Y97" s="112">
        <v>185</v>
      </c>
      <c r="Z97" s="112">
        <v>173</v>
      </c>
    </row>
    <row r="98" spans="1:32" ht="15" customHeight="1" x14ac:dyDescent="0.25">
      <c r="A98" s="134" t="s">
        <v>291</v>
      </c>
      <c r="S98" s="115" t="s">
        <v>198</v>
      </c>
      <c r="T98" s="115"/>
      <c r="U98" s="112"/>
      <c r="V98" s="112">
        <v>87</v>
      </c>
      <c r="W98" s="112">
        <v>82</v>
      </c>
      <c r="X98" s="112">
        <v>97</v>
      </c>
      <c r="Y98" s="112">
        <v>87</v>
      </c>
      <c r="Z98" s="112">
        <v>93</v>
      </c>
    </row>
    <row r="99" spans="1:32" ht="15" customHeight="1" x14ac:dyDescent="0.25">
      <c r="S99" s="115" t="s">
        <v>199</v>
      </c>
      <c r="T99" s="115"/>
      <c r="U99" s="112"/>
      <c r="V99" s="112">
        <v>15</v>
      </c>
      <c r="W99" s="112">
        <v>15</v>
      </c>
      <c r="X99" s="112">
        <v>12</v>
      </c>
      <c r="Y99" s="112">
        <v>23</v>
      </c>
      <c r="Z99" s="112">
        <v>21</v>
      </c>
    </row>
    <row r="100" spans="1:32" ht="15" customHeight="1" x14ac:dyDescent="0.25">
      <c r="S100" s="115" t="s">
        <v>58</v>
      </c>
      <c r="T100" s="115"/>
      <c r="U100" s="112"/>
      <c r="V100" s="112">
        <v>156</v>
      </c>
      <c r="W100" s="112">
        <v>180</v>
      </c>
      <c r="X100" s="112">
        <v>174</v>
      </c>
      <c r="Y100" s="112">
        <v>176</v>
      </c>
      <c r="Z100" s="112">
        <v>180</v>
      </c>
    </row>
    <row r="101" spans="1:32" x14ac:dyDescent="0.25">
      <c r="A101" s="18"/>
      <c r="S101" s="118" t="s">
        <v>53</v>
      </c>
      <c r="T101" s="118"/>
      <c r="U101" s="112"/>
      <c r="V101" s="112">
        <v>1283</v>
      </c>
      <c r="W101" s="112">
        <v>1358</v>
      </c>
      <c r="X101" s="112">
        <v>1357</v>
      </c>
      <c r="Y101" s="112">
        <v>1410</v>
      </c>
      <c r="Z101" s="112">
        <v>1387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204</v>
      </c>
      <c r="Y103" s="106" t="s">
        <v>281</v>
      </c>
      <c r="Z103" s="106" t="s">
        <v>287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2302</v>
      </c>
      <c r="W104" s="112">
        <v>2438</v>
      </c>
      <c r="X104" s="112">
        <v>2457</v>
      </c>
      <c r="Y104" s="112">
        <v>2579</v>
      </c>
      <c r="Z104" s="112">
        <v>2579</v>
      </c>
      <c r="AB104" s="109" t="str">
        <f>TEXT(Z104,"###,###")</f>
        <v>2,579</v>
      </c>
      <c r="AD104" s="130">
        <f>Z104/($Z$4)*100</f>
        <v>58.361620276080558</v>
      </c>
      <c r="AF104" s="109"/>
    </row>
    <row r="105" spans="1:32" x14ac:dyDescent="0.25">
      <c r="S105" s="115" t="s">
        <v>17</v>
      </c>
      <c r="T105" s="115"/>
      <c r="U105" s="112"/>
      <c r="V105" s="112">
        <v>901</v>
      </c>
      <c r="W105" s="112">
        <v>889</v>
      </c>
      <c r="X105" s="112">
        <v>955</v>
      </c>
      <c r="Y105" s="112">
        <v>912</v>
      </c>
      <c r="Z105" s="112">
        <v>941</v>
      </c>
      <c r="AB105" s="109" t="str">
        <f>TEXT(Z105,"###,###")</f>
        <v>941</v>
      </c>
      <c r="AD105" s="130">
        <f>Z105/($Z$4)*100</f>
        <v>21.294410500113148</v>
      </c>
      <c r="AF105" s="109"/>
    </row>
    <row r="106" spans="1:32" x14ac:dyDescent="0.25">
      <c r="S106" s="118" t="s">
        <v>53</v>
      </c>
      <c r="T106" s="118"/>
      <c r="U106" s="120"/>
      <c r="V106" s="120">
        <v>3203</v>
      </c>
      <c r="W106" s="120">
        <v>3327</v>
      </c>
      <c r="X106" s="120">
        <v>3412</v>
      </c>
      <c r="Y106" s="120">
        <v>3491</v>
      </c>
      <c r="Z106" s="120">
        <v>3520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788</v>
      </c>
      <c r="W108" s="112">
        <v>824</v>
      </c>
      <c r="X108" s="112">
        <v>685</v>
      </c>
      <c r="Y108" s="112">
        <v>780</v>
      </c>
      <c r="Z108" s="112">
        <v>707</v>
      </c>
      <c r="AB108" s="109" t="str">
        <f>TEXT(Z108,"###,###")</f>
        <v>707</v>
      </c>
      <c r="AD108" s="130">
        <f>Z108/($Z$4)*100</f>
        <v>15.999094817832088</v>
      </c>
      <c r="AF108" s="109"/>
    </row>
    <row r="109" spans="1:32" x14ac:dyDescent="0.25">
      <c r="S109" s="115" t="s">
        <v>20</v>
      </c>
      <c r="T109" s="115"/>
      <c r="U109" s="112"/>
      <c r="V109" s="112">
        <v>610</v>
      </c>
      <c r="W109" s="112">
        <v>622</v>
      </c>
      <c r="X109" s="112">
        <v>612</v>
      </c>
      <c r="Y109" s="112">
        <v>644</v>
      </c>
      <c r="Z109" s="112">
        <v>800</v>
      </c>
      <c r="AB109" s="109" t="str">
        <f>TEXT(Z109,"###,###")</f>
        <v>800</v>
      </c>
      <c r="AD109" s="130">
        <f>Z109/($Z$4)*100</f>
        <v>18.103643358225842</v>
      </c>
      <c r="AF109" s="109"/>
    </row>
    <row r="110" spans="1:32" x14ac:dyDescent="0.25">
      <c r="S110" s="115" t="s">
        <v>21</v>
      </c>
      <c r="T110" s="115"/>
      <c r="U110" s="112"/>
      <c r="V110" s="112">
        <v>563</v>
      </c>
      <c r="W110" s="112">
        <v>641</v>
      </c>
      <c r="X110" s="112">
        <v>733</v>
      </c>
      <c r="Y110" s="112">
        <v>738</v>
      </c>
      <c r="Z110" s="112">
        <v>699</v>
      </c>
      <c r="AB110" s="109" t="str">
        <f>TEXT(Z110,"###,###")</f>
        <v>699</v>
      </c>
      <c r="AD110" s="130">
        <f>Z110/($Z$4)*100</f>
        <v>15.818058384249831</v>
      </c>
      <c r="AF110" s="109"/>
    </row>
    <row r="111" spans="1:32" x14ac:dyDescent="0.25">
      <c r="S111" s="115" t="s">
        <v>22</v>
      </c>
      <c r="T111" s="115"/>
      <c r="U111" s="112"/>
      <c r="V111" s="112">
        <v>1237</v>
      </c>
      <c r="W111" s="112">
        <v>1254</v>
      </c>
      <c r="X111" s="112">
        <v>1327</v>
      </c>
      <c r="Y111" s="112">
        <v>1316</v>
      </c>
      <c r="Z111" s="112">
        <v>1346</v>
      </c>
      <c r="AB111" s="109" t="str">
        <f>TEXT(Z111,"###,###")</f>
        <v>1,346</v>
      </c>
      <c r="AD111" s="130">
        <f>Z111/($Z$4)*100</f>
        <v>30.459379950214981</v>
      </c>
      <c r="AF111" s="109"/>
    </row>
    <row r="112" spans="1:32" x14ac:dyDescent="0.25">
      <c r="S112" s="118" t="s">
        <v>53</v>
      </c>
      <c r="T112" s="118"/>
      <c r="U112" s="112"/>
      <c r="V112" s="112">
        <v>4027</v>
      </c>
      <c r="W112" s="112">
        <v>4301</v>
      </c>
      <c r="X112" s="112">
        <v>4278</v>
      </c>
      <c r="Y112" s="112">
        <v>4393</v>
      </c>
      <c r="Z112" s="112">
        <v>4419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45.19</v>
      </c>
      <c r="W118" s="131">
        <v>45.34</v>
      </c>
      <c r="X118" s="131">
        <v>44.81</v>
      </c>
      <c r="Y118" s="131">
        <v>45.18</v>
      </c>
      <c r="Z118" s="131">
        <v>44.94</v>
      </c>
      <c r="AB118" s="109" t="str">
        <f>TEXT(Z118,"##.0")</f>
        <v>44.9</v>
      </c>
    </row>
    <row r="120" spans="19:32" x14ac:dyDescent="0.25">
      <c r="S120" s="101" t="s">
        <v>100</v>
      </c>
      <c r="T120" s="112"/>
      <c r="U120" s="112"/>
      <c r="V120" s="112">
        <v>1830</v>
      </c>
      <c r="W120" s="112">
        <v>1903</v>
      </c>
      <c r="X120" s="112">
        <v>1942</v>
      </c>
      <c r="Y120" s="112">
        <v>2003</v>
      </c>
      <c r="Z120" s="112">
        <v>2038</v>
      </c>
      <c r="AB120" s="109" t="str">
        <f>TEXT(Z120,"###,###")</f>
        <v>2,038</v>
      </c>
    </row>
    <row r="121" spans="19:32" x14ac:dyDescent="0.25">
      <c r="S121" s="101" t="s">
        <v>101</v>
      </c>
      <c r="T121" s="112"/>
      <c r="U121" s="112"/>
      <c r="V121" s="112">
        <v>534</v>
      </c>
      <c r="W121" s="112">
        <v>580</v>
      </c>
      <c r="X121" s="112">
        <v>543</v>
      </c>
      <c r="Y121" s="112">
        <v>581</v>
      </c>
      <c r="Z121" s="112">
        <v>548</v>
      </c>
      <c r="AB121" s="109" t="str">
        <f>TEXT(Z121,"###,###")</f>
        <v>548</v>
      </c>
    </row>
    <row r="122" spans="19:32" x14ac:dyDescent="0.25">
      <c r="S122" s="101" t="s">
        <v>102</v>
      </c>
      <c r="T122" s="112"/>
      <c r="U122" s="112"/>
      <c r="V122" s="112">
        <v>397</v>
      </c>
      <c r="W122" s="112">
        <v>436</v>
      </c>
      <c r="X122" s="112">
        <v>398</v>
      </c>
      <c r="Y122" s="112">
        <v>402</v>
      </c>
      <c r="Z122" s="112">
        <v>396</v>
      </c>
      <c r="AB122" s="109" t="str">
        <f>TEXT(Z122,"###,###")</f>
        <v>396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2227</v>
      </c>
      <c r="W124" s="112">
        <v>2339</v>
      </c>
      <c r="X124" s="112">
        <v>2340</v>
      </c>
      <c r="Y124" s="112">
        <v>2405</v>
      </c>
      <c r="Z124" s="112">
        <v>2434</v>
      </c>
      <c r="AB124" s="109" t="str">
        <f>TEXT(Z124,"###,###")</f>
        <v>2,434</v>
      </c>
      <c r="AD124" s="127">
        <f>Z124/$Z$7*100</f>
        <v>81.677852348993284</v>
      </c>
    </row>
    <row r="125" spans="19:32" x14ac:dyDescent="0.25">
      <c r="S125" s="101" t="s">
        <v>104</v>
      </c>
      <c r="T125" s="112"/>
      <c r="U125" s="112"/>
      <c r="V125" s="112">
        <v>931</v>
      </c>
      <c r="W125" s="112">
        <v>1016</v>
      </c>
      <c r="X125" s="112">
        <v>941</v>
      </c>
      <c r="Y125" s="112">
        <v>983</v>
      </c>
      <c r="Z125" s="112">
        <v>944</v>
      </c>
      <c r="AB125" s="109" t="str">
        <f>TEXT(Z125,"###,###")</f>
        <v>944</v>
      </c>
      <c r="AD125" s="127">
        <f>Z125/$Z$7*100</f>
        <v>31.677852348993291</v>
      </c>
    </row>
    <row r="127" spans="19:32" x14ac:dyDescent="0.25">
      <c r="S127" s="101" t="s">
        <v>105</v>
      </c>
      <c r="T127" s="112"/>
      <c r="U127" s="112"/>
      <c r="V127" s="112">
        <v>1476</v>
      </c>
      <c r="W127" s="112">
        <v>1564</v>
      </c>
      <c r="X127" s="112">
        <v>1525</v>
      </c>
      <c r="Y127" s="112">
        <v>1581</v>
      </c>
      <c r="Z127" s="112">
        <v>1589</v>
      </c>
      <c r="AB127" s="109" t="str">
        <f>TEXT(Z127,"###,###")</f>
        <v>1,589</v>
      </c>
      <c r="AD127" s="127">
        <f>Z127/$Z$7*100</f>
        <v>53.322147651006716</v>
      </c>
    </row>
    <row r="128" spans="19:32" x14ac:dyDescent="0.25">
      <c r="S128" s="101" t="s">
        <v>106</v>
      </c>
      <c r="T128" s="112"/>
      <c r="U128" s="112"/>
      <c r="V128" s="112">
        <v>1285</v>
      </c>
      <c r="W128" s="112">
        <v>1354</v>
      </c>
      <c r="X128" s="112">
        <v>1356</v>
      </c>
      <c r="Y128" s="112">
        <v>1404</v>
      </c>
      <c r="Z128" s="112">
        <v>1392</v>
      </c>
      <c r="AB128" s="109" t="str">
        <f>TEXT(Z128,"###,###")</f>
        <v>1,392</v>
      </c>
      <c r="AD128" s="127">
        <f>Z128/$Z$7*100</f>
        <v>46.711409395973149</v>
      </c>
    </row>
    <row r="130" spans="19:20" x14ac:dyDescent="0.25">
      <c r="S130" s="101" t="s">
        <v>282</v>
      </c>
      <c r="T130" s="127">
        <v>68.389261744966447</v>
      </c>
    </row>
    <row r="131" spans="19:20" x14ac:dyDescent="0.25">
      <c r="S131" s="101" t="s">
        <v>283</v>
      </c>
      <c r="T131" s="127">
        <v>18.389261744966444</v>
      </c>
    </row>
    <row r="132" spans="19:20" x14ac:dyDescent="0.25">
      <c r="S132" s="101" t="s">
        <v>284</v>
      </c>
      <c r="T132" s="127">
        <v>13.288590604026846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5BFBE20-EBC2-4CC4-9E30-73BBF9BBA90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B2DE4145-5A78-4228-BB36-282016B6486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9AB7A7A4-79B8-4EFF-BFA4-93F2DAB8F34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F84D878E-FCC4-451D-AA6B-709443A1410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9A1218-4697-4667-ABAC-41ED756726A0}">
  <sheetPr codeName="Sheet95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140</v>
      </c>
      <c r="T1" s="99"/>
      <c r="U1" s="99"/>
      <c r="V1" s="99"/>
      <c r="W1" s="99"/>
      <c r="X1" s="99"/>
      <c r="Y1" s="100" t="s">
        <v>232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204</v>
      </c>
      <c r="Y2" s="103" t="s">
        <v>281</v>
      </c>
      <c r="Z2" s="103" t="s">
        <v>287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60" t="s">
        <v>292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140</v>
      </c>
      <c r="Y3" s="105" t="s">
        <v>232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8.31 Hobsons Bay, Victoria,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72212</v>
      </c>
      <c r="W4" s="108">
        <v>74307</v>
      </c>
      <c r="X4" s="108">
        <v>76253</v>
      </c>
      <c r="Y4" s="108">
        <v>74766</v>
      </c>
      <c r="Z4" s="108">
        <v>74508</v>
      </c>
      <c r="AB4" s="109" t="str">
        <f>TEXT(Z4,"###,###")</f>
        <v>74,508</v>
      </c>
      <c r="AD4" s="110">
        <f>Z4/Y4-1</f>
        <v>-3.4507663911403919E-3</v>
      </c>
      <c r="AF4" s="110">
        <f>Z4/V4-1</f>
        <v>3.1795269484296229E-2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37772</v>
      </c>
      <c r="W5" s="108">
        <v>38722</v>
      </c>
      <c r="X5" s="108">
        <v>39556</v>
      </c>
      <c r="Y5" s="108">
        <v>38830</v>
      </c>
      <c r="Z5" s="108">
        <v>38126</v>
      </c>
      <c r="AB5" s="109" t="str">
        <f>TEXT(Z5,"###,###")</f>
        <v>38,126</v>
      </c>
      <c r="AD5" s="110">
        <f t="shared" ref="AD5:AD9" si="0">Z5/Y5-1</f>
        <v>-1.8130311614730887E-2</v>
      </c>
      <c r="AF5" s="110">
        <f t="shared" ref="AF5:AF9" si="1">Z5/V5-1</f>
        <v>9.3720216033039705E-3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34445</v>
      </c>
      <c r="W6" s="108">
        <v>35587</v>
      </c>
      <c r="X6" s="108">
        <v>36696</v>
      </c>
      <c r="Y6" s="108">
        <v>35934</v>
      </c>
      <c r="Z6" s="108">
        <v>36349</v>
      </c>
      <c r="AB6" s="109" t="str">
        <f>TEXT(Z6,"###,###")</f>
        <v>36,349</v>
      </c>
      <c r="AD6" s="110">
        <f t="shared" si="0"/>
        <v>1.1548950854344042E-2</v>
      </c>
      <c r="AF6" s="110">
        <f t="shared" si="1"/>
        <v>5.527652779793879E-2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51934</v>
      </c>
      <c r="W7" s="108">
        <v>53070</v>
      </c>
      <c r="X7" s="108">
        <v>54090</v>
      </c>
      <c r="Y7" s="108">
        <v>54240</v>
      </c>
      <c r="Z7" s="108">
        <v>53086</v>
      </c>
      <c r="AB7" s="109" t="str">
        <f>TEXT(Z7,"###,###")</f>
        <v>53,086</v>
      </c>
      <c r="AD7" s="110">
        <f t="shared" si="0"/>
        <v>-2.1275811209439555E-2</v>
      </c>
      <c r="AF7" s="110">
        <f t="shared" si="1"/>
        <v>2.2182000231062426E-2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74,508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53,086</v>
      </c>
      <c r="P8" s="67"/>
      <c r="S8" s="107" t="s">
        <v>84</v>
      </c>
      <c r="T8" s="108"/>
      <c r="U8" s="108"/>
      <c r="V8" s="108">
        <v>49458</v>
      </c>
      <c r="W8" s="108">
        <v>51533</v>
      </c>
      <c r="X8" s="108">
        <v>52463.97</v>
      </c>
      <c r="Y8" s="108">
        <v>53433.02</v>
      </c>
      <c r="Z8" s="108">
        <v>55528.5</v>
      </c>
      <c r="AB8" s="109" t="str">
        <f>TEXT(Z8,"$###,###")</f>
        <v>$55,529</v>
      </c>
      <c r="AD8" s="110">
        <f t="shared" si="0"/>
        <v>3.9216948620909076E-2</v>
      </c>
      <c r="AF8" s="110">
        <f t="shared" si="1"/>
        <v>0.12274050709693074</v>
      </c>
    </row>
    <row r="9" spans="1:32" x14ac:dyDescent="0.25">
      <c r="A9" s="30" t="s">
        <v>14</v>
      </c>
      <c r="B9" s="71"/>
      <c r="C9" s="72"/>
      <c r="D9" s="73">
        <f>AD104</f>
        <v>79.12841574059162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51.414685604490828</v>
      </c>
      <c r="P9" s="74" t="s">
        <v>85</v>
      </c>
      <c r="S9" s="107" t="s">
        <v>7</v>
      </c>
      <c r="T9" s="108"/>
      <c r="U9" s="108"/>
      <c r="V9" s="108">
        <v>3367489275</v>
      </c>
      <c r="W9" s="108">
        <v>3611387459</v>
      </c>
      <c r="X9" s="108">
        <v>3809454395</v>
      </c>
      <c r="Y9" s="108">
        <v>3970761115</v>
      </c>
      <c r="Z9" s="108">
        <v>4074378834</v>
      </c>
      <c r="AB9" s="109" t="str">
        <f>TEXT(Z9/1000000,"$#,###.0")&amp;" mil"</f>
        <v>$4,074.4 mil</v>
      </c>
      <c r="AD9" s="110">
        <f t="shared" si="0"/>
        <v>2.609517822882168E-2</v>
      </c>
      <c r="AF9" s="110">
        <f t="shared" si="1"/>
        <v>0.20991590507738134</v>
      </c>
    </row>
    <row r="10" spans="1:32" x14ac:dyDescent="0.25">
      <c r="A10" s="30" t="s">
        <v>17</v>
      </c>
      <c r="B10" s="71"/>
      <c r="C10" s="72"/>
      <c r="D10" s="73">
        <f>AD105</f>
        <v>15.732538787781177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48.528802320762537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86.845872734807671</v>
      </c>
      <c r="P11" s="74" t="s">
        <v>85</v>
      </c>
      <c r="S11" s="107" t="s">
        <v>29</v>
      </c>
      <c r="T11" s="112"/>
      <c r="U11" s="112"/>
      <c r="V11" s="112">
        <v>65593</v>
      </c>
      <c r="W11" s="112">
        <v>67556</v>
      </c>
      <c r="X11" s="112">
        <v>69250</v>
      </c>
      <c r="Y11" s="112">
        <v>67738</v>
      </c>
      <c r="Z11" s="112">
        <v>67529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5.7435105300832605</v>
      </c>
      <c r="P12" s="74" t="s">
        <v>85</v>
      </c>
      <c r="S12" s="107" t="s">
        <v>30</v>
      </c>
      <c r="T12" s="112"/>
      <c r="U12" s="112"/>
      <c r="V12" s="112">
        <v>6622</v>
      </c>
      <c r="W12" s="112">
        <v>6753</v>
      </c>
      <c r="X12" s="112">
        <v>7003</v>
      </c>
      <c r="Y12" s="112">
        <v>7029</v>
      </c>
      <c r="Z12" s="112">
        <v>6979</v>
      </c>
    </row>
    <row r="13" spans="1:32" ht="15" customHeight="1" x14ac:dyDescent="0.25">
      <c r="A13" s="30" t="s">
        <v>19</v>
      </c>
      <c r="B13" s="72"/>
      <c r="C13" s="72"/>
      <c r="D13" s="73">
        <f>AD108</f>
        <v>13.367692059913031</v>
      </c>
      <c r="E13" s="74" t="s">
        <v>85</v>
      </c>
      <c r="F13" s="24"/>
      <c r="G13" s="142" t="s">
        <v>285</v>
      </c>
      <c r="H13" s="143"/>
      <c r="I13" s="143"/>
      <c r="J13" s="143"/>
      <c r="K13" s="143"/>
      <c r="L13" s="143"/>
      <c r="M13" s="81"/>
      <c r="N13" s="72"/>
      <c r="O13" s="73">
        <f>T132</f>
        <v>7.4125004709339564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12.961024319536158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41.4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20.848767917539057</v>
      </c>
      <c r="E15" s="74" t="s">
        <v>85</v>
      </c>
      <c r="F15" s="24"/>
      <c r="G15" s="33" t="s">
        <v>279</v>
      </c>
      <c r="H15" s="72"/>
      <c r="I15" s="72"/>
      <c r="J15" s="72"/>
      <c r="K15" s="82"/>
      <c r="L15" s="72"/>
      <c r="M15" s="72"/>
      <c r="N15" s="72"/>
      <c r="O15" s="73">
        <f>AB38</f>
        <v>15.917267881025488</v>
      </c>
      <c r="P15" s="74" t="s">
        <v>85</v>
      </c>
      <c r="S15" s="115" t="s">
        <v>61</v>
      </c>
      <c r="T15" s="115"/>
      <c r="U15" s="116"/>
      <c r="V15" s="116">
        <v>317</v>
      </c>
      <c r="W15" s="116">
        <v>266</v>
      </c>
      <c r="X15" s="116">
        <v>311</v>
      </c>
      <c r="Y15" s="112">
        <v>263</v>
      </c>
      <c r="Z15" s="112">
        <v>260</v>
      </c>
      <c r="AB15" s="117">
        <f t="shared" ref="AB15:AB34" si="2">IF(Z15="np",0,Z15/$Z$34)</f>
        <v>3.4895581682503891E-3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46.882213990443979</v>
      </c>
      <c r="E16" s="85" t="s">
        <v>85</v>
      </c>
      <c r="F16" s="24"/>
      <c r="G16" s="86" t="s">
        <v>280</v>
      </c>
      <c r="H16" s="35"/>
      <c r="I16" s="35"/>
      <c r="J16" s="35"/>
      <c r="K16" s="36"/>
      <c r="L16" s="35"/>
      <c r="M16" s="35"/>
      <c r="N16" s="35"/>
      <c r="O16" s="84">
        <f>AB37</f>
        <v>84.082732118974519</v>
      </c>
      <c r="P16" s="37" t="s">
        <v>85</v>
      </c>
      <c r="S16" s="115" t="s">
        <v>62</v>
      </c>
      <c r="T16" s="115"/>
      <c r="U16" s="116"/>
      <c r="V16" s="116">
        <v>152</v>
      </c>
      <c r="W16" s="116">
        <v>133</v>
      </c>
      <c r="X16" s="116">
        <v>138</v>
      </c>
      <c r="Y16" s="112">
        <v>156</v>
      </c>
      <c r="Z16" s="112">
        <v>151</v>
      </c>
      <c r="AB16" s="117">
        <f t="shared" si="2"/>
        <v>2.0266280130992647E-3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4204</v>
      </c>
      <c r="W17" s="116">
        <v>4102</v>
      </c>
      <c r="X17" s="116">
        <v>4069</v>
      </c>
      <c r="Y17" s="112">
        <v>3695</v>
      </c>
      <c r="Z17" s="112">
        <v>3640</v>
      </c>
      <c r="AB17" s="117">
        <f t="shared" si="2"/>
        <v>4.8853814355505447E-2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289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559</v>
      </c>
      <c r="W18" s="116">
        <v>553</v>
      </c>
      <c r="X18" s="116">
        <v>557</v>
      </c>
      <c r="Y18" s="112">
        <v>654</v>
      </c>
      <c r="Z18" s="112">
        <v>654</v>
      </c>
      <c r="AB18" s="117">
        <f t="shared" si="2"/>
        <v>8.7775809309067476E-3</v>
      </c>
    </row>
    <row r="19" spans="1:28" x14ac:dyDescent="0.25">
      <c r="A19" s="63" t="str">
        <f>$S$1&amp;" ("&amp;$V$2&amp;" to "&amp;$Z$2&amp;")"</f>
        <v>Hobsons Bay (2016-17 to 2020-21)</v>
      </c>
      <c r="B19" s="63"/>
      <c r="C19" s="63"/>
      <c r="D19" s="63"/>
      <c r="E19" s="63"/>
      <c r="F19" s="63"/>
      <c r="G19" s="63" t="str">
        <f>$S$1&amp;" ("&amp;$V$2&amp;" to "&amp;$Z$2&amp;")"</f>
        <v>Hobsons Bay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4390</v>
      </c>
      <c r="W19" s="116">
        <v>4929</v>
      </c>
      <c r="X19" s="116">
        <v>5198</v>
      </c>
      <c r="Y19" s="112">
        <v>5088</v>
      </c>
      <c r="Z19" s="112">
        <v>5175</v>
      </c>
      <c r="AB19" s="117">
        <f t="shared" si="2"/>
        <v>6.9455628925752938E-2</v>
      </c>
    </row>
    <row r="20" spans="1:28" x14ac:dyDescent="0.25">
      <c r="S20" s="115" t="s">
        <v>66</v>
      </c>
      <c r="T20" s="115"/>
      <c r="U20" s="116"/>
      <c r="V20" s="116">
        <v>3416</v>
      </c>
      <c r="W20" s="116">
        <v>3586</v>
      </c>
      <c r="X20" s="116">
        <v>3298</v>
      </c>
      <c r="Y20" s="112">
        <v>3220</v>
      </c>
      <c r="Z20" s="112">
        <v>3130</v>
      </c>
      <c r="AB20" s="117">
        <f t="shared" si="2"/>
        <v>4.2008911794706609E-2</v>
      </c>
    </row>
    <row r="21" spans="1:28" x14ac:dyDescent="0.25">
      <c r="S21" s="115" t="s">
        <v>67</v>
      </c>
      <c r="T21" s="115"/>
      <c r="U21" s="116"/>
      <c r="V21" s="116">
        <v>5604</v>
      </c>
      <c r="W21" s="116">
        <v>6018</v>
      </c>
      <c r="X21" s="116">
        <v>5991</v>
      </c>
      <c r="Y21" s="112">
        <v>6097</v>
      </c>
      <c r="Z21" s="112">
        <v>6295</v>
      </c>
      <c r="AB21" s="117">
        <f t="shared" si="2"/>
        <v>8.4487571804369999E-2</v>
      </c>
    </row>
    <row r="22" spans="1:28" x14ac:dyDescent="0.25">
      <c r="S22" s="115" t="s">
        <v>68</v>
      </c>
      <c r="T22" s="115"/>
      <c r="U22" s="116"/>
      <c r="V22" s="116">
        <v>4336</v>
      </c>
      <c r="W22" s="116">
        <v>4509</v>
      </c>
      <c r="X22" s="116">
        <v>4660</v>
      </c>
      <c r="Y22" s="112">
        <v>4811</v>
      </c>
      <c r="Z22" s="112">
        <v>4806</v>
      </c>
      <c r="AB22" s="117">
        <f t="shared" si="2"/>
        <v>6.4503140602351419E-2</v>
      </c>
    </row>
    <row r="23" spans="1:28" x14ac:dyDescent="0.25">
      <c r="S23" s="115" t="s">
        <v>69</v>
      </c>
      <c r="T23" s="115"/>
      <c r="U23" s="116"/>
      <c r="V23" s="116">
        <v>3722</v>
      </c>
      <c r="W23" s="116">
        <v>4032</v>
      </c>
      <c r="X23" s="116">
        <v>4129</v>
      </c>
      <c r="Y23" s="112">
        <v>3899</v>
      </c>
      <c r="Z23" s="112">
        <v>3861</v>
      </c>
      <c r="AB23" s="117">
        <f t="shared" si="2"/>
        <v>5.1819938798518282E-2</v>
      </c>
    </row>
    <row r="24" spans="1:28" x14ac:dyDescent="0.25">
      <c r="S24" s="115" t="s">
        <v>70</v>
      </c>
      <c r="T24" s="115"/>
      <c r="U24" s="116"/>
      <c r="V24" s="116">
        <v>1702</v>
      </c>
      <c r="W24" s="116">
        <v>1696</v>
      </c>
      <c r="X24" s="116">
        <v>1732</v>
      </c>
      <c r="Y24" s="112">
        <v>1631</v>
      </c>
      <c r="Z24" s="112">
        <v>1600</v>
      </c>
      <c r="AB24" s="117">
        <f t="shared" si="2"/>
        <v>2.1474204112310089E-2</v>
      </c>
    </row>
    <row r="25" spans="1:28" x14ac:dyDescent="0.25">
      <c r="S25" s="115" t="s">
        <v>71</v>
      </c>
      <c r="T25" s="115"/>
      <c r="U25" s="116"/>
      <c r="V25" s="116">
        <v>3494</v>
      </c>
      <c r="W25" s="116">
        <v>3632</v>
      </c>
      <c r="X25" s="116">
        <v>3759</v>
      </c>
      <c r="Y25" s="112">
        <v>3862</v>
      </c>
      <c r="Z25" s="112">
        <v>3985</v>
      </c>
      <c r="AB25" s="117">
        <f t="shared" si="2"/>
        <v>5.3484189617222309E-2</v>
      </c>
    </row>
    <row r="26" spans="1:28" x14ac:dyDescent="0.25">
      <c r="S26" s="115" t="s">
        <v>72</v>
      </c>
      <c r="T26" s="115"/>
      <c r="U26" s="116"/>
      <c r="V26" s="116">
        <v>1400</v>
      </c>
      <c r="W26" s="116">
        <v>1567</v>
      </c>
      <c r="X26" s="116">
        <v>1586</v>
      </c>
      <c r="Y26" s="112">
        <v>1512</v>
      </c>
      <c r="Z26" s="112">
        <v>1472</v>
      </c>
      <c r="AB26" s="117">
        <f t="shared" si="2"/>
        <v>1.9756267783325281E-2</v>
      </c>
    </row>
    <row r="27" spans="1:28" x14ac:dyDescent="0.25">
      <c r="S27" s="115" t="s">
        <v>73</v>
      </c>
      <c r="T27" s="115"/>
      <c r="U27" s="116"/>
      <c r="V27" s="116">
        <v>6107</v>
      </c>
      <c r="W27" s="116">
        <v>6935</v>
      </c>
      <c r="X27" s="116">
        <v>7390</v>
      </c>
      <c r="Y27" s="112">
        <v>7338</v>
      </c>
      <c r="Z27" s="112">
        <v>7326</v>
      </c>
      <c r="AB27" s="117">
        <f t="shared" si="2"/>
        <v>9.8325012079239812E-2</v>
      </c>
    </row>
    <row r="28" spans="1:28" x14ac:dyDescent="0.25">
      <c r="S28" s="115" t="s">
        <v>74</v>
      </c>
      <c r="T28" s="115"/>
      <c r="U28" s="116"/>
      <c r="V28" s="116">
        <v>7642</v>
      </c>
      <c r="W28" s="116">
        <v>8549</v>
      </c>
      <c r="X28" s="116">
        <v>8854</v>
      </c>
      <c r="Y28" s="112">
        <v>8576</v>
      </c>
      <c r="Z28" s="112">
        <v>8193</v>
      </c>
      <c r="AB28" s="117">
        <f t="shared" si="2"/>
        <v>0.10996134643259785</v>
      </c>
    </row>
    <row r="29" spans="1:28" x14ac:dyDescent="0.25">
      <c r="S29" s="115" t="s">
        <v>75</v>
      </c>
      <c r="T29" s="115"/>
      <c r="U29" s="116"/>
      <c r="V29" s="116">
        <v>4126</v>
      </c>
      <c r="W29" s="116">
        <v>3891</v>
      </c>
      <c r="X29" s="116">
        <v>6188</v>
      </c>
      <c r="Y29" s="112">
        <v>4184</v>
      </c>
      <c r="Z29" s="112">
        <v>4442</v>
      </c>
      <c r="AB29" s="117">
        <f t="shared" si="2"/>
        <v>5.9617759166800878E-2</v>
      </c>
    </row>
    <row r="30" spans="1:28" x14ac:dyDescent="0.25">
      <c r="S30" s="115" t="s">
        <v>76</v>
      </c>
      <c r="T30" s="115"/>
      <c r="U30" s="116"/>
      <c r="V30" s="116">
        <v>5519</v>
      </c>
      <c r="W30" s="116">
        <v>5782</v>
      </c>
      <c r="X30" s="116">
        <v>4297</v>
      </c>
      <c r="Y30" s="112">
        <v>5770</v>
      </c>
      <c r="Z30" s="112">
        <v>5560</v>
      </c>
      <c r="AB30" s="117">
        <f t="shared" si="2"/>
        <v>7.4622859290277552E-2</v>
      </c>
    </row>
    <row r="31" spans="1:28" x14ac:dyDescent="0.25">
      <c r="S31" s="115" t="s">
        <v>77</v>
      </c>
      <c r="T31" s="115"/>
      <c r="U31" s="116"/>
      <c r="V31" s="116">
        <v>6319</v>
      </c>
      <c r="W31" s="116">
        <v>6798</v>
      </c>
      <c r="X31" s="116">
        <v>7080</v>
      </c>
      <c r="Y31" s="112">
        <v>7189</v>
      </c>
      <c r="Z31" s="112">
        <v>7676</v>
      </c>
      <c r="AB31" s="117">
        <f t="shared" si="2"/>
        <v>0.10302249422880765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1672</v>
      </c>
      <c r="W32" s="116">
        <v>1854</v>
      </c>
      <c r="X32" s="116">
        <v>2091</v>
      </c>
      <c r="Y32" s="112">
        <v>2146</v>
      </c>
      <c r="Z32" s="112">
        <v>2056</v>
      </c>
      <c r="AB32" s="117">
        <f t="shared" si="2"/>
        <v>2.7594352284318464E-2</v>
      </c>
    </row>
    <row r="33" spans="19:32" x14ac:dyDescent="0.25">
      <c r="S33" s="115" t="s">
        <v>79</v>
      </c>
      <c r="T33" s="115"/>
      <c r="U33" s="116"/>
      <c r="V33" s="116">
        <v>2145</v>
      </c>
      <c r="W33" s="116">
        <v>2368</v>
      </c>
      <c r="X33" s="116">
        <v>2492</v>
      </c>
      <c r="Y33" s="112">
        <v>2629</v>
      </c>
      <c r="Z33" s="112">
        <v>2576</v>
      </c>
      <c r="AB33" s="117">
        <f t="shared" si="2"/>
        <v>3.4573468620819239E-2</v>
      </c>
    </row>
    <row r="34" spans="19:32" x14ac:dyDescent="0.25">
      <c r="S34" s="118" t="s">
        <v>53</v>
      </c>
      <c r="T34" s="118"/>
      <c r="U34" s="119"/>
      <c r="V34" s="119">
        <v>72213</v>
      </c>
      <c r="W34" s="119">
        <v>74309</v>
      </c>
      <c r="X34" s="119">
        <v>76250</v>
      </c>
      <c r="Y34" s="120">
        <v>74766</v>
      </c>
      <c r="Z34" s="120">
        <v>74508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44300</v>
      </c>
      <c r="W37" s="112">
        <v>45361</v>
      </c>
      <c r="X37" s="112">
        <v>45469</v>
      </c>
      <c r="Y37" s="112">
        <v>45783</v>
      </c>
      <c r="Z37" s="112">
        <v>44637</v>
      </c>
      <c r="AB37" s="132">
        <f>Z37/Z40*100</f>
        <v>84.082732118974519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7636</v>
      </c>
      <c r="W38" s="112">
        <v>7711</v>
      </c>
      <c r="X38" s="112">
        <v>8619</v>
      </c>
      <c r="Y38" s="112">
        <v>8452</v>
      </c>
      <c r="Z38" s="112">
        <v>8450</v>
      </c>
      <c r="AB38" s="132">
        <f>Z38/Z40*100</f>
        <v>15.917267881025488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51936</v>
      </c>
      <c r="W40" s="112">
        <v>53072</v>
      </c>
      <c r="X40" s="112">
        <v>54088</v>
      </c>
      <c r="Y40" s="112">
        <v>54235</v>
      </c>
      <c r="Z40" s="112">
        <v>53087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8</v>
      </c>
      <c r="W44" s="112">
        <v>4</v>
      </c>
      <c r="X44" s="112">
        <v>8</v>
      </c>
      <c r="Y44" s="112">
        <v>12</v>
      </c>
      <c r="Z44" s="112">
        <v>13</v>
      </c>
    </row>
    <row r="45" spans="19:32" x14ac:dyDescent="0.25">
      <c r="S45" s="115" t="s">
        <v>37</v>
      </c>
      <c r="T45" s="115"/>
      <c r="U45" s="112"/>
      <c r="V45" s="112">
        <v>470</v>
      </c>
      <c r="W45" s="112">
        <v>445</v>
      </c>
      <c r="X45" s="112">
        <v>503</v>
      </c>
      <c r="Y45" s="112">
        <v>506</v>
      </c>
      <c r="Z45" s="112">
        <v>582</v>
      </c>
    </row>
    <row r="46" spans="19:32" x14ac:dyDescent="0.25">
      <c r="S46" s="115" t="s">
        <v>38</v>
      </c>
      <c r="T46" s="115"/>
      <c r="U46" s="112"/>
      <c r="V46" s="112">
        <v>1679</v>
      </c>
      <c r="W46" s="112">
        <v>1671</v>
      </c>
      <c r="X46" s="112">
        <v>1799</v>
      </c>
      <c r="Y46" s="112">
        <v>1707</v>
      </c>
      <c r="Z46" s="112">
        <v>1692</v>
      </c>
    </row>
    <row r="47" spans="19:32" x14ac:dyDescent="0.25">
      <c r="S47" s="115" t="s">
        <v>39</v>
      </c>
      <c r="T47" s="115"/>
      <c r="U47" s="112"/>
      <c r="V47" s="112">
        <v>3435</v>
      </c>
      <c r="W47" s="112">
        <v>3559</v>
      </c>
      <c r="X47" s="112">
        <v>3743</v>
      </c>
      <c r="Y47" s="112">
        <v>3291</v>
      </c>
      <c r="Z47" s="112">
        <v>3075</v>
      </c>
    </row>
    <row r="48" spans="19:32" x14ac:dyDescent="0.25">
      <c r="S48" s="115" t="s">
        <v>40</v>
      </c>
      <c r="T48" s="115"/>
      <c r="U48" s="112"/>
      <c r="V48" s="112">
        <v>4906</v>
      </c>
      <c r="W48" s="112">
        <v>5025</v>
      </c>
      <c r="X48" s="112">
        <v>5156</v>
      </c>
      <c r="Y48" s="112">
        <v>5030</v>
      </c>
      <c r="Z48" s="112">
        <v>4736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5102</v>
      </c>
      <c r="W49" s="112">
        <v>5128</v>
      </c>
      <c r="X49" s="112">
        <v>5177</v>
      </c>
      <c r="Y49" s="112">
        <v>5030</v>
      </c>
      <c r="Z49" s="112">
        <v>4951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Hobsons Bay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4491</v>
      </c>
      <c r="W50" s="112">
        <v>4722</v>
      </c>
      <c r="X50" s="112">
        <v>4921</v>
      </c>
      <c r="Y50" s="112">
        <v>5038</v>
      </c>
      <c r="Z50" s="112">
        <v>4932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4124</v>
      </c>
      <c r="W51" s="112">
        <v>4215</v>
      </c>
      <c r="X51" s="112">
        <v>4170</v>
      </c>
      <c r="Y51" s="112">
        <v>4140</v>
      </c>
      <c r="Z51" s="112">
        <v>4070</v>
      </c>
    </row>
    <row r="52" spans="1:26" ht="15" customHeight="1" x14ac:dyDescent="0.25">
      <c r="S52" s="115" t="s">
        <v>44</v>
      </c>
      <c r="T52" s="115"/>
      <c r="U52" s="112"/>
      <c r="V52" s="112">
        <v>3942</v>
      </c>
      <c r="W52" s="112">
        <v>4008</v>
      </c>
      <c r="X52" s="112">
        <v>3880</v>
      </c>
      <c r="Y52" s="112">
        <v>3899</v>
      </c>
      <c r="Z52" s="112">
        <v>3836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3297</v>
      </c>
      <c r="W53" s="112">
        <v>3383</v>
      </c>
      <c r="X53" s="112">
        <v>3415</v>
      </c>
      <c r="Y53" s="112">
        <v>3392</v>
      </c>
      <c r="Z53" s="112">
        <v>3431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2944</v>
      </c>
      <c r="W54" s="112">
        <v>2975</v>
      </c>
      <c r="X54" s="112">
        <v>3068</v>
      </c>
      <c r="Y54" s="112">
        <v>3019</v>
      </c>
      <c r="Z54" s="112">
        <v>2918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1964</v>
      </c>
      <c r="W55" s="112">
        <v>2053</v>
      </c>
      <c r="X55" s="112">
        <v>2158</v>
      </c>
      <c r="Y55" s="112">
        <v>2156</v>
      </c>
      <c r="Z55" s="112">
        <v>2209</v>
      </c>
    </row>
    <row r="56" spans="1:26" ht="15" customHeight="1" x14ac:dyDescent="0.25">
      <c r="S56" s="115" t="s">
        <v>48</v>
      </c>
      <c r="T56" s="115"/>
      <c r="U56" s="112"/>
      <c r="V56" s="112">
        <v>904</v>
      </c>
      <c r="W56" s="112">
        <v>931</v>
      </c>
      <c r="X56" s="112">
        <v>936</v>
      </c>
      <c r="Y56" s="112">
        <v>993</v>
      </c>
      <c r="Z56" s="112">
        <v>1046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284</v>
      </c>
      <c r="W57" s="112">
        <v>352</v>
      </c>
      <c r="X57" s="112">
        <v>353</v>
      </c>
      <c r="Y57" s="112">
        <v>369</v>
      </c>
      <c r="Z57" s="112">
        <v>375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114</v>
      </c>
      <c r="W58" s="112">
        <v>137</v>
      </c>
      <c r="X58" s="112">
        <v>146</v>
      </c>
      <c r="Y58" s="112">
        <v>133</v>
      </c>
      <c r="Z58" s="112">
        <v>143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59</v>
      </c>
      <c r="W59" s="112">
        <v>60</v>
      </c>
      <c r="X59" s="112">
        <v>75</v>
      </c>
      <c r="Y59" s="112">
        <v>63</v>
      </c>
      <c r="Z59" s="112">
        <v>71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51</v>
      </c>
      <c r="W60" s="112">
        <v>45</v>
      </c>
      <c r="X60" s="112">
        <v>38</v>
      </c>
      <c r="Y60" s="112">
        <v>45</v>
      </c>
      <c r="Z60" s="112">
        <v>46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37773</v>
      </c>
      <c r="W61" s="112">
        <v>38718</v>
      </c>
      <c r="X61" s="112">
        <v>39556</v>
      </c>
      <c r="Y61" s="112">
        <v>38831</v>
      </c>
      <c r="Z61" s="112">
        <v>38126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16</v>
      </c>
      <c r="W63" s="112">
        <v>16</v>
      </c>
      <c r="X63" s="112">
        <v>11</v>
      </c>
      <c r="Y63" s="112">
        <v>5</v>
      </c>
      <c r="Z63" s="112">
        <v>9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513</v>
      </c>
      <c r="W64" s="112">
        <v>556</v>
      </c>
      <c r="X64" s="112">
        <v>600</v>
      </c>
      <c r="Y64" s="112">
        <v>606</v>
      </c>
      <c r="Z64" s="112">
        <v>606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Hobsons Bay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1672</v>
      </c>
      <c r="W65" s="112">
        <v>1706</v>
      </c>
      <c r="X65" s="112">
        <v>1777</v>
      </c>
      <c r="Y65" s="112">
        <v>1709</v>
      </c>
      <c r="Z65" s="112">
        <v>1740</v>
      </c>
    </row>
    <row r="66" spans="1:26" x14ac:dyDescent="0.25">
      <c r="S66" s="115" t="s">
        <v>39</v>
      </c>
      <c r="T66" s="115"/>
      <c r="U66" s="112"/>
      <c r="V66" s="112">
        <v>3184</v>
      </c>
      <c r="W66" s="112">
        <v>3174</v>
      </c>
      <c r="X66" s="112">
        <v>3354</v>
      </c>
      <c r="Y66" s="112">
        <v>2961</v>
      </c>
      <c r="Z66" s="112">
        <v>3124</v>
      </c>
    </row>
    <row r="67" spans="1:26" x14ac:dyDescent="0.25">
      <c r="S67" s="115" t="s">
        <v>40</v>
      </c>
      <c r="T67" s="115"/>
      <c r="U67" s="112"/>
      <c r="V67" s="112">
        <v>4434</v>
      </c>
      <c r="W67" s="112">
        <v>4566</v>
      </c>
      <c r="X67" s="112">
        <v>4522</v>
      </c>
      <c r="Y67" s="112">
        <v>4453</v>
      </c>
      <c r="Z67" s="112">
        <v>4407</v>
      </c>
    </row>
    <row r="68" spans="1:26" x14ac:dyDescent="0.25">
      <c r="S68" s="115" t="s">
        <v>41</v>
      </c>
      <c r="T68" s="115"/>
      <c r="U68" s="112"/>
      <c r="V68" s="112">
        <v>4255</v>
      </c>
      <c r="W68" s="112">
        <v>4477</v>
      </c>
      <c r="X68" s="112">
        <v>4690</v>
      </c>
      <c r="Y68" s="112">
        <v>4608</v>
      </c>
      <c r="Z68" s="112">
        <v>4595</v>
      </c>
    </row>
    <row r="69" spans="1:26" x14ac:dyDescent="0.25">
      <c r="S69" s="115" t="s">
        <v>42</v>
      </c>
      <c r="T69" s="115"/>
      <c r="U69" s="112"/>
      <c r="V69" s="112">
        <v>4020</v>
      </c>
      <c r="W69" s="112">
        <v>4249</v>
      </c>
      <c r="X69" s="112">
        <v>4360</v>
      </c>
      <c r="Y69" s="112">
        <v>4368</v>
      </c>
      <c r="Z69" s="112">
        <v>4432</v>
      </c>
    </row>
    <row r="70" spans="1:26" x14ac:dyDescent="0.25">
      <c r="S70" s="115" t="s">
        <v>43</v>
      </c>
      <c r="T70" s="115"/>
      <c r="U70" s="112"/>
      <c r="V70" s="112">
        <v>3710</v>
      </c>
      <c r="W70" s="112">
        <v>3737</v>
      </c>
      <c r="X70" s="112">
        <v>3922</v>
      </c>
      <c r="Y70" s="112">
        <v>3929</v>
      </c>
      <c r="Z70" s="112">
        <v>4049</v>
      </c>
    </row>
    <row r="71" spans="1:26" x14ac:dyDescent="0.25">
      <c r="S71" s="115" t="s">
        <v>44</v>
      </c>
      <c r="T71" s="115"/>
      <c r="U71" s="112"/>
      <c r="V71" s="112">
        <v>3819</v>
      </c>
      <c r="W71" s="112">
        <v>3934</v>
      </c>
      <c r="X71" s="112">
        <v>3904</v>
      </c>
      <c r="Y71" s="112">
        <v>3765</v>
      </c>
      <c r="Z71" s="112">
        <v>3625</v>
      </c>
    </row>
    <row r="72" spans="1:26" x14ac:dyDescent="0.25">
      <c r="S72" s="115" t="s">
        <v>45</v>
      </c>
      <c r="T72" s="115"/>
      <c r="U72" s="112"/>
      <c r="V72" s="112">
        <v>3307</v>
      </c>
      <c r="W72" s="112">
        <v>3343</v>
      </c>
      <c r="X72" s="112">
        <v>3480</v>
      </c>
      <c r="Y72" s="112">
        <v>3459</v>
      </c>
      <c r="Z72" s="112">
        <v>3616</v>
      </c>
    </row>
    <row r="73" spans="1:26" x14ac:dyDescent="0.25">
      <c r="S73" s="115" t="s">
        <v>46</v>
      </c>
      <c r="T73" s="115"/>
      <c r="U73" s="112"/>
      <c r="V73" s="112">
        <v>2758</v>
      </c>
      <c r="W73" s="112">
        <v>2848</v>
      </c>
      <c r="X73" s="112">
        <v>2986</v>
      </c>
      <c r="Y73" s="112">
        <v>2870</v>
      </c>
      <c r="Z73" s="112">
        <v>2772</v>
      </c>
    </row>
    <row r="74" spans="1:26" x14ac:dyDescent="0.25">
      <c r="S74" s="115" t="s">
        <v>47</v>
      </c>
      <c r="T74" s="115"/>
      <c r="U74" s="112"/>
      <c r="V74" s="112">
        <v>1601</v>
      </c>
      <c r="W74" s="112">
        <v>1754</v>
      </c>
      <c r="X74" s="112">
        <v>1828</v>
      </c>
      <c r="Y74" s="112">
        <v>1868</v>
      </c>
      <c r="Z74" s="112">
        <v>2003</v>
      </c>
    </row>
    <row r="75" spans="1:26" x14ac:dyDescent="0.25">
      <c r="S75" s="115" t="s">
        <v>48</v>
      </c>
      <c r="T75" s="115"/>
      <c r="U75" s="112"/>
      <c r="V75" s="112">
        <v>668</v>
      </c>
      <c r="W75" s="112">
        <v>709</v>
      </c>
      <c r="X75" s="112">
        <v>757</v>
      </c>
      <c r="Y75" s="112">
        <v>782</v>
      </c>
      <c r="Z75" s="112">
        <v>829</v>
      </c>
    </row>
    <row r="76" spans="1:26" x14ac:dyDescent="0.25">
      <c r="S76" s="115" t="s">
        <v>49</v>
      </c>
      <c r="T76" s="115"/>
      <c r="U76" s="112"/>
      <c r="V76" s="112">
        <v>251</v>
      </c>
      <c r="W76" s="112">
        <v>263</v>
      </c>
      <c r="X76" s="112">
        <v>264</v>
      </c>
      <c r="Y76" s="112">
        <v>281</v>
      </c>
      <c r="Z76" s="112">
        <v>280</v>
      </c>
    </row>
    <row r="77" spans="1:26" x14ac:dyDescent="0.25">
      <c r="S77" s="115" t="s">
        <v>50</v>
      </c>
      <c r="T77" s="115"/>
      <c r="U77" s="112"/>
      <c r="V77" s="112">
        <v>112</v>
      </c>
      <c r="W77" s="112">
        <v>111</v>
      </c>
      <c r="X77" s="112">
        <v>108</v>
      </c>
      <c r="Y77" s="112">
        <v>107</v>
      </c>
      <c r="Z77" s="112">
        <v>113</v>
      </c>
    </row>
    <row r="78" spans="1:26" x14ac:dyDescent="0.25">
      <c r="S78" s="115" t="s">
        <v>51</v>
      </c>
      <c r="T78" s="115"/>
      <c r="U78" s="112"/>
      <c r="V78" s="112">
        <v>56</v>
      </c>
      <c r="W78" s="112">
        <v>61</v>
      </c>
      <c r="X78" s="112">
        <v>64</v>
      </c>
      <c r="Y78" s="112">
        <v>79</v>
      </c>
      <c r="Z78" s="112">
        <v>61</v>
      </c>
    </row>
    <row r="79" spans="1:26" x14ac:dyDescent="0.25">
      <c r="S79" s="115" t="s">
        <v>52</v>
      </c>
      <c r="T79" s="115"/>
      <c r="U79" s="112"/>
      <c r="V79" s="112">
        <v>66</v>
      </c>
      <c r="W79" s="112">
        <v>95</v>
      </c>
      <c r="X79" s="112">
        <v>68</v>
      </c>
      <c r="Y79" s="112">
        <v>75</v>
      </c>
      <c r="Z79" s="112">
        <v>88</v>
      </c>
    </row>
    <row r="80" spans="1:26" x14ac:dyDescent="0.25">
      <c r="S80" s="118" t="s">
        <v>53</v>
      </c>
      <c r="T80" s="118"/>
      <c r="U80" s="112"/>
      <c r="V80" s="112">
        <v>34444</v>
      </c>
      <c r="W80" s="112">
        <v>35591</v>
      </c>
      <c r="X80" s="112">
        <v>36697</v>
      </c>
      <c r="Y80" s="112">
        <v>35937</v>
      </c>
      <c r="Z80" s="112">
        <v>36349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Hobsons Bay</v>
      </c>
      <c r="D83" s="144"/>
      <c r="E83" s="144"/>
      <c r="F83" s="144"/>
      <c r="G83" s="144"/>
      <c r="H83" s="47"/>
      <c r="I83" s="47"/>
      <c r="J83" s="145" t="str">
        <f>'State data for spotlight'!A1</f>
        <v>Victoria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3867</v>
      </c>
      <c r="W83" s="112">
        <v>4018</v>
      </c>
      <c r="X83" s="112">
        <v>4135</v>
      </c>
      <c r="Y83" s="112">
        <v>4254</v>
      </c>
      <c r="Z83" s="112">
        <v>4265</v>
      </c>
      <c r="AD83" s="117"/>
    </row>
    <row r="84" spans="1:30" ht="15" customHeight="1" x14ac:dyDescent="0.25">
      <c r="A84" s="46"/>
      <c r="B84" s="46"/>
      <c r="C84" s="48"/>
      <c r="D84" s="139" t="s">
        <v>0</v>
      </c>
      <c r="E84" s="139"/>
      <c r="F84" s="139" t="s">
        <v>201</v>
      </c>
      <c r="G84" s="139"/>
      <c r="H84" s="48"/>
      <c r="I84" s="48"/>
      <c r="J84" s="48"/>
      <c r="K84" s="48"/>
      <c r="L84" s="139" t="s">
        <v>0</v>
      </c>
      <c r="M84" s="139"/>
      <c r="N84" s="139" t="s">
        <v>201</v>
      </c>
      <c r="O84" s="139"/>
      <c r="S84" s="115" t="s">
        <v>57</v>
      </c>
      <c r="T84" s="115"/>
      <c r="U84" s="112"/>
      <c r="V84" s="112">
        <v>4780</v>
      </c>
      <c r="W84" s="112">
        <v>5051</v>
      </c>
      <c r="X84" s="112">
        <v>5153</v>
      </c>
      <c r="Y84" s="112">
        <v>5192</v>
      </c>
      <c r="Z84" s="112">
        <v>5162</v>
      </c>
    </row>
    <row r="85" spans="1:30" ht="15" customHeight="1" x14ac:dyDescent="0.25">
      <c r="A85" s="46"/>
      <c r="B85" s="46"/>
      <c r="C85" s="58" t="s">
        <v>1</v>
      </c>
      <c r="D85" s="139" t="s">
        <v>2</v>
      </c>
      <c r="E85" s="139"/>
      <c r="F85" s="139" t="str">
        <f>"since "&amp;$V$2</f>
        <v>since 2016-17</v>
      </c>
      <c r="G85" s="139"/>
      <c r="H85" s="48"/>
      <c r="I85" s="48"/>
      <c r="J85" s="48"/>
      <c r="K85" s="58" t="s">
        <v>1</v>
      </c>
      <c r="L85" s="139" t="s">
        <v>2</v>
      </c>
      <c r="M85" s="139"/>
      <c r="N85" s="139" t="str">
        <f>"since "&amp;$V$2</f>
        <v>since 2016-17</v>
      </c>
      <c r="O85" s="139"/>
      <c r="S85" s="115" t="s">
        <v>195</v>
      </c>
      <c r="T85" s="115"/>
      <c r="U85" s="112"/>
      <c r="V85" s="112">
        <v>4205</v>
      </c>
      <c r="W85" s="112">
        <v>4282</v>
      </c>
      <c r="X85" s="112">
        <v>4284</v>
      </c>
      <c r="Y85" s="112">
        <v>4211</v>
      </c>
      <c r="Z85" s="112">
        <v>4049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74,508</v>
      </c>
      <c r="D86" s="96">
        <f t="shared" ref="D86:D91" si="4">AD4</f>
        <v>-3.4507663911403919E-3</v>
      </c>
      <c r="E86" s="97">
        <f t="shared" ref="E86:E91" si="5">AD4</f>
        <v>-3.4507663911403919E-3</v>
      </c>
      <c r="F86" s="96">
        <f t="shared" ref="F86:F91" si="6">AF4</f>
        <v>3.1795269484296229E-2</v>
      </c>
      <c r="G86" s="97">
        <f t="shared" ref="G86:G91" si="7">AF4</f>
        <v>3.1795269484296229E-2</v>
      </c>
      <c r="H86" s="57"/>
      <c r="I86" s="57"/>
      <c r="J86" s="140" t="str">
        <f>'State data for spotlight'!J4</f>
        <v>5,274,707</v>
      </c>
      <c r="K86" s="140"/>
      <c r="L86" s="96">
        <f>'State data for spotlight'!L4</f>
        <v>1.4421743640712803E-2</v>
      </c>
      <c r="M86" s="97">
        <f>'State data for spotlight'!L4</f>
        <v>1.4421743640712803E-2</v>
      </c>
      <c r="N86" s="96">
        <f>'State data for spotlight'!N4</f>
        <v>8.438148994686534E-2</v>
      </c>
      <c r="O86" s="97">
        <f>'State data for spotlight'!N4</f>
        <v>8.438148994686534E-2</v>
      </c>
      <c r="S86" s="115" t="s">
        <v>196</v>
      </c>
      <c r="T86" s="115"/>
      <c r="U86" s="112"/>
      <c r="V86" s="112">
        <v>1416</v>
      </c>
      <c r="W86" s="112">
        <v>1471</v>
      </c>
      <c r="X86" s="112">
        <v>1533</v>
      </c>
      <c r="Y86" s="112">
        <v>1559</v>
      </c>
      <c r="Z86" s="112">
        <v>1509</v>
      </c>
    </row>
    <row r="87" spans="1:30" ht="15" customHeight="1" x14ac:dyDescent="0.25">
      <c r="A87" s="98" t="s">
        <v>4</v>
      </c>
      <c r="B87" s="49"/>
      <c r="C87" s="57" t="str">
        <f t="shared" si="3"/>
        <v>38,126</v>
      </c>
      <c r="D87" s="96">
        <f t="shared" si="4"/>
        <v>-1.8130311614730887E-2</v>
      </c>
      <c r="E87" s="97">
        <f t="shared" si="5"/>
        <v>-1.8130311614730887E-2</v>
      </c>
      <c r="F87" s="96">
        <f t="shared" si="6"/>
        <v>9.3720216033039705E-3</v>
      </c>
      <c r="G87" s="97">
        <f t="shared" si="7"/>
        <v>9.3720216033039705E-3</v>
      </c>
      <c r="H87" s="57"/>
      <c r="I87" s="57"/>
      <c r="J87" s="140" t="str">
        <f>'State data for spotlight'!J5</f>
        <v>2,678,317</v>
      </c>
      <c r="K87" s="140"/>
      <c r="L87" s="96">
        <f>'State data for spotlight'!L5</f>
        <v>7.6054295905234603E-3</v>
      </c>
      <c r="M87" s="97">
        <f>'State data for spotlight'!L5</f>
        <v>7.6054295905234603E-3</v>
      </c>
      <c r="N87" s="96">
        <f>'State data for spotlight'!N5</f>
        <v>7.1082164833552008E-2</v>
      </c>
      <c r="O87" s="97">
        <f>'State data for spotlight'!N5</f>
        <v>7.1082164833552008E-2</v>
      </c>
      <c r="S87" s="115" t="s">
        <v>197</v>
      </c>
      <c r="T87" s="115"/>
      <c r="U87" s="112"/>
      <c r="V87" s="112">
        <v>1798</v>
      </c>
      <c r="W87" s="112">
        <v>1787</v>
      </c>
      <c r="X87" s="112">
        <v>1844</v>
      </c>
      <c r="Y87" s="112">
        <v>1808</v>
      </c>
      <c r="Z87" s="112">
        <v>1746</v>
      </c>
    </row>
    <row r="88" spans="1:30" ht="15" customHeight="1" x14ac:dyDescent="0.25">
      <c r="A88" s="98" t="s">
        <v>5</v>
      </c>
      <c r="B88" s="49"/>
      <c r="C88" s="57" t="str">
        <f t="shared" si="3"/>
        <v>36,349</v>
      </c>
      <c r="D88" s="96">
        <f t="shared" si="4"/>
        <v>1.1548950854344042E-2</v>
      </c>
      <c r="E88" s="97">
        <f t="shared" si="5"/>
        <v>1.1548950854344042E-2</v>
      </c>
      <c r="F88" s="96">
        <f t="shared" si="6"/>
        <v>5.527652779793879E-2</v>
      </c>
      <c r="G88" s="97">
        <f t="shared" si="7"/>
        <v>5.527652779793879E-2</v>
      </c>
      <c r="H88" s="57"/>
      <c r="I88" s="57"/>
      <c r="J88" s="140" t="str">
        <f>'State data for spotlight'!J6</f>
        <v>2,593,620</v>
      </c>
      <c r="K88" s="140"/>
      <c r="L88" s="96">
        <f>'State data for spotlight'!L6</f>
        <v>2.0458990541862843E-2</v>
      </c>
      <c r="M88" s="97">
        <f>'State data for spotlight'!L6</f>
        <v>2.0458990541862843E-2</v>
      </c>
      <c r="N88" s="96">
        <f>'State data for spotlight'!N6</f>
        <v>9.7278654845571522E-2</v>
      </c>
      <c r="O88" s="97">
        <f>'State data for spotlight'!N6</f>
        <v>9.7278654845571522E-2</v>
      </c>
      <c r="S88" s="115" t="s">
        <v>198</v>
      </c>
      <c r="T88" s="115"/>
      <c r="U88" s="112"/>
      <c r="V88" s="112">
        <v>1373</v>
      </c>
      <c r="W88" s="112">
        <v>1405</v>
      </c>
      <c r="X88" s="112">
        <v>1453</v>
      </c>
      <c r="Y88" s="112">
        <v>1419</v>
      </c>
      <c r="Z88" s="112">
        <v>1385</v>
      </c>
    </row>
    <row r="89" spans="1:30" ht="15" customHeight="1" x14ac:dyDescent="0.25">
      <c r="A89" s="49" t="s">
        <v>6</v>
      </c>
      <c r="B89" s="49"/>
      <c r="C89" s="57" t="str">
        <f t="shared" si="3"/>
        <v>53,086</v>
      </c>
      <c r="D89" s="96">
        <f t="shared" si="4"/>
        <v>-2.1275811209439555E-2</v>
      </c>
      <c r="E89" s="97">
        <f t="shared" si="5"/>
        <v>-2.1275811209439555E-2</v>
      </c>
      <c r="F89" s="96">
        <f t="shared" si="6"/>
        <v>2.2182000231062426E-2</v>
      </c>
      <c r="G89" s="97">
        <f t="shared" si="7"/>
        <v>2.2182000231062426E-2</v>
      </c>
      <c r="H89" s="57"/>
      <c r="I89" s="57"/>
      <c r="J89" s="140" t="str">
        <f>'State data for spotlight'!J7</f>
        <v>3,674,745</v>
      </c>
      <c r="K89" s="140"/>
      <c r="L89" s="96">
        <f>'State data for spotlight'!L7</f>
        <v>-4.8048916624486848E-3</v>
      </c>
      <c r="M89" s="97">
        <f>'State data for spotlight'!L7</f>
        <v>-4.8048916624486848E-3</v>
      </c>
      <c r="N89" s="96">
        <f>'State data for spotlight'!N7</f>
        <v>6.9960159780158238E-2</v>
      </c>
      <c r="O89" s="97">
        <f>'State data for spotlight'!N7</f>
        <v>6.9960159780158238E-2</v>
      </c>
      <c r="S89" s="115" t="s">
        <v>199</v>
      </c>
      <c r="T89" s="115"/>
      <c r="U89" s="112"/>
      <c r="V89" s="112">
        <v>2194</v>
      </c>
      <c r="W89" s="112">
        <v>2267</v>
      </c>
      <c r="X89" s="112">
        <v>2237</v>
      </c>
      <c r="Y89" s="112">
        <v>2134</v>
      </c>
      <c r="Z89" s="112">
        <v>2045</v>
      </c>
    </row>
    <row r="90" spans="1:30" ht="15" customHeight="1" x14ac:dyDescent="0.25">
      <c r="A90" s="49" t="s">
        <v>98</v>
      </c>
      <c r="B90" s="49"/>
      <c r="C90" s="57" t="str">
        <f t="shared" si="3"/>
        <v>$55,529</v>
      </c>
      <c r="D90" s="96">
        <f t="shared" si="4"/>
        <v>3.9216948620909076E-2</v>
      </c>
      <c r="E90" s="97">
        <f t="shared" si="5"/>
        <v>3.9216948620909076E-2</v>
      </c>
      <c r="F90" s="96">
        <f t="shared" si="6"/>
        <v>0.12274050709693074</v>
      </c>
      <c r="G90" s="97">
        <f t="shared" si="7"/>
        <v>0.12274050709693074</v>
      </c>
      <c r="H90" s="57"/>
      <c r="I90" s="57"/>
      <c r="J90" s="57"/>
      <c r="K90" s="57" t="str">
        <f>'State data for spotlight'!J8</f>
        <v>$47,209</v>
      </c>
      <c r="L90" s="96">
        <f>'State data for spotlight'!L8</f>
        <v>5.506898121546655E-2</v>
      </c>
      <c r="M90" s="97">
        <f>'State data for spotlight'!L8</f>
        <v>5.506898121546655E-2</v>
      </c>
      <c r="N90" s="96">
        <f>'State data for spotlight'!N8</f>
        <v>0.1204561491199776</v>
      </c>
      <c r="O90" s="97">
        <f>'State data for spotlight'!N8</f>
        <v>0.1204561491199776</v>
      </c>
      <c r="S90" s="115" t="s">
        <v>58</v>
      </c>
      <c r="T90" s="115"/>
      <c r="U90" s="112"/>
      <c r="V90" s="112">
        <v>2379</v>
      </c>
      <c r="W90" s="112">
        <v>2482</v>
      </c>
      <c r="X90" s="112">
        <v>2608</v>
      </c>
      <c r="Y90" s="112">
        <v>2542</v>
      </c>
      <c r="Z90" s="112">
        <v>2392</v>
      </c>
    </row>
    <row r="91" spans="1:30" ht="15" customHeight="1" x14ac:dyDescent="0.25">
      <c r="A91" s="49" t="s">
        <v>7</v>
      </c>
      <c r="B91" s="49"/>
      <c r="C91" s="57" t="str">
        <f t="shared" si="3"/>
        <v>$4,074.4 mil</v>
      </c>
      <c r="D91" s="96">
        <f t="shared" si="4"/>
        <v>2.609517822882168E-2</v>
      </c>
      <c r="E91" s="97">
        <f t="shared" si="5"/>
        <v>2.609517822882168E-2</v>
      </c>
      <c r="F91" s="96">
        <f t="shared" si="6"/>
        <v>0.20991590507738134</v>
      </c>
      <c r="G91" s="97">
        <f t="shared" si="7"/>
        <v>0.20991590507738134</v>
      </c>
      <c r="H91" s="57"/>
      <c r="I91" s="57"/>
      <c r="J91" s="57"/>
      <c r="K91" s="57" t="str">
        <f>'State data for spotlight'!J9</f>
        <v>$245.4 bil</v>
      </c>
      <c r="L91" s="96">
        <f>'State data for spotlight'!L9</f>
        <v>4.7371657837374626E-2</v>
      </c>
      <c r="M91" s="97">
        <f>'State data for spotlight'!L9</f>
        <v>4.7371657837374626E-2</v>
      </c>
      <c r="N91" s="96">
        <f>'State data for spotlight'!N9</f>
        <v>0.24227335855331145</v>
      </c>
      <c r="O91" s="97">
        <f>'State data for spotlight'!N9</f>
        <v>0.24227335855331145</v>
      </c>
      <c r="S91" s="118" t="s">
        <v>53</v>
      </c>
      <c r="T91" s="118"/>
      <c r="U91" s="112"/>
      <c r="V91" s="112">
        <v>27244</v>
      </c>
      <c r="W91" s="112">
        <v>27743</v>
      </c>
      <c r="X91" s="112">
        <v>28240</v>
      </c>
      <c r="Y91" s="112">
        <v>28211</v>
      </c>
      <c r="Z91" s="112">
        <v>27292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5" t="s">
        <v>202</v>
      </c>
      <c r="S93" s="115" t="s">
        <v>56</v>
      </c>
      <c r="T93" s="115"/>
      <c r="U93" s="112"/>
      <c r="V93" s="112">
        <v>2805</v>
      </c>
      <c r="W93" s="112">
        <v>2922</v>
      </c>
      <c r="X93" s="112">
        <v>3057</v>
      </c>
      <c r="Y93" s="112">
        <v>3143</v>
      </c>
      <c r="Z93" s="112">
        <v>3179</v>
      </c>
    </row>
    <row r="94" spans="1:30" ht="15" customHeight="1" x14ac:dyDescent="0.25">
      <c r="A94" s="136" t="s">
        <v>203</v>
      </c>
      <c r="S94" s="115" t="s">
        <v>57</v>
      </c>
      <c r="T94" s="115"/>
      <c r="U94" s="112"/>
      <c r="V94" s="112">
        <v>6095</v>
      </c>
      <c r="W94" s="112">
        <v>6282</v>
      </c>
      <c r="X94" s="112">
        <v>6616</v>
      </c>
      <c r="Y94" s="112">
        <v>6762</v>
      </c>
      <c r="Z94" s="112">
        <v>6832</v>
      </c>
    </row>
    <row r="95" spans="1:30" ht="15" customHeight="1" x14ac:dyDescent="0.25">
      <c r="A95" s="134" t="s">
        <v>286</v>
      </c>
      <c r="S95" s="115" t="s">
        <v>195</v>
      </c>
      <c r="T95" s="115"/>
      <c r="U95" s="112"/>
      <c r="V95" s="112">
        <v>697</v>
      </c>
      <c r="W95" s="112">
        <v>762</v>
      </c>
      <c r="X95" s="112">
        <v>787</v>
      </c>
      <c r="Y95" s="112">
        <v>784</v>
      </c>
      <c r="Z95" s="112">
        <v>771</v>
      </c>
    </row>
    <row r="96" spans="1:30" ht="15" customHeight="1" x14ac:dyDescent="0.25">
      <c r="A96" s="135" t="s">
        <v>278</v>
      </c>
      <c r="S96" s="115" t="s">
        <v>196</v>
      </c>
      <c r="T96" s="115"/>
      <c r="U96" s="112"/>
      <c r="V96" s="112">
        <v>2604</v>
      </c>
      <c r="W96" s="112">
        <v>2710</v>
      </c>
      <c r="X96" s="112">
        <v>2853</v>
      </c>
      <c r="Y96" s="112">
        <v>2894</v>
      </c>
      <c r="Z96" s="112">
        <v>2875</v>
      </c>
    </row>
    <row r="97" spans="1:32" ht="15" customHeight="1" x14ac:dyDescent="0.25">
      <c r="A97" s="134" t="s">
        <v>290</v>
      </c>
      <c r="S97" s="115" t="s">
        <v>197</v>
      </c>
      <c r="T97" s="115"/>
      <c r="U97" s="112"/>
      <c r="V97" s="112">
        <v>4778</v>
      </c>
      <c r="W97" s="112">
        <v>4897</v>
      </c>
      <c r="X97" s="112">
        <v>4898</v>
      </c>
      <c r="Y97" s="112">
        <v>4782</v>
      </c>
      <c r="Z97" s="112">
        <v>4634</v>
      </c>
    </row>
    <row r="98" spans="1:32" ht="15" customHeight="1" x14ac:dyDescent="0.25">
      <c r="A98" s="134" t="s">
        <v>291</v>
      </c>
      <c r="S98" s="115" t="s">
        <v>198</v>
      </c>
      <c r="T98" s="115"/>
      <c r="U98" s="112"/>
      <c r="V98" s="112">
        <v>2109</v>
      </c>
      <c r="W98" s="112">
        <v>2206</v>
      </c>
      <c r="X98" s="112">
        <v>2165</v>
      </c>
      <c r="Y98" s="112">
        <v>2218</v>
      </c>
      <c r="Z98" s="112">
        <v>2180</v>
      </c>
    </row>
    <row r="99" spans="1:32" ht="15" customHeight="1" x14ac:dyDescent="0.25">
      <c r="S99" s="115" t="s">
        <v>199</v>
      </c>
      <c r="T99" s="115"/>
      <c r="U99" s="112"/>
      <c r="V99" s="112">
        <v>299</v>
      </c>
      <c r="W99" s="112">
        <v>331</v>
      </c>
      <c r="X99" s="112">
        <v>368</v>
      </c>
      <c r="Y99" s="112">
        <v>364</v>
      </c>
      <c r="Z99" s="112">
        <v>383</v>
      </c>
    </row>
    <row r="100" spans="1:32" ht="15" customHeight="1" x14ac:dyDescent="0.25">
      <c r="S100" s="115" t="s">
        <v>58</v>
      </c>
      <c r="T100" s="115"/>
      <c r="U100" s="112"/>
      <c r="V100" s="112">
        <v>1137</v>
      </c>
      <c r="W100" s="112">
        <v>1176</v>
      </c>
      <c r="X100" s="112">
        <v>1169</v>
      </c>
      <c r="Y100" s="112">
        <v>1174</v>
      </c>
      <c r="Z100" s="112">
        <v>1144</v>
      </c>
    </row>
    <row r="101" spans="1:32" x14ac:dyDescent="0.25">
      <c r="A101" s="18"/>
      <c r="S101" s="118" t="s">
        <v>53</v>
      </c>
      <c r="T101" s="118"/>
      <c r="U101" s="112"/>
      <c r="V101" s="112">
        <v>24695</v>
      </c>
      <c r="W101" s="112">
        <v>25331</v>
      </c>
      <c r="X101" s="112">
        <v>25851</v>
      </c>
      <c r="Y101" s="112">
        <v>26027</v>
      </c>
      <c r="Z101" s="112">
        <v>25758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204</v>
      </c>
      <c r="Y103" s="106" t="s">
        <v>281</v>
      </c>
      <c r="Z103" s="106" t="s">
        <v>287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56128</v>
      </c>
      <c r="W104" s="112">
        <v>57836</v>
      </c>
      <c r="X104" s="112">
        <v>59000</v>
      </c>
      <c r="Y104" s="112">
        <v>58957</v>
      </c>
      <c r="Z104" s="112">
        <v>58957</v>
      </c>
      <c r="AB104" s="109" t="str">
        <f>TEXT(Z104,"###,###")</f>
        <v>58,957</v>
      </c>
      <c r="AD104" s="130">
        <f>Z104/($Z$4)*100</f>
        <v>79.12841574059162</v>
      </c>
      <c r="AF104" s="109"/>
    </row>
    <row r="105" spans="1:32" x14ac:dyDescent="0.25">
      <c r="S105" s="115" t="s">
        <v>17</v>
      </c>
      <c r="T105" s="115"/>
      <c r="U105" s="112"/>
      <c r="V105" s="112">
        <v>11368</v>
      </c>
      <c r="W105" s="112">
        <v>11210</v>
      </c>
      <c r="X105" s="112">
        <v>12111</v>
      </c>
      <c r="Y105" s="112">
        <v>11602</v>
      </c>
      <c r="Z105" s="112">
        <v>11722</v>
      </c>
      <c r="AB105" s="109" t="str">
        <f>TEXT(Z105,"###,###")</f>
        <v>11,722</v>
      </c>
      <c r="AD105" s="130">
        <f>Z105/($Z$4)*100</f>
        <v>15.732538787781177</v>
      </c>
      <c r="AF105" s="109"/>
    </row>
    <row r="106" spans="1:32" x14ac:dyDescent="0.25">
      <c r="S106" s="118" t="s">
        <v>53</v>
      </c>
      <c r="T106" s="118"/>
      <c r="U106" s="120"/>
      <c r="V106" s="120">
        <v>67496</v>
      </c>
      <c r="W106" s="120">
        <v>69046</v>
      </c>
      <c r="X106" s="120">
        <v>71111</v>
      </c>
      <c r="Y106" s="120">
        <v>70559</v>
      </c>
      <c r="Z106" s="120">
        <v>70679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9604</v>
      </c>
      <c r="W108" s="112">
        <v>11641</v>
      </c>
      <c r="X108" s="112">
        <v>10384</v>
      </c>
      <c r="Y108" s="112">
        <v>10651</v>
      </c>
      <c r="Z108" s="112">
        <v>9960</v>
      </c>
      <c r="AB108" s="109" t="str">
        <f>TEXT(Z108,"###,###")</f>
        <v>9,960</v>
      </c>
      <c r="AD108" s="130">
        <f>Z108/($Z$4)*100</f>
        <v>13.367692059913031</v>
      </c>
      <c r="AF108" s="109"/>
    </row>
    <row r="109" spans="1:32" x14ac:dyDescent="0.25">
      <c r="S109" s="115" t="s">
        <v>20</v>
      </c>
      <c r="T109" s="115"/>
      <c r="U109" s="112"/>
      <c r="V109" s="112">
        <v>9035</v>
      </c>
      <c r="W109" s="112">
        <v>9239</v>
      </c>
      <c r="X109" s="112">
        <v>8914</v>
      </c>
      <c r="Y109" s="112">
        <v>9121</v>
      </c>
      <c r="Z109" s="112">
        <v>9657</v>
      </c>
      <c r="AB109" s="109" t="str">
        <f>TEXT(Z109,"###,###")</f>
        <v>9,657</v>
      </c>
      <c r="AD109" s="130">
        <f>Z109/($Z$4)*100</f>
        <v>12.961024319536158</v>
      </c>
      <c r="AF109" s="109"/>
    </row>
    <row r="110" spans="1:32" x14ac:dyDescent="0.25">
      <c r="S110" s="115" t="s">
        <v>21</v>
      </c>
      <c r="T110" s="115"/>
      <c r="U110" s="112"/>
      <c r="V110" s="112">
        <v>15437</v>
      </c>
      <c r="W110" s="112">
        <v>14953</v>
      </c>
      <c r="X110" s="112">
        <v>16864</v>
      </c>
      <c r="Y110" s="112">
        <v>15322</v>
      </c>
      <c r="Z110" s="112">
        <v>15534</v>
      </c>
      <c r="AB110" s="109" t="str">
        <f>TEXT(Z110,"###,###")</f>
        <v>15,534</v>
      </c>
      <c r="AD110" s="130">
        <f>Z110/($Z$4)*100</f>
        <v>20.848767917539057</v>
      </c>
      <c r="AF110" s="109"/>
    </row>
    <row r="111" spans="1:32" x14ac:dyDescent="0.25">
      <c r="S111" s="115" t="s">
        <v>22</v>
      </c>
      <c r="T111" s="115"/>
      <c r="U111" s="112"/>
      <c r="V111" s="112">
        <v>33061</v>
      </c>
      <c r="W111" s="112">
        <v>33441</v>
      </c>
      <c r="X111" s="112">
        <v>35192</v>
      </c>
      <c r="Y111" s="112">
        <v>34840</v>
      </c>
      <c r="Z111" s="112">
        <v>34931</v>
      </c>
      <c r="AB111" s="109" t="str">
        <f>TEXT(Z111,"###,###")</f>
        <v>34,931</v>
      </c>
      <c r="AD111" s="130">
        <f>Z111/($Z$4)*100</f>
        <v>46.882213990443979</v>
      </c>
      <c r="AF111" s="109"/>
    </row>
    <row r="112" spans="1:32" x14ac:dyDescent="0.25">
      <c r="S112" s="118" t="s">
        <v>53</v>
      </c>
      <c r="T112" s="118"/>
      <c r="U112" s="112"/>
      <c r="V112" s="112">
        <v>72217</v>
      </c>
      <c r="W112" s="112">
        <v>74309</v>
      </c>
      <c r="X112" s="112">
        <v>76251</v>
      </c>
      <c r="Y112" s="112">
        <v>74761</v>
      </c>
      <c r="Z112" s="112">
        <v>74508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40.67</v>
      </c>
      <c r="W118" s="131">
        <v>40.79</v>
      </c>
      <c r="X118" s="131">
        <v>40.76</v>
      </c>
      <c r="Y118" s="131">
        <v>41.04</v>
      </c>
      <c r="Z118" s="131">
        <v>41.41</v>
      </c>
      <c r="AB118" s="109" t="str">
        <f>TEXT(Z118,"##.0")</f>
        <v>41.4</v>
      </c>
    </row>
    <row r="120" spans="19:32" x14ac:dyDescent="0.25">
      <c r="S120" s="101" t="s">
        <v>100</v>
      </c>
      <c r="T120" s="112"/>
      <c r="U120" s="112"/>
      <c r="V120" s="112">
        <v>45316</v>
      </c>
      <c r="W120" s="112">
        <v>46323</v>
      </c>
      <c r="X120" s="112">
        <v>47091</v>
      </c>
      <c r="Y120" s="112">
        <v>47210</v>
      </c>
      <c r="Z120" s="112">
        <v>46103</v>
      </c>
      <c r="AB120" s="109" t="str">
        <f>TEXT(Z120,"###,###")</f>
        <v>46,103</v>
      </c>
    </row>
    <row r="121" spans="19:32" x14ac:dyDescent="0.25">
      <c r="S121" s="101" t="s">
        <v>101</v>
      </c>
      <c r="T121" s="112"/>
      <c r="U121" s="112"/>
      <c r="V121" s="112">
        <v>3104</v>
      </c>
      <c r="W121" s="112">
        <v>3186</v>
      </c>
      <c r="X121" s="112">
        <v>3184</v>
      </c>
      <c r="Y121" s="112">
        <v>3150</v>
      </c>
      <c r="Z121" s="112">
        <v>3049</v>
      </c>
      <c r="AB121" s="109" t="str">
        <f>TEXT(Z121,"###,###")</f>
        <v>3,049</v>
      </c>
    </row>
    <row r="122" spans="19:32" x14ac:dyDescent="0.25">
      <c r="S122" s="101" t="s">
        <v>102</v>
      </c>
      <c r="T122" s="112"/>
      <c r="U122" s="112"/>
      <c r="V122" s="112">
        <v>3511</v>
      </c>
      <c r="W122" s="112">
        <v>3565</v>
      </c>
      <c r="X122" s="112">
        <v>3816</v>
      </c>
      <c r="Y122" s="112">
        <v>3874</v>
      </c>
      <c r="Z122" s="112">
        <v>3935</v>
      </c>
      <c r="AB122" s="109" t="str">
        <f>TEXT(Z122,"###,###")</f>
        <v>3,935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48827</v>
      </c>
      <c r="W124" s="112">
        <v>49888</v>
      </c>
      <c r="X124" s="112">
        <v>50907</v>
      </c>
      <c r="Y124" s="112">
        <v>51084</v>
      </c>
      <c r="Z124" s="112">
        <v>50038</v>
      </c>
      <c r="AB124" s="109" t="str">
        <f>TEXT(Z124,"###,###")</f>
        <v>50,038</v>
      </c>
      <c r="AD124" s="127">
        <f>Z124/$Z$7*100</f>
        <v>94.258373205741634</v>
      </c>
    </row>
    <row r="125" spans="19:32" x14ac:dyDescent="0.25">
      <c r="S125" s="101" t="s">
        <v>104</v>
      </c>
      <c r="T125" s="112"/>
      <c r="U125" s="112"/>
      <c r="V125" s="112">
        <v>6615</v>
      </c>
      <c r="W125" s="112">
        <v>6751</v>
      </c>
      <c r="X125" s="112">
        <v>7000</v>
      </c>
      <c r="Y125" s="112">
        <v>7024</v>
      </c>
      <c r="Z125" s="112">
        <v>6984</v>
      </c>
      <c r="AB125" s="109" t="str">
        <f>TEXT(Z125,"###,###")</f>
        <v>6,984</v>
      </c>
      <c r="AD125" s="127">
        <f>Z125/$Z$7*100</f>
        <v>13.156011001017218</v>
      </c>
    </row>
    <row r="127" spans="19:32" x14ac:dyDescent="0.25">
      <c r="S127" s="101" t="s">
        <v>105</v>
      </c>
      <c r="T127" s="112"/>
      <c r="U127" s="112"/>
      <c r="V127" s="112">
        <v>27241</v>
      </c>
      <c r="W127" s="112">
        <v>27743</v>
      </c>
      <c r="X127" s="112">
        <v>28237</v>
      </c>
      <c r="Y127" s="112">
        <v>28212</v>
      </c>
      <c r="Z127" s="112">
        <v>27294</v>
      </c>
      <c r="AB127" s="109" t="str">
        <f>TEXT(Z127,"###,###")</f>
        <v>27,294</v>
      </c>
      <c r="AD127" s="127">
        <f>Z127/$Z$7*100</f>
        <v>51.414685604490828</v>
      </c>
    </row>
    <row r="128" spans="19:32" x14ac:dyDescent="0.25">
      <c r="S128" s="101" t="s">
        <v>106</v>
      </c>
      <c r="T128" s="112"/>
      <c r="U128" s="112"/>
      <c r="V128" s="112">
        <v>24695</v>
      </c>
      <c r="W128" s="112">
        <v>25330</v>
      </c>
      <c r="X128" s="112">
        <v>25851</v>
      </c>
      <c r="Y128" s="112">
        <v>26026</v>
      </c>
      <c r="Z128" s="112">
        <v>25762</v>
      </c>
      <c r="AB128" s="109" t="str">
        <f>TEXT(Z128,"###,###")</f>
        <v>25,762</v>
      </c>
      <c r="AD128" s="127">
        <f>Z128/$Z$7*100</f>
        <v>48.528802320762537</v>
      </c>
    </row>
    <row r="130" spans="19:20" x14ac:dyDescent="0.25">
      <c r="S130" s="101" t="s">
        <v>282</v>
      </c>
      <c r="T130" s="127">
        <v>86.845872734807671</v>
      </c>
    </row>
    <row r="131" spans="19:20" x14ac:dyDescent="0.25">
      <c r="S131" s="101" t="s">
        <v>283</v>
      </c>
      <c r="T131" s="127">
        <v>5.7435105300832605</v>
      </c>
    </row>
    <row r="132" spans="19:20" x14ac:dyDescent="0.25">
      <c r="S132" s="101" t="s">
        <v>284</v>
      </c>
      <c r="T132" s="127">
        <v>7.4125004709339564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102A20A5-3F4A-444F-8D8D-BDDEBD6AE7B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3050EFD1-71BA-4F7B-9AB2-E42D54AFC3B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B9D3549A-3DF2-432D-B3CF-644F58725F8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0E0802CD-4521-42C3-8912-291BB806185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15D002-303D-4805-A933-4A6206D848DC}">
  <sheetPr codeName="Sheet96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141</v>
      </c>
      <c r="T1" s="99"/>
      <c r="U1" s="99"/>
      <c r="V1" s="99"/>
      <c r="W1" s="99"/>
      <c r="X1" s="99"/>
      <c r="Y1" s="100" t="s">
        <v>233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204</v>
      </c>
      <c r="Y2" s="103" t="s">
        <v>281</v>
      </c>
      <c r="Z2" s="103" t="s">
        <v>287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60" t="s">
        <v>292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141</v>
      </c>
      <c r="Y3" s="105" t="s">
        <v>233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8.32 Horsham, Victoria,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16368</v>
      </c>
      <c r="W4" s="108">
        <v>16792</v>
      </c>
      <c r="X4" s="108">
        <v>16615</v>
      </c>
      <c r="Y4" s="108">
        <v>16980</v>
      </c>
      <c r="Z4" s="108">
        <v>17351</v>
      </c>
      <c r="AB4" s="109" t="str">
        <f>TEXT(Z4,"###,###")</f>
        <v>17,351</v>
      </c>
      <c r="AD4" s="110">
        <f>Z4/Y4-1</f>
        <v>2.1849234393404027E-2</v>
      </c>
      <c r="AF4" s="110">
        <f>Z4/V4-1</f>
        <v>6.0056207233626591E-2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8239</v>
      </c>
      <c r="W5" s="108">
        <v>8447</v>
      </c>
      <c r="X5" s="108">
        <v>8261</v>
      </c>
      <c r="Y5" s="108">
        <v>8542</v>
      </c>
      <c r="Z5" s="108">
        <v>8652</v>
      </c>
      <c r="AB5" s="109" t="str">
        <f>TEXT(Z5,"###,###")</f>
        <v>8,652</v>
      </c>
      <c r="AD5" s="110">
        <f t="shared" ref="AD5:AD9" si="0">Z5/Y5-1</f>
        <v>1.2877546242097804E-2</v>
      </c>
      <c r="AF5" s="110">
        <f t="shared" ref="AF5:AF9" si="1">Z5/V5-1</f>
        <v>5.0127442650807152E-2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8131</v>
      </c>
      <c r="W6" s="108">
        <v>8347</v>
      </c>
      <c r="X6" s="108">
        <v>8350</v>
      </c>
      <c r="Y6" s="108">
        <v>8437</v>
      </c>
      <c r="Z6" s="108">
        <v>8685</v>
      </c>
      <c r="AB6" s="109" t="str">
        <f>TEXT(Z6,"###,###")</f>
        <v>8,685</v>
      </c>
      <c r="AD6" s="110">
        <f t="shared" si="0"/>
        <v>2.9394334479080131E-2</v>
      </c>
      <c r="AF6" s="110">
        <f t="shared" si="1"/>
        <v>6.8134300824006955E-2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11103</v>
      </c>
      <c r="W7" s="108">
        <v>11355</v>
      </c>
      <c r="X7" s="108">
        <v>11343</v>
      </c>
      <c r="Y7" s="108">
        <v>11609</v>
      </c>
      <c r="Z7" s="108">
        <v>11713</v>
      </c>
      <c r="AB7" s="109" t="str">
        <f>TEXT(Z7,"###,###")</f>
        <v>11,713</v>
      </c>
      <c r="AD7" s="110">
        <f t="shared" si="0"/>
        <v>8.9585666293392485E-3</v>
      </c>
      <c r="AF7" s="110">
        <f t="shared" si="1"/>
        <v>5.4940106277582723E-2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17,351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11,713</v>
      </c>
      <c r="P8" s="67"/>
      <c r="S8" s="107" t="s">
        <v>84</v>
      </c>
      <c r="T8" s="108"/>
      <c r="U8" s="108"/>
      <c r="V8" s="108">
        <v>33431</v>
      </c>
      <c r="W8" s="108">
        <v>35933.32</v>
      </c>
      <c r="X8" s="108">
        <v>36623</v>
      </c>
      <c r="Y8" s="108">
        <v>36958.74</v>
      </c>
      <c r="Z8" s="108">
        <v>39612</v>
      </c>
      <c r="AB8" s="109" t="str">
        <f>TEXT(Z8,"$###,###")</f>
        <v>$39,612</v>
      </c>
      <c r="AD8" s="110">
        <f t="shared" si="0"/>
        <v>7.1789785041373122E-2</v>
      </c>
      <c r="AF8" s="110">
        <f t="shared" si="1"/>
        <v>0.18488827734737212</v>
      </c>
    </row>
    <row r="9" spans="1:32" x14ac:dyDescent="0.25">
      <c r="A9" s="30" t="s">
        <v>14</v>
      </c>
      <c r="B9" s="71"/>
      <c r="C9" s="72"/>
      <c r="D9" s="73">
        <f>AD104</f>
        <v>66.336234222811356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51.003158883292066</v>
      </c>
      <c r="P9" s="74" t="s">
        <v>85</v>
      </c>
      <c r="S9" s="107" t="s">
        <v>7</v>
      </c>
      <c r="T9" s="108"/>
      <c r="U9" s="108"/>
      <c r="V9" s="108">
        <v>511000537</v>
      </c>
      <c r="W9" s="108">
        <v>557727646</v>
      </c>
      <c r="X9" s="108">
        <v>585280732</v>
      </c>
      <c r="Y9" s="108">
        <v>641829135</v>
      </c>
      <c r="Z9" s="108">
        <v>663270042</v>
      </c>
      <c r="AB9" s="109" t="str">
        <f>TEXT(Z9/1000000,"$#,###.0")&amp;" mil"</f>
        <v>$663.3 mil</v>
      </c>
      <c r="AD9" s="110">
        <f t="shared" si="0"/>
        <v>3.3405942221678586E-2</v>
      </c>
      <c r="AF9" s="110">
        <f t="shared" si="1"/>
        <v>0.29798306258922769</v>
      </c>
    </row>
    <row r="10" spans="1:32" x14ac:dyDescent="0.25">
      <c r="A10" s="30" t="s">
        <v>17</v>
      </c>
      <c r="B10" s="71"/>
      <c r="C10" s="72"/>
      <c r="D10" s="73">
        <f>AD105</f>
        <v>21.128465218143049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48.945615982241954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79.612396482540774</v>
      </c>
      <c r="P11" s="74" t="s">
        <v>85</v>
      </c>
      <c r="S11" s="107" t="s">
        <v>29</v>
      </c>
      <c r="T11" s="112"/>
      <c r="U11" s="112"/>
      <c r="V11" s="112">
        <v>14033</v>
      </c>
      <c r="W11" s="112">
        <v>14438</v>
      </c>
      <c r="X11" s="112">
        <v>14277</v>
      </c>
      <c r="Y11" s="112">
        <v>14594</v>
      </c>
      <c r="Z11" s="112">
        <v>14959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10.808503372321352</v>
      </c>
      <c r="P12" s="74" t="s">
        <v>85</v>
      </c>
      <c r="S12" s="107" t="s">
        <v>30</v>
      </c>
      <c r="T12" s="112"/>
      <c r="U12" s="112"/>
      <c r="V12" s="112">
        <v>2342</v>
      </c>
      <c r="W12" s="112">
        <v>2362</v>
      </c>
      <c r="X12" s="112">
        <v>2337</v>
      </c>
      <c r="Y12" s="112">
        <v>2389</v>
      </c>
      <c r="Z12" s="112">
        <v>2392</v>
      </c>
    </row>
    <row r="13" spans="1:32" ht="15" customHeight="1" x14ac:dyDescent="0.25">
      <c r="A13" s="30" t="s">
        <v>19</v>
      </c>
      <c r="B13" s="72"/>
      <c r="C13" s="72"/>
      <c r="D13" s="73">
        <f>AD108</f>
        <v>14.829116477436461</v>
      </c>
      <c r="E13" s="74" t="s">
        <v>85</v>
      </c>
      <c r="F13" s="24"/>
      <c r="G13" s="142" t="s">
        <v>285</v>
      </c>
      <c r="H13" s="143"/>
      <c r="I13" s="143"/>
      <c r="J13" s="143"/>
      <c r="K13" s="143"/>
      <c r="L13" s="143"/>
      <c r="M13" s="81"/>
      <c r="N13" s="72"/>
      <c r="O13" s="73">
        <f>T132</f>
        <v>9.5791001451378808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19.134343841853497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42.7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22.690334851017234</v>
      </c>
      <c r="E15" s="74" t="s">
        <v>85</v>
      </c>
      <c r="F15" s="24"/>
      <c r="G15" s="33" t="s">
        <v>279</v>
      </c>
      <c r="H15" s="72"/>
      <c r="I15" s="72"/>
      <c r="J15" s="72"/>
      <c r="K15" s="82"/>
      <c r="L15" s="72"/>
      <c r="M15" s="72"/>
      <c r="N15" s="72"/>
      <c r="O15" s="73">
        <f>AB38</f>
        <v>19.406041986687146</v>
      </c>
      <c r="P15" s="74" t="s">
        <v>85</v>
      </c>
      <c r="S15" s="115" t="s">
        <v>61</v>
      </c>
      <c r="T15" s="115"/>
      <c r="U15" s="116"/>
      <c r="V15" s="116">
        <v>1143</v>
      </c>
      <c r="W15" s="116">
        <v>1139</v>
      </c>
      <c r="X15" s="116">
        <v>1287</v>
      </c>
      <c r="Y15" s="112">
        <v>1412</v>
      </c>
      <c r="Z15" s="112">
        <v>1435</v>
      </c>
      <c r="AB15" s="117">
        <f t="shared" ref="AB15:AB34" si="2">IF(Z15="np",0,Z15/$Z$34)</f>
        <v>8.2704166906806528E-2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31.577430695637137</v>
      </c>
      <c r="E16" s="85" t="s">
        <v>85</v>
      </c>
      <c r="F16" s="24"/>
      <c r="G16" s="86" t="s">
        <v>280</v>
      </c>
      <c r="H16" s="35"/>
      <c r="I16" s="35"/>
      <c r="J16" s="35"/>
      <c r="K16" s="36"/>
      <c r="L16" s="35"/>
      <c r="M16" s="35"/>
      <c r="N16" s="35"/>
      <c r="O16" s="84">
        <f>AB37</f>
        <v>80.593958013312843</v>
      </c>
      <c r="P16" s="37" t="s">
        <v>85</v>
      </c>
      <c r="S16" s="115" t="s">
        <v>62</v>
      </c>
      <c r="T16" s="115"/>
      <c r="U16" s="116"/>
      <c r="V16" s="116">
        <v>51</v>
      </c>
      <c r="W16" s="116">
        <v>64</v>
      </c>
      <c r="X16" s="116">
        <v>75</v>
      </c>
      <c r="Y16" s="112">
        <v>84</v>
      </c>
      <c r="Z16" s="112">
        <v>75</v>
      </c>
      <c r="AB16" s="117">
        <f t="shared" si="2"/>
        <v>4.3225174341536511E-3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601</v>
      </c>
      <c r="W17" s="116">
        <v>773</v>
      </c>
      <c r="X17" s="116">
        <v>572</v>
      </c>
      <c r="Y17" s="112">
        <v>537</v>
      </c>
      <c r="Z17" s="112">
        <v>578</v>
      </c>
      <c r="AB17" s="117">
        <f t="shared" si="2"/>
        <v>3.3312201025877473E-2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289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178</v>
      </c>
      <c r="W18" s="116">
        <v>179</v>
      </c>
      <c r="X18" s="116">
        <v>179</v>
      </c>
      <c r="Y18" s="112">
        <v>183</v>
      </c>
      <c r="Z18" s="112">
        <v>183</v>
      </c>
      <c r="AB18" s="117">
        <f t="shared" si="2"/>
        <v>1.0546942539334908E-2</v>
      </c>
    </row>
    <row r="19" spans="1:28" x14ac:dyDescent="0.25">
      <c r="A19" s="63" t="str">
        <f>$S$1&amp;" ("&amp;$V$2&amp;" to "&amp;$Z$2&amp;")"</f>
        <v>Horsham (2016-17 to 2020-21)</v>
      </c>
      <c r="B19" s="63"/>
      <c r="C19" s="63"/>
      <c r="D19" s="63"/>
      <c r="E19" s="63"/>
      <c r="F19" s="63"/>
      <c r="G19" s="63" t="str">
        <f>$S$1&amp;" ("&amp;$V$2&amp;" to "&amp;$Z$2&amp;")"</f>
        <v>Horsham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1002</v>
      </c>
      <c r="W19" s="116">
        <v>1110</v>
      </c>
      <c r="X19" s="116">
        <v>1142</v>
      </c>
      <c r="Y19" s="112">
        <v>1171</v>
      </c>
      <c r="Z19" s="112">
        <v>1242</v>
      </c>
      <c r="AB19" s="117">
        <f t="shared" si="2"/>
        <v>7.1580888709584456E-2</v>
      </c>
    </row>
    <row r="20" spans="1:28" x14ac:dyDescent="0.25">
      <c r="S20" s="115" t="s">
        <v>66</v>
      </c>
      <c r="T20" s="115"/>
      <c r="U20" s="116"/>
      <c r="V20" s="116">
        <v>546</v>
      </c>
      <c r="W20" s="116">
        <v>638</v>
      </c>
      <c r="X20" s="116">
        <v>544</v>
      </c>
      <c r="Y20" s="112">
        <v>556</v>
      </c>
      <c r="Z20" s="112">
        <v>599</v>
      </c>
      <c r="AB20" s="117">
        <f t="shared" si="2"/>
        <v>3.4522505907440493E-2</v>
      </c>
    </row>
    <row r="21" spans="1:28" x14ac:dyDescent="0.25">
      <c r="S21" s="115" t="s">
        <v>67</v>
      </c>
      <c r="T21" s="115"/>
      <c r="U21" s="116"/>
      <c r="V21" s="116">
        <v>1636</v>
      </c>
      <c r="W21" s="116">
        <v>1729</v>
      </c>
      <c r="X21" s="116">
        <v>1608</v>
      </c>
      <c r="Y21" s="112">
        <v>1708</v>
      </c>
      <c r="Z21" s="112">
        <v>1753</v>
      </c>
      <c r="AB21" s="117">
        <f t="shared" si="2"/>
        <v>0.10103164082761801</v>
      </c>
    </row>
    <row r="22" spans="1:28" x14ac:dyDescent="0.25">
      <c r="S22" s="115" t="s">
        <v>68</v>
      </c>
      <c r="T22" s="115"/>
      <c r="U22" s="116"/>
      <c r="V22" s="116">
        <v>1296</v>
      </c>
      <c r="W22" s="116">
        <v>1136</v>
      </c>
      <c r="X22" s="116">
        <v>1162</v>
      </c>
      <c r="Y22" s="112">
        <v>1197</v>
      </c>
      <c r="Z22" s="112">
        <v>1199</v>
      </c>
      <c r="AB22" s="117">
        <f t="shared" si="2"/>
        <v>6.9102645380669708E-2</v>
      </c>
    </row>
    <row r="23" spans="1:28" x14ac:dyDescent="0.25">
      <c r="S23" s="115" t="s">
        <v>69</v>
      </c>
      <c r="T23" s="115"/>
      <c r="U23" s="116"/>
      <c r="V23" s="116">
        <v>699</v>
      </c>
      <c r="W23" s="116">
        <v>674</v>
      </c>
      <c r="X23" s="116">
        <v>711</v>
      </c>
      <c r="Y23" s="112">
        <v>718</v>
      </c>
      <c r="Z23" s="112">
        <v>735</v>
      </c>
      <c r="AB23" s="117">
        <f t="shared" si="2"/>
        <v>4.2360670854705781E-2</v>
      </c>
    </row>
    <row r="24" spans="1:28" x14ac:dyDescent="0.25">
      <c r="S24" s="115" t="s">
        <v>70</v>
      </c>
      <c r="T24" s="115"/>
      <c r="U24" s="116"/>
      <c r="V24" s="116">
        <v>115</v>
      </c>
      <c r="W24" s="116">
        <v>117</v>
      </c>
      <c r="X24" s="116">
        <v>124</v>
      </c>
      <c r="Y24" s="112">
        <v>120</v>
      </c>
      <c r="Z24" s="112">
        <v>108</v>
      </c>
      <c r="AB24" s="117">
        <f t="shared" si="2"/>
        <v>6.2244251051812574E-3</v>
      </c>
    </row>
    <row r="25" spans="1:28" x14ac:dyDescent="0.25">
      <c r="S25" s="115" t="s">
        <v>71</v>
      </c>
      <c r="T25" s="115"/>
      <c r="U25" s="116"/>
      <c r="V25" s="116">
        <v>492</v>
      </c>
      <c r="W25" s="116">
        <v>508</v>
      </c>
      <c r="X25" s="116">
        <v>500</v>
      </c>
      <c r="Y25" s="112">
        <v>510</v>
      </c>
      <c r="Z25" s="112">
        <v>499</v>
      </c>
      <c r="AB25" s="117">
        <f t="shared" si="2"/>
        <v>2.8759149328568958E-2</v>
      </c>
    </row>
    <row r="26" spans="1:28" x14ac:dyDescent="0.25">
      <c r="S26" s="115" t="s">
        <v>72</v>
      </c>
      <c r="T26" s="115"/>
      <c r="U26" s="116"/>
      <c r="V26" s="116">
        <v>162</v>
      </c>
      <c r="W26" s="116">
        <v>196</v>
      </c>
      <c r="X26" s="116">
        <v>214</v>
      </c>
      <c r="Y26" s="112">
        <v>243</v>
      </c>
      <c r="Z26" s="112">
        <v>237</v>
      </c>
      <c r="AB26" s="117">
        <f t="shared" si="2"/>
        <v>1.3659155091925538E-2</v>
      </c>
    </row>
    <row r="27" spans="1:28" x14ac:dyDescent="0.25">
      <c r="S27" s="115" t="s">
        <v>73</v>
      </c>
      <c r="T27" s="115"/>
      <c r="U27" s="116"/>
      <c r="V27" s="116">
        <v>588</v>
      </c>
      <c r="W27" s="116">
        <v>617</v>
      </c>
      <c r="X27" s="116">
        <v>635</v>
      </c>
      <c r="Y27" s="112">
        <v>604</v>
      </c>
      <c r="Z27" s="112">
        <v>608</v>
      </c>
      <c r="AB27" s="117">
        <f t="shared" si="2"/>
        <v>3.5041207999538929E-2</v>
      </c>
    </row>
    <row r="28" spans="1:28" x14ac:dyDescent="0.25">
      <c r="S28" s="115" t="s">
        <v>74</v>
      </c>
      <c r="T28" s="115"/>
      <c r="U28" s="116"/>
      <c r="V28" s="116">
        <v>989</v>
      </c>
      <c r="W28" s="116">
        <v>1053</v>
      </c>
      <c r="X28" s="116">
        <v>1034</v>
      </c>
      <c r="Y28" s="112">
        <v>1120</v>
      </c>
      <c r="Z28" s="112">
        <v>1187</v>
      </c>
      <c r="AB28" s="117">
        <f t="shared" si="2"/>
        <v>6.8411042591205118E-2</v>
      </c>
    </row>
    <row r="29" spans="1:28" x14ac:dyDescent="0.25">
      <c r="S29" s="115" t="s">
        <v>75</v>
      </c>
      <c r="T29" s="115"/>
      <c r="U29" s="116"/>
      <c r="V29" s="116">
        <v>910</v>
      </c>
      <c r="W29" s="116">
        <v>830</v>
      </c>
      <c r="X29" s="116">
        <v>1383</v>
      </c>
      <c r="Y29" s="112">
        <v>904</v>
      </c>
      <c r="Z29" s="112">
        <v>925</v>
      </c>
      <c r="AB29" s="117">
        <f t="shared" si="2"/>
        <v>5.3311048354561699E-2</v>
      </c>
    </row>
    <row r="30" spans="1:28" x14ac:dyDescent="0.25">
      <c r="S30" s="115" t="s">
        <v>76</v>
      </c>
      <c r="T30" s="115"/>
      <c r="U30" s="116"/>
      <c r="V30" s="116">
        <v>1145</v>
      </c>
      <c r="W30" s="116">
        <v>1137</v>
      </c>
      <c r="X30" s="116">
        <v>811</v>
      </c>
      <c r="Y30" s="112">
        <v>1144</v>
      </c>
      <c r="Z30" s="112">
        <v>1058</v>
      </c>
      <c r="AB30" s="117">
        <f t="shared" si="2"/>
        <v>6.097631260446084E-2</v>
      </c>
    </row>
    <row r="31" spans="1:28" x14ac:dyDescent="0.25">
      <c r="S31" s="115" t="s">
        <v>77</v>
      </c>
      <c r="T31" s="115"/>
      <c r="U31" s="116"/>
      <c r="V31" s="116">
        <v>1934</v>
      </c>
      <c r="W31" s="116">
        <v>2423</v>
      </c>
      <c r="X31" s="116">
        <v>2381</v>
      </c>
      <c r="Y31" s="112">
        <v>2489</v>
      </c>
      <c r="Z31" s="112">
        <v>2734</v>
      </c>
      <c r="AB31" s="117">
        <f t="shared" si="2"/>
        <v>0.15757016886634775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292</v>
      </c>
      <c r="W32" s="116">
        <v>326</v>
      </c>
      <c r="X32" s="116">
        <v>291</v>
      </c>
      <c r="Y32" s="112">
        <v>356</v>
      </c>
      <c r="Z32" s="112">
        <v>320</v>
      </c>
      <c r="AB32" s="117">
        <f t="shared" si="2"/>
        <v>1.8442741052388911E-2</v>
      </c>
    </row>
    <row r="33" spans="19:32" x14ac:dyDescent="0.25">
      <c r="S33" s="115" t="s">
        <v>79</v>
      </c>
      <c r="T33" s="115"/>
      <c r="U33" s="116"/>
      <c r="V33" s="116">
        <v>549</v>
      </c>
      <c r="W33" s="116">
        <v>592</v>
      </c>
      <c r="X33" s="116">
        <v>596</v>
      </c>
      <c r="Y33" s="112">
        <v>620</v>
      </c>
      <c r="Z33" s="112">
        <v>666</v>
      </c>
      <c r="AB33" s="117">
        <f t="shared" si="2"/>
        <v>3.8383954815284421E-2</v>
      </c>
    </row>
    <row r="34" spans="19:32" x14ac:dyDescent="0.25">
      <c r="S34" s="118" t="s">
        <v>53</v>
      </c>
      <c r="T34" s="118"/>
      <c r="U34" s="119"/>
      <c r="V34" s="119">
        <v>16368</v>
      </c>
      <c r="W34" s="119">
        <v>16798</v>
      </c>
      <c r="X34" s="119">
        <v>16617</v>
      </c>
      <c r="Y34" s="120">
        <v>16976</v>
      </c>
      <c r="Z34" s="120">
        <v>17351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9114</v>
      </c>
      <c r="W37" s="112">
        <v>9260</v>
      </c>
      <c r="X37" s="112">
        <v>9213</v>
      </c>
      <c r="Y37" s="112">
        <v>9362</v>
      </c>
      <c r="Z37" s="112">
        <v>9444</v>
      </c>
      <c r="AB37" s="132">
        <f>Z37/Z40*100</f>
        <v>80.593958013312843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1986</v>
      </c>
      <c r="W38" s="112">
        <v>2097</v>
      </c>
      <c r="X38" s="112">
        <v>2130</v>
      </c>
      <c r="Y38" s="112">
        <v>2249</v>
      </c>
      <c r="Z38" s="112">
        <v>2274</v>
      </c>
      <c r="AB38" s="132">
        <f>Z38/Z40*100</f>
        <v>19.406041986687146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11100</v>
      </c>
      <c r="W40" s="112">
        <v>11357</v>
      </c>
      <c r="X40" s="112">
        <v>11343</v>
      </c>
      <c r="Y40" s="112">
        <v>11611</v>
      </c>
      <c r="Z40" s="112">
        <v>11718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20</v>
      </c>
      <c r="W44" s="112">
        <v>12</v>
      </c>
      <c r="X44" s="112">
        <v>11</v>
      </c>
      <c r="Y44" s="112">
        <v>10</v>
      </c>
      <c r="Z44" s="112">
        <v>10</v>
      </c>
    </row>
    <row r="45" spans="19:32" x14ac:dyDescent="0.25">
      <c r="S45" s="115" t="s">
        <v>37</v>
      </c>
      <c r="T45" s="115"/>
      <c r="U45" s="112"/>
      <c r="V45" s="112">
        <v>244</v>
      </c>
      <c r="W45" s="112">
        <v>220</v>
      </c>
      <c r="X45" s="112">
        <v>231</v>
      </c>
      <c r="Y45" s="112">
        <v>270</v>
      </c>
      <c r="Z45" s="112">
        <v>296</v>
      </c>
    </row>
    <row r="46" spans="19:32" x14ac:dyDescent="0.25">
      <c r="S46" s="115" t="s">
        <v>38</v>
      </c>
      <c r="T46" s="115"/>
      <c r="U46" s="112"/>
      <c r="V46" s="112">
        <v>591</v>
      </c>
      <c r="W46" s="112">
        <v>609</v>
      </c>
      <c r="X46" s="112">
        <v>540</v>
      </c>
      <c r="Y46" s="112">
        <v>538</v>
      </c>
      <c r="Z46" s="112">
        <v>570</v>
      </c>
    </row>
    <row r="47" spans="19:32" x14ac:dyDescent="0.25">
      <c r="S47" s="115" t="s">
        <v>39</v>
      </c>
      <c r="T47" s="115"/>
      <c r="U47" s="112"/>
      <c r="V47" s="112">
        <v>840</v>
      </c>
      <c r="W47" s="112">
        <v>834</v>
      </c>
      <c r="X47" s="112">
        <v>803</v>
      </c>
      <c r="Y47" s="112">
        <v>776</v>
      </c>
      <c r="Z47" s="112">
        <v>769</v>
      </c>
    </row>
    <row r="48" spans="19:32" x14ac:dyDescent="0.25">
      <c r="S48" s="115" t="s">
        <v>40</v>
      </c>
      <c r="T48" s="115"/>
      <c r="U48" s="112"/>
      <c r="V48" s="112">
        <v>919</v>
      </c>
      <c r="W48" s="112">
        <v>982</v>
      </c>
      <c r="X48" s="112">
        <v>972</v>
      </c>
      <c r="Y48" s="112">
        <v>1002</v>
      </c>
      <c r="Z48" s="112">
        <v>1042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797</v>
      </c>
      <c r="W49" s="112">
        <v>819</v>
      </c>
      <c r="X49" s="112">
        <v>799</v>
      </c>
      <c r="Y49" s="112">
        <v>884</v>
      </c>
      <c r="Z49" s="112">
        <v>913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Horsham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647</v>
      </c>
      <c r="W50" s="112">
        <v>649</v>
      </c>
      <c r="X50" s="112">
        <v>664</v>
      </c>
      <c r="Y50" s="112">
        <v>733</v>
      </c>
      <c r="Z50" s="112">
        <v>748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653</v>
      </c>
      <c r="W51" s="112">
        <v>703</v>
      </c>
      <c r="X51" s="112">
        <v>651</v>
      </c>
      <c r="Y51" s="112">
        <v>629</v>
      </c>
      <c r="Z51" s="112">
        <v>641</v>
      </c>
    </row>
    <row r="52" spans="1:26" ht="15" customHeight="1" x14ac:dyDescent="0.25">
      <c r="S52" s="115" t="s">
        <v>44</v>
      </c>
      <c r="T52" s="115"/>
      <c r="U52" s="112"/>
      <c r="V52" s="112">
        <v>662</v>
      </c>
      <c r="W52" s="112">
        <v>694</v>
      </c>
      <c r="X52" s="112">
        <v>676</v>
      </c>
      <c r="Y52" s="112">
        <v>739</v>
      </c>
      <c r="Z52" s="112">
        <v>705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774</v>
      </c>
      <c r="W53" s="112">
        <v>806</v>
      </c>
      <c r="X53" s="112">
        <v>754</v>
      </c>
      <c r="Y53" s="112">
        <v>739</v>
      </c>
      <c r="Z53" s="112">
        <v>721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770</v>
      </c>
      <c r="W54" s="112">
        <v>766</v>
      </c>
      <c r="X54" s="112">
        <v>763</v>
      </c>
      <c r="Y54" s="112">
        <v>756</v>
      </c>
      <c r="Z54" s="112">
        <v>745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631</v>
      </c>
      <c r="W55" s="112">
        <v>638</v>
      </c>
      <c r="X55" s="112">
        <v>656</v>
      </c>
      <c r="Y55" s="112">
        <v>691</v>
      </c>
      <c r="Z55" s="112">
        <v>698</v>
      </c>
    </row>
    <row r="56" spans="1:26" ht="15" customHeight="1" x14ac:dyDescent="0.25">
      <c r="S56" s="115" t="s">
        <v>48</v>
      </c>
      <c r="T56" s="115"/>
      <c r="U56" s="112"/>
      <c r="V56" s="112">
        <v>354</v>
      </c>
      <c r="W56" s="112">
        <v>351</v>
      </c>
      <c r="X56" s="112">
        <v>380</v>
      </c>
      <c r="Y56" s="112">
        <v>388</v>
      </c>
      <c r="Z56" s="112">
        <v>393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157</v>
      </c>
      <c r="W57" s="112">
        <v>189</v>
      </c>
      <c r="X57" s="112">
        <v>179</v>
      </c>
      <c r="Y57" s="112">
        <v>191</v>
      </c>
      <c r="Z57" s="112">
        <v>200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108</v>
      </c>
      <c r="W58" s="112">
        <v>100</v>
      </c>
      <c r="X58" s="112">
        <v>106</v>
      </c>
      <c r="Y58" s="112">
        <v>107</v>
      </c>
      <c r="Z58" s="112">
        <v>104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43</v>
      </c>
      <c r="W59" s="112">
        <v>55</v>
      </c>
      <c r="X59" s="112">
        <v>62</v>
      </c>
      <c r="Y59" s="112">
        <v>56</v>
      </c>
      <c r="Z59" s="112">
        <v>60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27</v>
      </c>
      <c r="W60" s="112">
        <v>26</v>
      </c>
      <c r="X60" s="112">
        <v>27</v>
      </c>
      <c r="Y60" s="112">
        <v>37</v>
      </c>
      <c r="Z60" s="112">
        <v>37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8240</v>
      </c>
      <c r="W61" s="112">
        <v>8452</v>
      </c>
      <c r="X61" s="112">
        <v>8266</v>
      </c>
      <c r="Y61" s="112">
        <v>8544</v>
      </c>
      <c r="Z61" s="112">
        <v>8652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18</v>
      </c>
      <c r="W63" s="112">
        <v>27</v>
      </c>
      <c r="X63" s="112">
        <v>28</v>
      </c>
      <c r="Y63" s="112">
        <v>23</v>
      </c>
      <c r="Z63" s="112">
        <v>16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338</v>
      </c>
      <c r="W64" s="112">
        <v>258</v>
      </c>
      <c r="X64" s="112">
        <v>249</v>
      </c>
      <c r="Y64" s="112">
        <v>270</v>
      </c>
      <c r="Z64" s="112">
        <v>330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Horsham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650</v>
      </c>
      <c r="W65" s="112">
        <v>644</v>
      </c>
      <c r="X65" s="112">
        <v>641</v>
      </c>
      <c r="Y65" s="112">
        <v>607</v>
      </c>
      <c r="Z65" s="112">
        <v>606</v>
      </c>
    </row>
    <row r="66" spans="1:26" x14ac:dyDescent="0.25">
      <c r="S66" s="115" t="s">
        <v>39</v>
      </c>
      <c r="T66" s="115"/>
      <c r="U66" s="112"/>
      <c r="V66" s="112">
        <v>805</v>
      </c>
      <c r="W66" s="112">
        <v>775</v>
      </c>
      <c r="X66" s="112">
        <v>814</v>
      </c>
      <c r="Y66" s="112">
        <v>870</v>
      </c>
      <c r="Z66" s="112">
        <v>851</v>
      </c>
    </row>
    <row r="67" spans="1:26" x14ac:dyDescent="0.25">
      <c r="S67" s="115" t="s">
        <v>40</v>
      </c>
      <c r="T67" s="115"/>
      <c r="U67" s="112"/>
      <c r="V67" s="112">
        <v>843</v>
      </c>
      <c r="W67" s="112">
        <v>880</v>
      </c>
      <c r="X67" s="112">
        <v>849</v>
      </c>
      <c r="Y67" s="112">
        <v>861</v>
      </c>
      <c r="Z67" s="112">
        <v>883</v>
      </c>
    </row>
    <row r="68" spans="1:26" x14ac:dyDescent="0.25">
      <c r="S68" s="115" t="s">
        <v>41</v>
      </c>
      <c r="T68" s="115"/>
      <c r="U68" s="112"/>
      <c r="V68" s="112">
        <v>687</v>
      </c>
      <c r="W68" s="112">
        <v>714</v>
      </c>
      <c r="X68" s="112">
        <v>750</v>
      </c>
      <c r="Y68" s="112">
        <v>803</v>
      </c>
      <c r="Z68" s="112">
        <v>864</v>
      </c>
    </row>
    <row r="69" spans="1:26" x14ac:dyDescent="0.25">
      <c r="S69" s="115" t="s">
        <v>42</v>
      </c>
      <c r="T69" s="115"/>
      <c r="U69" s="112"/>
      <c r="V69" s="112">
        <v>624</v>
      </c>
      <c r="W69" s="112">
        <v>669</v>
      </c>
      <c r="X69" s="112">
        <v>651</v>
      </c>
      <c r="Y69" s="112">
        <v>716</v>
      </c>
      <c r="Z69" s="112">
        <v>736</v>
      </c>
    </row>
    <row r="70" spans="1:26" x14ac:dyDescent="0.25">
      <c r="S70" s="115" t="s">
        <v>43</v>
      </c>
      <c r="T70" s="115"/>
      <c r="U70" s="112"/>
      <c r="V70" s="112">
        <v>733</v>
      </c>
      <c r="W70" s="112">
        <v>793</v>
      </c>
      <c r="X70" s="112">
        <v>787</v>
      </c>
      <c r="Y70" s="112">
        <v>696</v>
      </c>
      <c r="Z70" s="112">
        <v>699</v>
      </c>
    </row>
    <row r="71" spans="1:26" x14ac:dyDescent="0.25">
      <c r="S71" s="115" t="s">
        <v>44</v>
      </c>
      <c r="T71" s="115"/>
      <c r="U71" s="112"/>
      <c r="V71" s="112">
        <v>796</v>
      </c>
      <c r="W71" s="112">
        <v>811</v>
      </c>
      <c r="X71" s="112">
        <v>825</v>
      </c>
      <c r="Y71" s="112">
        <v>857</v>
      </c>
      <c r="Z71" s="112">
        <v>857</v>
      </c>
    </row>
    <row r="72" spans="1:26" x14ac:dyDescent="0.25">
      <c r="S72" s="115" t="s">
        <v>45</v>
      </c>
      <c r="T72" s="115"/>
      <c r="U72" s="112"/>
      <c r="V72" s="112">
        <v>787</v>
      </c>
      <c r="W72" s="112">
        <v>823</v>
      </c>
      <c r="X72" s="112">
        <v>809</v>
      </c>
      <c r="Y72" s="112">
        <v>755</v>
      </c>
      <c r="Z72" s="112">
        <v>772</v>
      </c>
    </row>
    <row r="73" spans="1:26" x14ac:dyDescent="0.25">
      <c r="S73" s="115" t="s">
        <v>46</v>
      </c>
      <c r="T73" s="115"/>
      <c r="U73" s="112"/>
      <c r="V73" s="112">
        <v>823</v>
      </c>
      <c r="W73" s="112">
        <v>834</v>
      </c>
      <c r="X73" s="112">
        <v>760</v>
      </c>
      <c r="Y73" s="112">
        <v>757</v>
      </c>
      <c r="Z73" s="112">
        <v>792</v>
      </c>
    </row>
    <row r="74" spans="1:26" x14ac:dyDescent="0.25">
      <c r="S74" s="115" t="s">
        <v>47</v>
      </c>
      <c r="T74" s="115"/>
      <c r="U74" s="112"/>
      <c r="V74" s="112">
        <v>522</v>
      </c>
      <c r="W74" s="112">
        <v>564</v>
      </c>
      <c r="X74" s="112">
        <v>648</v>
      </c>
      <c r="Y74" s="112">
        <v>647</v>
      </c>
      <c r="Z74" s="112">
        <v>673</v>
      </c>
    </row>
    <row r="75" spans="1:26" x14ac:dyDescent="0.25">
      <c r="S75" s="115" t="s">
        <v>48</v>
      </c>
      <c r="T75" s="115"/>
      <c r="U75" s="112"/>
      <c r="V75" s="112">
        <v>244</v>
      </c>
      <c r="W75" s="112">
        <v>266</v>
      </c>
      <c r="X75" s="112">
        <v>257</v>
      </c>
      <c r="Y75" s="112">
        <v>292</v>
      </c>
      <c r="Z75" s="112">
        <v>324</v>
      </c>
    </row>
    <row r="76" spans="1:26" x14ac:dyDescent="0.25">
      <c r="S76" s="115" t="s">
        <v>49</v>
      </c>
      <c r="T76" s="115"/>
      <c r="U76" s="112"/>
      <c r="V76" s="112">
        <v>110</v>
      </c>
      <c r="W76" s="112">
        <v>129</v>
      </c>
      <c r="X76" s="112">
        <v>141</v>
      </c>
      <c r="Y76" s="112">
        <v>128</v>
      </c>
      <c r="Z76" s="112">
        <v>132</v>
      </c>
    </row>
    <row r="77" spans="1:26" x14ac:dyDescent="0.25">
      <c r="S77" s="115" t="s">
        <v>50</v>
      </c>
      <c r="T77" s="115"/>
      <c r="U77" s="112"/>
      <c r="V77" s="112">
        <v>77</v>
      </c>
      <c r="W77" s="112">
        <v>70</v>
      </c>
      <c r="X77" s="112">
        <v>68</v>
      </c>
      <c r="Y77" s="112">
        <v>69</v>
      </c>
      <c r="Z77" s="112">
        <v>69</v>
      </c>
    </row>
    <row r="78" spans="1:26" x14ac:dyDescent="0.25">
      <c r="S78" s="115" t="s">
        <v>51</v>
      </c>
      <c r="T78" s="115"/>
      <c r="U78" s="112"/>
      <c r="V78" s="112">
        <v>42</v>
      </c>
      <c r="W78" s="112">
        <v>42</v>
      </c>
      <c r="X78" s="112">
        <v>46</v>
      </c>
      <c r="Y78" s="112">
        <v>47</v>
      </c>
      <c r="Z78" s="112">
        <v>41</v>
      </c>
    </row>
    <row r="79" spans="1:26" x14ac:dyDescent="0.25">
      <c r="S79" s="115" t="s">
        <v>52</v>
      </c>
      <c r="T79" s="115"/>
      <c r="U79" s="112"/>
      <c r="V79" s="112">
        <v>41</v>
      </c>
      <c r="W79" s="112">
        <v>44</v>
      </c>
      <c r="X79" s="112">
        <v>38</v>
      </c>
      <c r="Y79" s="112">
        <v>39</v>
      </c>
      <c r="Z79" s="112">
        <v>40</v>
      </c>
    </row>
    <row r="80" spans="1:26" x14ac:dyDescent="0.25">
      <c r="S80" s="118" t="s">
        <v>53</v>
      </c>
      <c r="T80" s="118"/>
      <c r="U80" s="112"/>
      <c r="V80" s="112">
        <v>8134</v>
      </c>
      <c r="W80" s="112">
        <v>8343</v>
      </c>
      <c r="X80" s="112">
        <v>8355</v>
      </c>
      <c r="Y80" s="112">
        <v>8437</v>
      </c>
      <c r="Z80" s="112">
        <v>8685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Horsham</v>
      </c>
      <c r="D83" s="144"/>
      <c r="E83" s="144"/>
      <c r="F83" s="144"/>
      <c r="G83" s="144"/>
      <c r="H83" s="47"/>
      <c r="I83" s="47"/>
      <c r="J83" s="145" t="str">
        <f>'State data for spotlight'!A1</f>
        <v>Victoria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592</v>
      </c>
      <c r="W83" s="112">
        <v>640</v>
      </c>
      <c r="X83" s="112">
        <v>665</v>
      </c>
      <c r="Y83" s="112">
        <v>683</v>
      </c>
      <c r="Z83" s="112">
        <v>671</v>
      </c>
      <c r="AD83" s="117"/>
    </row>
    <row r="84" spans="1:30" ht="15" customHeight="1" x14ac:dyDescent="0.25">
      <c r="A84" s="46"/>
      <c r="B84" s="46"/>
      <c r="C84" s="48"/>
      <c r="D84" s="139" t="s">
        <v>0</v>
      </c>
      <c r="E84" s="139"/>
      <c r="F84" s="139" t="s">
        <v>201</v>
      </c>
      <c r="G84" s="139"/>
      <c r="H84" s="48"/>
      <c r="I84" s="48"/>
      <c r="J84" s="48"/>
      <c r="K84" s="48"/>
      <c r="L84" s="139" t="s">
        <v>0</v>
      </c>
      <c r="M84" s="139"/>
      <c r="N84" s="139" t="s">
        <v>201</v>
      </c>
      <c r="O84" s="139"/>
      <c r="S84" s="115" t="s">
        <v>57</v>
      </c>
      <c r="T84" s="115"/>
      <c r="U84" s="112"/>
      <c r="V84" s="112">
        <v>557</v>
      </c>
      <c r="W84" s="112">
        <v>584</v>
      </c>
      <c r="X84" s="112">
        <v>571</v>
      </c>
      <c r="Y84" s="112">
        <v>576</v>
      </c>
      <c r="Z84" s="112">
        <v>617</v>
      </c>
    </row>
    <row r="85" spans="1:30" ht="15" customHeight="1" x14ac:dyDescent="0.25">
      <c r="A85" s="46"/>
      <c r="B85" s="46"/>
      <c r="C85" s="58" t="s">
        <v>1</v>
      </c>
      <c r="D85" s="139" t="s">
        <v>2</v>
      </c>
      <c r="E85" s="139"/>
      <c r="F85" s="139" t="str">
        <f>"since "&amp;$V$2</f>
        <v>since 2016-17</v>
      </c>
      <c r="G85" s="139"/>
      <c r="H85" s="48"/>
      <c r="I85" s="48"/>
      <c r="J85" s="48"/>
      <c r="K85" s="58" t="s">
        <v>1</v>
      </c>
      <c r="L85" s="139" t="s">
        <v>2</v>
      </c>
      <c r="M85" s="139"/>
      <c r="N85" s="139" t="str">
        <f>"since "&amp;$V$2</f>
        <v>since 2016-17</v>
      </c>
      <c r="O85" s="139"/>
      <c r="S85" s="115" t="s">
        <v>195</v>
      </c>
      <c r="T85" s="115"/>
      <c r="U85" s="112"/>
      <c r="V85" s="112">
        <v>992</v>
      </c>
      <c r="W85" s="112">
        <v>1004</v>
      </c>
      <c r="X85" s="112">
        <v>987</v>
      </c>
      <c r="Y85" s="112">
        <v>1021</v>
      </c>
      <c r="Z85" s="112">
        <v>1030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17,351</v>
      </c>
      <c r="D86" s="96">
        <f t="shared" ref="D86:D91" si="4">AD4</f>
        <v>2.1849234393404027E-2</v>
      </c>
      <c r="E86" s="97">
        <f t="shared" ref="E86:E91" si="5">AD4</f>
        <v>2.1849234393404027E-2</v>
      </c>
      <c r="F86" s="96">
        <f t="shared" ref="F86:F91" si="6">AF4</f>
        <v>6.0056207233626591E-2</v>
      </c>
      <c r="G86" s="97">
        <f t="shared" ref="G86:G91" si="7">AF4</f>
        <v>6.0056207233626591E-2</v>
      </c>
      <c r="H86" s="57"/>
      <c r="I86" s="57"/>
      <c r="J86" s="140" t="str">
        <f>'State data for spotlight'!J4</f>
        <v>5,274,707</v>
      </c>
      <c r="K86" s="140"/>
      <c r="L86" s="96">
        <f>'State data for spotlight'!L4</f>
        <v>1.4421743640712803E-2</v>
      </c>
      <c r="M86" s="97">
        <f>'State data for spotlight'!L4</f>
        <v>1.4421743640712803E-2</v>
      </c>
      <c r="N86" s="96">
        <f>'State data for spotlight'!N4</f>
        <v>8.438148994686534E-2</v>
      </c>
      <c r="O86" s="97">
        <f>'State data for spotlight'!N4</f>
        <v>8.438148994686534E-2</v>
      </c>
      <c r="S86" s="115" t="s">
        <v>196</v>
      </c>
      <c r="T86" s="115"/>
      <c r="U86" s="112"/>
      <c r="V86" s="112">
        <v>283</v>
      </c>
      <c r="W86" s="112">
        <v>292</v>
      </c>
      <c r="X86" s="112">
        <v>325</v>
      </c>
      <c r="Y86" s="112">
        <v>351</v>
      </c>
      <c r="Z86" s="112">
        <v>337</v>
      </c>
    </row>
    <row r="87" spans="1:30" ht="15" customHeight="1" x14ac:dyDescent="0.25">
      <c r="A87" s="98" t="s">
        <v>4</v>
      </c>
      <c r="B87" s="49"/>
      <c r="C87" s="57" t="str">
        <f t="shared" si="3"/>
        <v>8,652</v>
      </c>
      <c r="D87" s="96">
        <f t="shared" si="4"/>
        <v>1.2877546242097804E-2</v>
      </c>
      <c r="E87" s="97">
        <f t="shared" si="5"/>
        <v>1.2877546242097804E-2</v>
      </c>
      <c r="F87" s="96">
        <f t="shared" si="6"/>
        <v>5.0127442650807152E-2</v>
      </c>
      <c r="G87" s="97">
        <f t="shared" si="7"/>
        <v>5.0127442650807152E-2</v>
      </c>
      <c r="H87" s="57"/>
      <c r="I87" s="57"/>
      <c r="J87" s="140" t="str">
        <f>'State data for spotlight'!J5</f>
        <v>2,678,317</v>
      </c>
      <c r="K87" s="140"/>
      <c r="L87" s="96">
        <f>'State data for spotlight'!L5</f>
        <v>7.6054295905234603E-3</v>
      </c>
      <c r="M87" s="97">
        <f>'State data for spotlight'!L5</f>
        <v>7.6054295905234603E-3</v>
      </c>
      <c r="N87" s="96">
        <f>'State data for spotlight'!N5</f>
        <v>7.1082164833552008E-2</v>
      </c>
      <c r="O87" s="97">
        <f>'State data for spotlight'!N5</f>
        <v>7.1082164833552008E-2</v>
      </c>
      <c r="S87" s="115" t="s">
        <v>197</v>
      </c>
      <c r="T87" s="115"/>
      <c r="U87" s="112"/>
      <c r="V87" s="112">
        <v>248</v>
      </c>
      <c r="W87" s="112">
        <v>238</v>
      </c>
      <c r="X87" s="112">
        <v>237</v>
      </c>
      <c r="Y87" s="112">
        <v>222</v>
      </c>
      <c r="Z87" s="112">
        <v>220</v>
      </c>
    </row>
    <row r="88" spans="1:30" ht="15" customHeight="1" x14ac:dyDescent="0.25">
      <c r="A88" s="98" t="s">
        <v>5</v>
      </c>
      <c r="B88" s="49"/>
      <c r="C88" s="57" t="str">
        <f t="shared" si="3"/>
        <v>8,685</v>
      </c>
      <c r="D88" s="96">
        <f t="shared" si="4"/>
        <v>2.9394334479080131E-2</v>
      </c>
      <c r="E88" s="97">
        <f t="shared" si="5"/>
        <v>2.9394334479080131E-2</v>
      </c>
      <c r="F88" s="96">
        <f t="shared" si="6"/>
        <v>6.8134300824006955E-2</v>
      </c>
      <c r="G88" s="97">
        <f t="shared" si="7"/>
        <v>6.8134300824006955E-2</v>
      </c>
      <c r="H88" s="57"/>
      <c r="I88" s="57"/>
      <c r="J88" s="140" t="str">
        <f>'State data for spotlight'!J6</f>
        <v>2,593,620</v>
      </c>
      <c r="K88" s="140"/>
      <c r="L88" s="96">
        <f>'State data for spotlight'!L6</f>
        <v>2.0458990541862843E-2</v>
      </c>
      <c r="M88" s="97">
        <f>'State data for spotlight'!L6</f>
        <v>2.0458990541862843E-2</v>
      </c>
      <c r="N88" s="96">
        <f>'State data for spotlight'!N6</f>
        <v>9.7278654845571522E-2</v>
      </c>
      <c r="O88" s="97">
        <f>'State data for spotlight'!N6</f>
        <v>9.7278654845571522E-2</v>
      </c>
      <c r="S88" s="115" t="s">
        <v>198</v>
      </c>
      <c r="T88" s="115"/>
      <c r="U88" s="112"/>
      <c r="V88" s="112">
        <v>369</v>
      </c>
      <c r="W88" s="112">
        <v>380</v>
      </c>
      <c r="X88" s="112">
        <v>360</v>
      </c>
      <c r="Y88" s="112">
        <v>374</v>
      </c>
      <c r="Z88" s="112">
        <v>396</v>
      </c>
    </row>
    <row r="89" spans="1:30" ht="15" customHeight="1" x14ac:dyDescent="0.25">
      <c r="A89" s="49" t="s">
        <v>6</v>
      </c>
      <c r="B89" s="49"/>
      <c r="C89" s="57" t="str">
        <f t="shared" si="3"/>
        <v>11,713</v>
      </c>
      <c r="D89" s="96">
        <f t="shared" si="4"/>
        <v>8.9585666293392485E-3</v>
      </c>
      <c r="E89" s="97">
        <f t="shared" si="5"/>
        <v>8.9585666293392485E-3</v>
      </c>
      <c r="F89" s="96">
        <f t="shared" si="6"/>
        <v>5.4940106277582723E-2</v>
      </c>
      <c r="G89" s="97">
        <f t="shared" si="7"/>
        <v>5.4940106277582723E-2</v>
      </c>
      <c r="H89" s="57"/>
      <c r="I89" s="57"/>
      <c r="J89" s="140" t="str">
        <f>'State data for spotlight'!J7</f>
        <v>3,674,745</v>
      </c>
      <c r="K89" s="140"/>
      <c r="L89" s="96">
        <f>'State data for spotlight'!L7</f>
        <v>-4.8048916624486848E-3</v>
      </c>
      <c r="M89" s="97">
        <f>'State data for spotlight'!L7</f>
        <v>-4.8048916624486848E-3</v>
      </c>
      <c r="N89" s="96">
        <f>'State data for spotlight'!N7</f>
        <v>6.9960159780158238E-2</v>
      </c>
      <c r="O89" s="97">
        <f>'State data for spotlight'!N7</f>
        <v>6.9960159780158238E-2</v>
      </c>
      <c r="S89" s="115" t="s">
        <v>199</v>
      </c>
      <c r="T89" s="115"/>
      <c r="U89" s="112"/>
      <c r="V89" s="112">
        <v>525</v>
      </c>
      <c r="W89" s="112">
        <v>570</v>
      </c>
      <c r="X89" s="112">
        <v>584</v>
      </c>
      <c r="Y89" s="112">
        <v>612</v>
      </c>
      <c r="Z89" s="112">
        <v>596</v>
      </c>
    </row>
    <row r="90" spans="1:30" ht="15" customHeight="1" x14ac:dyDescent="0.25">
      <c r="A90" s="49" t="s">
        <v>98</v>
      </c>
      <c r="B90" s="49"/>
      <c r="C90" s="57" t="str">
        <f t="shared" si="3"/>
        <v>$39,612</v>
      </c>
      <c r="D90" s="96">
        <f t="shared" si="4"/>
        <v>7.1789785041373122E-2</v>
      </c>
      <c r="E90" s="97">
        <f t="shared" si="5"/>
        <v>7.1789785041373122E-2</v>
      </c>
      <c r="F90" s="96">
        <f t="shared" si="6"/>
        <v>0.18488827734737212</v>
      </c>
      <c r="G90" s="97">
        <f t="shared" si="7"/>
        <v>0.18488827734737212</v>
      </c>
      <c r="H90" s="57"/>
      <c r="I90" s="57"/>
      <c r="J90" s="57"/>
      <c r="K90" s="57" t="str">
        <f>'State data for spotlight'!J8</f>
        <v>$47,209</v>
      </c>
      <c r="L90" s="96">
        <f>'State data for spotlight'!L8</f>
        <v>5.506898121546655E-2</v>
      </c>
      <c r="M90" s="97">
        <f>'State data for spotlight'!L8</f>
        <v>5.506898121546655E-2</v>
      </c>
      <c r="N90" s="96">
        <f>'State data for spotlight'!N8</f>
        <v>0.1204561491199776</v>
      </c>
      <c r="O90" s="97">
        <f>'State data for spotlight'!N8</f>
        <v>0.1204561491199776</v>
      </c>
      <c r="S90" s="115" t="s">
        <v>58</v>
      </c>
      <c r="T90" s="115"/>
      <c r="U90" s="112"/>
      <c r="V90" s="112">
        <v>800</v>
      </c>
      <c r="W90" s="112">
        <v>824</v>
      </c>
      <c r="X90" s="112">
        <v>829</v>
      </c>
      <c r="Y90" s="112">
        <v>843</v>
      </c>
      <c r="Z90" s="112">
        <v>863</v>
      </c>
    </row>
    <row r="91" spans="1:30" ht="15" customHeight="1" x14ac:dyDescent="0.25">
      <c r="A91" s="49" t="s">
        <v>7</v>
      </c>
      <c r="B91" s="49"/>
      <c r="C91" s="57" t="str">
        <f t="shared" si="3"/>
        <v>$663.3 mil</v>
      </c>
      <c r="D91" s="96">
        <f t="shared" si="4"/>
        <v>3.3405942221678586E-2</v>
      </c>
      <c r="E91" s="97">
        <f t="shared" si="5"/>
        <v>3.3405942221678586E-2</v>
      </c>
      <c r="F91" s="96">
        <f t="shared" si="6"/>
        <v>0.29798306258922769</v>
      </c>
      <c r="G91" s="97">
        <f t="shared" si="7"/>
        <v>0.29798306258922769</v>
      </c>
      <c r="H91" s="57"/>
      <c r="I91" s="57"/>
      <c r="J91" s="57"/>
      <c r="K91" s="57" t="str">
        <f>'State data for spotlight'!J9</f>
        <v>$245.4 bil</v>
      </c>
      <c r="L91" s="96">
        <f>'State data for spotlight'!L9</f>
        <v>4.7371657837374626E-2</v>
      </c>
      <c r="M91" s="97">
        <f>'State data for spotlight'!L9</f>
        <v>4.7371657837374626E-2</v>
      </c>
      <c r="N91" s="96">
        <f>'State data for spotlight'!N9</f>
        <v>0.24227335855331145</v>
      </c>
      <c r="O91" s="97">
        <f>'State data for spotlight'!N9</f>
        <v>0.24227335855331145</v>
      </c>
      <c r="S91" s="118" t="s">
        <v>53</v>
      </c>
      <c r="T91" s="118"/>
      <c r="U91" s="112"/>
      <c r="V91" s="112">
        <v>5692</v>
      </c>
      <c r="W91" s="112">
        <v>5847</v>
      </c>
      <c r="X91" s="112">
        <v>5769</v>
      </c>
      <c r="Y91" s="112">
        <v>5941</v>
      </c>
      <c r="Z91" s="112">
        <v>5972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5" t="s">
        <v>202</v>
      </c>
      <c r="S93" s="115" t="s">
        <v>56</v>
      </c>
      <c r="T93" s="115"/>
      <c r="U93" s="112"/>
      <c r="V93" s="112">
        <v>379</v>
      </c>
      <c r="W93" s="112">
        <v>400</v>
      </c>
      <c r="X93" s="112">
        <v>423</v>
      </c>
      <c r="Y93" s="112">
        <v>428</v>
      </c>
      <c r="Z93" s="112">
        <v>432</v>
      </c>
    </row>
    <row r="94" spans="1:30" ht="15" customHeight="1" x14ac:dyDescent="0.25">
      <c r="A94" s="136" t="s">
        <v>203</v>
      </c>
      <c r="S94" s="115" t="s">
        <v>57</v>
      </c>
      <c r="T94" s="115"/>
      <c r="U94" s="112"/>
      <c r="V94" s="112">
        <v>1182</v>
      </c>
      <c r="W94" s="112">
        <v>1230</v>
      </c>
      <c r="X94" s="112">
        <v>1261</v>
      </c>
      <c r="Y94" s="112">
        <v>1255</v>
      </c>
      <c r="Z94" s="112">
        <v>1281</v>
      </c>
    </row>
    <row r="95" spans="1:30" ht="15" customHeight="1" x14ac:dyDescent="0.25">
      <c r="A95" s="134" t="s">
        <v>286</v>
      </c>
      <c r="S95" s="115" t="s">
        <v>195</v>
      </c>
      <c r="T95" s="115"/>
      <c r="U95" s="112"/>
      <c r="V95" s="112">
        <v>174</v>
      </c>
      <c r="W95" s="112">
        <v>181</v>
      </c>
      <c r="X95" s="112">
        <v>173</v>
      </c>
      <c r="Y95" s="112">
        <v>173</v>
      </c>
      <c r="Z95" s="112">
        <v>184</v>
      </c>
    </row>
    <row r="96" spans="1:30" ht="15" customHeight="1" x14ac:dyDescent="0.25">
      <c r="A96" s="135" t="s">
        <v>278</v>
      </c>
      <c r="S96" s="115" t="s">
        <v>196</v>
      </c>
      <c r="T96" s="115"/>
      <c r="U96" s="112"/>
      <c r="V96" s="112">
        <v>727</v>
      </c>
      <c r="W96" s="112">
        <v>770</v>
      </c>
      <c r="X96" s="112">
        <v>813</v>
      </c>
      <c r="Y96" s="112">
        <v>876</v>
      </c>
      <c r="Z96" s="112">
        <v>881</v>
      </c>
    </row>
    <row r="97" spans="1:32" ht="15" customHeight="1" x14ac:dyDescent="0.25">
      <c r="A97" s="134" t="s">
        <v>290</v>
      </c>
      <c r="S97" s="115" t="s">
        <v>197</v>
      </c>
      <c r="T97" s="115"/>
      <c r="U97" s="112"/>
      <c r="V97" s="112">
        <v>909</v>
      </c>
      <c r="W97" s="112">
        <v>907</v>
      </c>
      <c r="X97" s="112">
        <v>895</v>
      </c>
      <c r="Y97" s="112">
        <v>913</v>
      </c>
      <c r="Z97" s="112">
        <v>887</v>
      </c>
    </row>
    <row r="98" spans="1:32" ht="15" customHeight="1" x14ac:dyDescent="0.25">
      <c r="A98" s="134" t="s">
        <v>291</v>
      </c>
      <c r="S98" s="115" t="s">
        <v>198</v>
      </c>
      <c r="T98" s="115"/>
      <c r="U98" s="112"/>
      <c r="V98" s="112">
        <v>615</v>
      </c>
      <c r="W98" s="112">
        <v>615</v>
      </c>
      <c r="X98" s="112">
        <v>624</v>
      </c>
      <c r="Y98" s="112">
        <v>614</v>
      </c>
      <c r="Z98" s="112">
        <v>635</v>
      </c>
    </row>
    <row r="99" spans="1:32" ht="15" customHeight="1" x14ac:dyDescent="0.25">
      <c r="S99" s="115" t="s">
        <v>199</v>
      </c>
      <c r="T99" s="115"/>
      <c r="U99" s="112"/>
      <c r="V99" s="112">
        <v>44</v>
      </c>
      <c r="W99" s="112">
        <v>54</v>
      </c>
      <c r="X99" s="112">
        <v>45</v>
      </c>
      <c r="Y99" s="112">
        <v>47</v>
      </c>
      <c r="Z99" s="112">
        <v>54</v>
      </c>
    </row>
    <row r="100" spans="1:32" ht="15" customHeight="1" x14ac:dyDescent="0.25">
      <c r="S100" s="115" t="s">
        <v>58</v>
      </c>
      <c r="T100" s="115"/>
      <c r="U100" s="112"/>
      <c r="V100" s="112">
        <v>366</v>
      </c>
      <c r="W100" s="112">
        <v>395</v>
      </c>
      <c r="X100" s="112">
        <v>389</v>
      </c>
      <c r="Y100" s="112">
        <v>437</v>
      </c>
      <c r="Z100" s="112">
        <v>460</v>
      </c>
    </row>
    <row r="101" spans="1:32" x14ac:dyDescent="0.25">
      <c r="A101" s="18"/>
      <c r="S101" s="118" t="s">
        <v>53</v>
      </c>
      <c r="T101" s="118"/>
      <c r="U101" s="112"/>
      <c r="V101" s="112">
        <v>5412</v>
      </c>
      <c r="W101" s="112">
        <v>5508</v>
      </c>
      <c r="X101" s="112">
        <v>5569</v>
      </c>
      <c r="Y101" s="112">
        <v>5667</v>
      </c>
      <c r="Z101" s="112">
        <v>5732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204</v>
      </c>
      <c r="Y103" s="106" t="s">
        <v>281</v>
      </c>
      <c r="Z103" s="106" t="s">
        <v>287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10462</v>
      </c>
      <c r="W104" s="112">
        <v>11003</v>
      </c>
      <c r="X104" s="112">
        <v>11031</v>
      </c>
      <c r="Y104" s="112">
        <v>11510</v>
      </c>
      <c r="Z104" s="112">
        <v>11510</v>
      </c>
      <c r="AB104" s="109" t="str">
        <f>TEXT(Z104,"###,###")</f>
        <v>11,510</v>
      </c>
      <c r="AD104" s="130">
        <f>Z104/($Z$4)*100</f>
        <v>66.336234222811356</v>
      </c>
      <c r="AF104" s="109"/>
    </row>
    <row r="105" spans="1:32" x14ac:dyDescent="0.25">
      <c r="S105" s="115" t="s">
        <v>17</v>
      </c>
      <c r="T105" s="115"/>
      <c r="U105" s="112"/>
      <c r="V105" s="112">
        <v>3557</v>
      </c>
      <c r="W105" s="112">
        <v>3417</v>
      </c>
      <c r="X105" s="112">
        <v>3634</v>
      </c>
      <c r="Y105" s="112">
        <v>3570</v>
      </c>
      <c r="Z105" s="112">
        <v>3666</v>
      </c>
      <c r="AB105" s="109" t="str">
        <f>TEXT(Z105,"###,###")</f>
        <v>3,666</v>
      </c>
      <c r="AD105" s="130">
        <f>Z105/($Z$4)*100</f>
        <v>21.128465218143049</v>
      </c>
      <c r="AF105" s="109"/>
    </row>
    <row r="106" spans="1:32" x14ac:dyDescent="0.25">
      <c r="S106" s="118" t="s">
        <v>53</v>
      </c>
      <c r="T106" s="118"/>
      <c r="U106" s="120"/>
      <c r="V106" s="120">
        <v>14019</v>
      </c>
      <c r="W106" s="120">
        <v>14420</v>
      </c>
      <c r="X106" s="120">
        <v>14665</v>
      </c>
      <c r="Y106" s="120">
        <v>15080</v>
      </c>
      <c r="Z106" s="120">
        <v>15176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2682</v>
      </c>
      <c r="W108" s="112">
        <v>2856</v>
      </c>
      <c r="X108" s="112">
        <v>2449</v>
      </c>
      <c r="Y108" s="112">
        <v>2524</v>
      </c>
      <c r="Z108" s="112">
        <v>2573</v>
      </c>
      <c r="AB108" s="109" t="str">
        <f>TEXT(Z108,"###,###")</f>
        <v>2,573</v>
      </c>
      <c r="AD108" s="130">
        <f>Z108/($Z$4)*100</f>
        <v>14.829116477436461</v>
      </c>
      <c r="AF108" s="109"/>
    </row>
    <row r="109" spans="1:32" x14ac:dyDescent="0.25">
      <c r="S109" s="115" t="s">
        <v>20</v>
      </c>
      <c r="T109" s="115"/>
      <c r="U109" s="112"/>
      <c r="V109" s="112">
        <v>3021</v>
      </c>
      <c r="W109" s="112">
        <v>3129</v>
      </c>
      <c r="X109" s="112">
        <v>2879</v>
      </c>
      <c r="Y109" s="112">
        <v>3094</v>
      </c>
      <c r="Z109" s="112">
        <v>3320</v>
      </c>
      <c r="AB109" s="109" t="str">
        <f>TEXT(Z109,"###,###")</f>
        <v>3,320</v>
      </c>
      <c r="AD109" s="130">
        <f>Z109/($Z$4)*100</f>
        <v>19.134343841853497</v>
      </c>
      <c r="AF109" s="109"/>
    </row>
    <row r="110" spans="1:32" x14ac:dyDescent="0.25">
      <c r="S110" s="115" t="s">
        <v>21</v>
      </c>
      <c r="T110" s="115"/>
      <c r="U110" s="112"/>
      <c r="V110" s="112">
        <v>3390</v>
      </c>
      <c r="W110" s="112">
        <v>3377</v>
      </c>
      <c r="X110" s="112">
        <v>3714</v>
      </c>
      <c r="Y110" s="112">
        <v>3725</v>
      </c>
      <c r="Z110" s="112">
        <v>3937</v>
      </c>
      <c r="AB110" s="109" t="str">
        <f>TEXT(Z110,"###,###")</f>
        <v>3,937</v>
      </c>
      <c r="AD110" s="130">
        <f>Z110/($Z$4)*100</f>
        <v>22.690334851017234</v>
      </c>
      <c r="AF110" s="109"/>
    </row>
    <row r="111" spans="1:32" x14ac:dyDescent="0.25">
      <c r="S111" s="115" t="s">
        <v>22</v>
      </c>
      <c r="T111" s="115"/>
      <c r="U111" s="112"/>
      <c r="V111" s="112">
        <v>5215</v>
      </c>
      <c r="W111" s="112">
        <v>5259</v>
      </c>
      <c r="X111" s="112">
        <v>5470</v>
      </c>
      <c r="Y111" s="112">
        <v>5530</v>
      </c>
      <c r="Z111" s="112">
        <v>5479</v>
      </c>
      <c r="AB111" s="109" t="str">
        <f>TEXT(Z111,"###,###")</f>
        <v>5,479</v>
      </c>
      <c r="AD111" s="130">
        <f>Z111/($Z$4)*100</f>
        <v>31.577430695637137</v>
      </c>
      <c r="AF111" s="109"/>
    </row>
    <row r="112" spans="1:32" x14ac:dyDescent="0.25">
      <c r="S112" s="118" t="s">
        <v>53</v>
      </c>
      <c r="T112" s="118"/>
      <c r="U112" s="112"/>
      <c r="V112" s="112">
        <v>16372</v>
      </c>
      <c r="W112" s="112">
        <v>16792</v>
      </c>
      <c r="X112" s="112">
        <v>16617</v>
      </c>
      <c r="Y112" s="112">
        <v>16981</v>
      </c>
      <c r="Z112" s="112">
        <v>17351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42.52</v>
      </c>
      <c r="W118" s="131">
        <v>42.77</v>
      </c>
      <c r="X118" s="131">
        <v>42.65</v>
      </c>
      <c r="Y118" s="131">
        <v>42.73</v>
      </c>
      <c r="Z118" s="131">
        <v>42.74</v>
      </c>
      <c r="AB118" s="109" t="str">
        <f>TEXT(Z118,"##.0")</f>
        <v>42.7</v>
      </c>
    </row>
    <row r="120" spans="19:32" x14ac:dyDescent="0.25">
      <c r="S120" s="101" t="s">
        <v>100</v>
      </c>
      <c r="T120" s="112"/>
      <c r="U120" s="112"/>
      <c r="V120" s="112">
        <v>8759</v>
      </c>
      <c r="W120" s="112">
        <v>8999</v>
      </c>
      <c r="X120" s="112">
        <v>9004</v>
      </c>
      <c r="Y120" s="112">
        <v>9224</v>
      </c>
      <c r="Z120" s="112">
        <v>9325</v>
      </c>
      <c r="AB120" s="109" t="str">
        <f>TEXT(Z120,"###,###")</f>
        <v>9,325</v>
      </c>
    </row>
    <row r="121" spans="19:32" x14ac:dyDescent="0.25">
      <c r="S121" s="101" t="s">
        <v>101</v>
      </c>
      <c r="T121" s="112"/>
      <c r="U121" s="112"/>
      <c r="V121" s="112">
        <v>1208</v>
      </c>
      <c r="W121" s="112">
        <v>1256</v>
      </c>
      <c r="X121" s="112">
        <v>1205</v>
      </c>
      <c r="Y121" s="112">
        <v>1234</v>
      </c>
      <c r="Z121" s="112">
        <v>1266</v>
      </c>
      <c r="AB121" s="109" t="str">
        <f>TEXT(Z121,"###,###")</f>
        <v>1,266</v>
      </c>
    </row>
    <row r="122" spans="19:32" x14ac:dyDescent="0.25">
      <c r="S122" s="101" t="s">
        <v>102</v>
      </c>
      <c r="T122" s="112"/>
      <c r="U122" s="112"/>
      <c r="V122" s="112">
        <v>1129</v>
      </c>
      <c r="W122" s="112">
        <v>1100</v>
      </c>
      <c r="X122" s="112">
        <v>1132</v>
      </c>
      <c r="Y122" s="112">
        <v>1151</v>
      </c>
      <c r="Z122" s="112">
        <v>1122</v>
      </c>
      <c r="AB122" s="109" t="str">
        <f>TEXT(Z122,"###,###")</f>
        <v>1,122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9888</v>
      </c>
      <c r="W124" s="112">
        <v>10099</v>
      </c>
      <c r="X124" s="112">
        <v>10136</v>
      </c>
      <c r="Y124" s="112">
        <v>10375</v>
      </c>
      <c r="Z124" s="112">
        <v>10447</v>
      </c>
      <c r="AB124" s="109" t="str">
        <f>TEXT(Z124,"###,###")</f>
        <v>10,447</v>
      </c>
      <c r="AD124" s="127">
        <f>Z124/$Z$7*100</f>
        <v>89.191496627678646</v>
      </c>
    </row>
    <row r="125" spans="19:32" x14ac:dyDescent="0.25">
      <c r="S125" s="101" t="s">
        <v>104</v>
      </c>
      <c r="T125" s="112"/>
      <c r="U125" s="112"/>
      <c r="V125" s="112">
        <v>2337</v>
      </c>
      <c r="W125" s="112">
        <v>2356</v>
      </c>
      <c r="X125" s="112">
        <v>2337</v>
      </c>
      <c r="Y125" s="112">
        <v>2385</v>
      </c>
      <c r="Z125" s="112">
        <v>2388</v>
      </c>
      <c r="AB125" s="109" t="str">
        <f>TEXT(Z125,"###,###")</f>
        <v>2,388</v>
      </c>
      <c r="AD125" s="127">
        <f>Z125/$Z$7*100</f>
        <v>20.387603517459233</v>
      </c>
    </row>
    <row r="127" spans="19:32" x14ac:dyDescent="0.25">
      <c r="S127" s="101" t="s">
        <v>105</v>
      </c>
      <c r="T127" s="112"/>
      <c r="U127" s="112"/>
      <c r="V127" s="112">
        <v>5692</v>
      </c>
      <c r="W127" s="112">
        <v>5843</v>
      </c>
      <c r="X127" s="112">
        <v>5766</v>
      </c>
      <c r="Y127" s="112">
        <v>5946</v>
      </c>
      <c r="Z127" s="112">
        <v>5974</v>
      </c>
      <c r="AB127" s="109" t="str">
        <f>TEXT(Z127,"###,###")</f>
        <v>5,974</v>
      </c>
      <c r="AD127" s="127">
        <f>Z127/$Z$7*100</f>
        <v>51.003158883292066</v>
      </c>
    </row>
    <row r="128" spans="19:32" x14ac:dyDescent="0.25">
      <c r="S128" s="101" t="s">
        <v>106</v>
      </c>
      <c r="T128" s="112"/>
      <c r="U128" s="112"/>
      <c r="V128" s="112">
        <v>5411</v>
      </c>
      <c r="W128" s="112">
        <v>5508</v>
      </c>
      <c r="X128" s="112">
        <v>5569</v>
      </c>
      <c r="Y128" s="112">
        <v>5665</v>
      </c>
      <c r="Z128" s="112">
        <v>5733</v>
      </c>
      <c r="AB128" s="109" t="str">
        <f>TEXT(Z128,"###,###")</f>
        <v>5,733</v>
      </c>
      <c r="AD128" s="127">
        <f>Z128/$Z$7*100</f>
        <v>48.945615982241954</v>
      </c>
    </row>
    <row r="130" spans="19:20" x14ac:dyDescent="0.25">
      <c r="S130" s="101" t="s">
        <v>282</v>
      </c>
      <c r="T130" s="127">
        <v>79.612396482540774</v>
      </c>
    </row>
    <row r="131" spans="19:20" x14ac:dyDescent="0.25">
      <c r="S131" s="101" t="s">
        <v>283</v>
      </c>
      <c r="T131" s="127">
        <v>10.808503372321352</v>
      </c>
    </row>
    <row r="132" spans="19:20" x14ac:dyDescent="0.25">
      <c r="S132" s="101" t="s">
        <v>284</v>
      </c>
      <c r="T132" s="127">
        <v>9.5791001451378808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0951E895-AE17-4D7E-8E39-6A4C4B0B2B7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90AC720E-72A3-4222-85DF-3D2924DA487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A7229D99-7E97-4D8D-A1A0-8D67417B59D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AFCDE9FC-F3D2-480E-B97D-381ED12713F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D0F80-7E5C-4D0E-81EB-73D1FA0C0BDE}">
  <sheetPr codeName="Sheet97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142</v>
      </c>
      <c r="T1" s="99"/>
      <c r="U1" s="99"/>
      <c r="V1" s="99"/>
      <c r="W1" s="99"/>
      <c r="X1" s="99"/>
      <c r="Y1" s="100" t="s">
        <v>234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204</v>
      </c>
      <c r="Y2" s="103" t="s">
        <v>281</v>
      </c>
      <c r="Z2" s="103" t="s">
        <v>287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60" t="s">
        <v>292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142</v>
      </c>
      <c r="Y3" s="105" t="s">
        <v>234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8.33 Hume, Victoria,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143568</v>
      </c>
      <c r="W4" s="108">
        <v>152913</v>
      </c>
      <c r="X4" s="108">
        <v>162891</v>
      </c>
      <c r="Y4" s="108">
        <v>166384</v>
      </c>
      <c r="Z4" s="108">
        <v>175321</v>
      </c>
      <c r="AB4" s="109" t="str">
        <f>TEXT(Z4,"###,###")</f>
        <v>175,321</v>
      </c>
      <c r="AD4" s="110">
        <f>Z4/Y4-1</f>
        <v>5.3713097413212729E-2</v>
      </c>
      <c r="AF4" s="110">
        <f>Z4/V4-1</f>
        <v>0.22117045581188011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79052</v>
      </c>
      <c r="W5" s="108">
        <v>84767</v>
      </c>
      <c r="X5" s="108">
        <v>89557</v>
      </c>
      <c r="Y5" s="108">
        <v>91736</v>
      </c>
      <c r="Z5" s="108">
        <v>96167</v>
      </c>
      <c r="AB5" s="109" t="str">
        <f>TEXT(Z5,"###,###")</f>
        <v>96,167</v>
      </c>
      <c r="AD5" s="110">
        <f t="shared" ref="AD5:AD9" si="0">Z5/Y5-1</f>
        <v>4.8301648207900838E-2</v>
      </c>
      <c r="AF5" s="110">
        <f t="shared" ref="AF5:AF9" si="1">Z5/V5-1</f>
        <v>0.21650306127612207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64521</v>
      </c>
      <c r="W6" s="108">
        <v>68147</v>
      </c>
      <c r="X6" s="108">
        <v>73329</v>
      </c>
      <c r="Y6" s="108">
        <v>74653</v>
      </c>
      <c r="Z6" s="108">
        <v>79073</v>
      </c>
      <c r="AB6" s="109" t="str">
        <f>TEXT(Z6,"###,###")</f>
        <v>79,073</v>
      </c>
      <c r="AD6" s="110">
        <f t="shared" si="0"/>
        <v>5.9207265615581317E-2</v>
      </c>
      <c r="AF6" s="110">
        <f t="shared" si="1"/>
        <v>0.22553897180762861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103818</v>
      </c>
      <c r="W7" s="108">
        <v>109882</v>
      </c>
      <c r="X7" s="108">
        <v>116092</v>
      </c>
      <c r="Y7" s="108">
        <v>120990</v>
      </c>
      <c r="Z7" s="108">
        <v>122971</v>
      </c>
      <c r="AB7" s="109" t="str">
        <f>TEXT(Z7,"###,###")</f>
        <v>122,971</v>
      </c>
      <c r="AD7" s="110">
        <f t="shared" si="0"/>
        <v>1.6373253987932879E-2</v>
      </c>
      <c r="AF7" s="110">
        <f t="shared" si="1"/>
        <v>0.18448631258548609</v>
      </c>
    </row>
    <row r="8" spans="1:32" ht="17.25" customHeight="1" x14ac:dyDescent="0.25">
      <c r="A8" s="64" t="s">
        <v>12</v>
      </c>
      <c r="B8" s="65"/>
      <c r="C8" s="29"/>
      <c r="D8" s="66" t="str">
        <f>AB4</f>
        <v>175,321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122,971</v>
      </c>
      <c r="P8" s="67"/>
      <c r="S8" s="107" t="s">
        <v>84</v>
      </c>
      <c r="T8" s="108"/>
      <c r="U8" s="108"/>
      <c r="V8" s="108">
        <v>42512</v>
      </c>
      <c r="W8" s="108">
        <v>43815.15</v>
      </c>
      <c r="X8" s="108">
        <v>44356.31</v>
      </c>
      <c r="Y8" s="108">
        <v>44540.03</v>
      </c>
      <c r="Z8" s="108">
        <v>45841</v>
      </c>
      <c r="AB8" s="109" t="str">
        <f>TEXT(Z8,"$###,###")</f>
        <v>$45,841</v>
      </c>
      <c r="AD8" s="110">
        <f t="shared" si="0"/>
        <v>2.9209005921190467E-2</v>
      </c>
      <c r="AF8" s="110">
        <f t="shared" si="1"/>
        <v>7.8307301467820833E-2</v>
      </c>
    </row>
    <row r="9" spans="1:32" x14ac:dyDescent="0.25">
      <c r="A9" s="30" t="s">
        <v>14</v>
      </c>
      <c r="B9" s="71"/>
      <c r="C9" s="72"/>
      <c r="D9" s="73">
        <f>AD104</f>
        <v>81.480256215741406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54.599865008823222</v>
      </c>
      <c r="P9" s="74" t="s">
        <v>85</v>
      </c>
      <c r="S9" s="107" t="s">
        <v>7</v>
      </c>
      <c r="T9" s="108"/>
      <c r="U9" s="108"/>
      <c r="V9" s="108">
        <v>5221811068</v>
      </c>
      <c r="W9" s="108">
        <v>5718826827</v>
      </c>
      <c r="X9" s="108">
        <v>6245269251</v>
      </c>
      <c r="Y9" s="108">
        <v>6685795129</v>
      </c>
      <c r="Z9" s="108">
        <v>7035454830</v>
      </c>
      <c r="AB9" s="109" t="str">
        <f>TEXT(Z9/1000000,"$#,###.0")&amp;" mil"</f>
        <v>$7,035.5 mil</v>
      </c>
      <c r="AD9" s="110">
        <f t="shared" si="0"/>
        <v>5.2298895532011169E-2</v>
      </c>
      <c r="AF9" s="110">
        <f t="shared" si="1"/>
        <v>0.3473208314858931</v>
      </c>
    </row>
    <row r="10" spans="1:32" x14ac:dyDescent="0.25">
      <c r="A10" s="30" t="s">
        <v>17</v>
      </c>
      <c r="B10" s="71"/>
      <c r="C10" s="72"/>
      <c r="D10" s="73">
        <f>AD105</f>
        <v>11.596443095807119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45.335892202226539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84.014117149571859</v>
      </c>
      <c r="P11" s="74" t="s">
        <v>85</v>
      </c>
      <c r="S11" s="107" t="s">
        <v>29</v>
      </c>
      <c r="T11" s="112"/>
      <c r="U11" s="112"/>
      <c r="V11" s="112">
        <v>128485</v>
      </c>
      <c r="W11" s="112">
        <v>136759</v>
      </c>
      <c r="X11" s="112">
        <v>145495</v>
      </c>
      <c r="Y11" s="112">
        <v>148037</v>
      </c>
      <c r="Z11" s="112">
        <v>155661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8.0222166201787424</v>
      </c>
      <c r="P12" s="74" t="s">
        <v>85</v>
      </c>
      <c r="S12" s="107" t="s">
        <v>30</v>
      </c>
      <c r="T12" s="112"/>
      <c r="U12" s="112"/>
      <c r="V12" s="112">
        <v>15083</v>
      </c>
      <c r="W12" s="112">
        <v>16151</v>
      </c>
      <c r="X12" s="112">
        <v>17393</v>
      </c>
      <c r="Y12" s="112">
        <v>18350</v>
      </c>
      <c r="Z12" s="112">
        <v>19660</v>
      </c>
    </row>
    <row r="13" spans="1:32" ht="15" customHeight="1" x14ac:dyDescent="0.25">
      <c r="A13" s="30" t="s">
        <v>19</v>
      </c>
      <c r="B13" s="72"/>
      <c r="C13" s="72"/>
      <c r="D13" s="73">
        <f>AD108</f>
        <v>15.222933932615032</v>
      </c>
      <c r="E13" s="74" t="s">
        <v>85</v>
      </c>
      <c r="F13" s="24"/>
      <c r="G13" s="142" t="s">
        <v>285</v>
      </c>
      <c r="H13" s="143"/>
      <c r="I13" s="143"/>
      <c r="J13" s="143"/>
      <c r="K13" s="143"/>
      <c r="L13" s="143"/>
      <c r="M13" s="81"/>
      <c r="N13" s="72"/>
      <c r="O13" s="73">
        <f>T132</f>
        <v>7.9604134308088899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12.488521055663611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38.7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22.045276949139009</v>
      </c>
      <c r="E15" s="74" t="s">
        <v>85</v>
      </c>
      <c r="F15" s="24"/>
      <c r="G15" s="33" t="s">
        <v>279</v>
      </c>
      <c r="H15" s="72"/>
      <c r="I15" s="72"/>
      <c r="J15" s="72"/>
      <c r="K15" s="82"/>
      <c r="L15" s="72"/>
      <c r="M15" s="72"/>
      <c r="N15" s="72"/>
      <c r="O15" s="73">
        <f>AB38</f>
        <v>17.108794300863654</v>
      </c>
      <c r="P15" s="74" t="s">
        <v>85</v>
      </c>
      <c r="S15" s="115" t="s">
        <v>61</v>
      </c>
      <c r="T15" s="115"/>
      <c r="U15" s="116"/>
      <c r="V15" s="116">
        <v>481</v>
      </c>
      <c r="W15" s="116">
        <v>470</v>
      </c>
      <c r="X15" s="116">
        <v>464</v>
      </c>
      <c r="Y15" s="112">
        <v>462</v>
      </c>
      <c r="Z15" s="112">
        <v>513</v>
      </c>
      <c r="AB15" s="117">
        <f t="shared" ref="AB15:AB34" si="2">IF(Z15="np",0,Z15/$Z$34)</f>
        <v>2.9260613389154749E-3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43.630255360167922</v>
      </c>
      <c r="E16" s="85" t="s">
        <v>85</v>
      </c>
      <c r="F16" s="24"/>
      <c r="G16" s="86" t="s">
        <v>280</v>
      </c>
      <c r="H16" s="35"/>
      <c r="I16" s="35"/>
      <c r="J16" s="35"/>
      <c r="K16" s="36"/>
      <c r="L16" s="35"/>
      <c r="M16" s="35"/>
      <c r="N16" s="35"/>
      <c r="O16" s="84">
        <f>AB37</f>
        <v>82.89120569913635</v>
      </c>
      <c r="P16" s="37" t="s">
        <v>85</v>
      </c>
      <c r="S16" s="115" t="s">
        <v>62</v>
      </c>
      <c r="T16" s="115"/>
      <c r="U16" s="116"/>
      <c r="V16" s="116">
        <v>160</v>
      </c>
      <c r="W16" s="116">
        <v>125</v>
      </c>
      <c r="X16" s="116">
        <v>152</v>
      </c>
      <c r="Y16" s="112">
        <v>157</v>
      </c>
      <c r="Z16" s="112">
        <v>145</v>
      </c>
      <c r="AB16" s="117">
        <f t="shared" si="2"/>
        <v>8.2705437454725901E-4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10786</v>
      </c>
      <c r="W17" s="116">
        <v>10928</v>
      </c>
      <c r="X17" s="116">
        <v>11598</v>
      </c>
      <c r="Y17" s="112">
        <v>11450</v>
      </c>
      <c r="Z17" s="112">
        <v>12125</v>
      </c>
      <c r="AB17" s="117">
        <f t="shared" si="2"/>
        <v>6.9158857181969069E-2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289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928</v>
      </c>
      <c r="W18" s="116">
        <v>1038</v>
      </c>
      <c r="X18" s="116">
        <v>1131</v>
      </c>
      <c r="Y18" s="112">
        <v>1135</v>
      </c>
      <c r="Z18" s="112">
        <v>1187</v>
      </c>
      <c r="AB18" s="117">
        <f t="shared" si="2"/>
        <v>6.7704382247420446E-3</v>
      </c>
    </row>
    <row r="19" spans="1:28" x14ac:dyDescent="0.25">
      <c r="A19" s="63" t="str">
        <f>$S$1&amp;" ("&amp;$V$2&amp;" to "&amp;$Z$2&amp;")"</f>
        <v>Hume (2016-17 to 2020-21)</v>
      </c>
      <c r="B19" s="63"/>
      <c r="C19" s="63"/>
      <c r="D19" s="63"/>
      <c r="E19" s="63"/>
      <c r="F19" s="63"/>
      <c r="G19" s="63" t="str">
        <f>$S$1&amp;" ("&amp;$V$2&amp;" to "&amp;$Z$2&amp;")"</f>
        <v>Hume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10239</v>
      </c>
      <c r="W19" s="116">
        <v>12380</v>
      </c>
      <c r="X19" s="116">
        <v>13133</v>
      </c>
      <c r="Y19" s="112">
        <v>13351</v>
      </c>
      <c r="Z19" s="112">
        <v>14245</v>
      </c>
      <c r="AB19" s="117">
        <f t="shared" si="2"/>
        <v>8.1250962520177272E-2</v>
      </c>
    </row>
    <row r="20" spans="1:28" x14ac:dyDescent="0.25">
      <c r="S20" s="115" t="s">
        <v>66</v>
      </c>
      <c r="T20" s="115"/>
      <c r="U20" s="116"/>
      <c r="V20" s="116">
        <v>6507</v>
      </c>
      <c r="W20" s="116">
        <v>6657</v>
      </c>
      <c r="X20" s="116">
        <v>6678</v>
      </c>
      <c r="Y20" s="112">
        <v>6509</v>
      </c>
      <c r="Z20" s="112">
        <v>6706</v>
      </c>
      <c r="AB20" s="117">
        <f t="shared" si="2"/>
        <v>3.8249838866992548E-2</v>
      </c>
    </row>
    <row r="21" spans="1:28" x14ac:dyDescent="0.25">
      <c r="S21" s="115" t="s">
        <v>67</v>
      </c>
      <c r="T21" s="115"/>
      <c r="U21" s="116"/>
      <c r="V21" s="116">
        <v>13602</v>
      </c>
      <c r="W21" s="116">
        <v>14550</v>
      </c>
      <c r="X21" s="116">
        <v>15054</v>
      </c>
      <c r="Y21" s="112">
        <v>15515</v>
      </c>
      <c r="Z21" s="112">
        <v>16829</v>
      </c>
      <c r="AB21" s="117">
        <f t="shared" si="2"/>
        <v>9.5989641856936703E-2</v>
      </c>
    </row>
    <row r="22" spans="1:28" x14ac:dyDescent="0.25">
      <c r="S22" s="115" t="s">
        <v>68</v>
      </c>
      <c r="T22" s="115"/>
      <c r="U22" s="116"/>
      <c r="V22" s="116">
        <v>9301</v>
      </c>
      <c r="W22" s="116">
        <v>9961</v>
      </c>
      <c r="X22" s="116">
        <v>11181</v>
      </c>
      <c r="Y22" s="112">
        <v>12015</v>
      </c>
      <c r="Z22" s="112">
        <v>12025</v>
      </c>
      <c r="AB22" s="117">
        <f t="shared" si="2"/>
        <v>6.8588474854695103E-2</v>
      </c>
    </row>
    <row r="23" spans="1:28" x14ac:dyDescent="0.25">
      <c r="S23" s="115" t="s">
        <v>69</v>
      </c>
      <c r="T23" s="115"/>
      <c r="U23" s="116"/>
      <c r="V23" s="116">
        <v>10481</v>
      </c>
      <c r="W23" s="116">
        <v>12333</v>
      </c>
      <c r="X23" s="116">
        <v>13433</v>
      </c>
      <c r="Y23" s="112">
        <v>14060</v>
      </c>
      <c r="Z23" s="112">
        <v>14876</v>
      </c>
      <c r="AB23" s="117">
        <f t="shared" si="2"/>
        <v>8.4850075005276041E-2</v>
      </c>
    </row>
    <row r="24" spans="1:28" x14ac:dyDescent="0.25">
      <c r="S24" s="115" t="s">
        <v>70</v>
      </c>
      <c r="T24" s="115"/>
      <c r="U24" s="116"/>
      <c r="V24" s="116">
        <v>1819</v>
      </c>
      <c r="W24" s="116">
        <v>1761</v>
      </c>
      <c r="X24" s="116">
        <v>1873</v>
      </c>
      <c r="Y24" s="112">
        <v>1905</v>
      </c>
      <c r="Z24" s="112">
        <v>1836</v>
      </c>
      <c r="AB24" s="117">
        <f t="shared" si="2"/>
        <v>1.0472219528750121E-2</v>
      </c>
    </row>
    <row r="25" spans="1:28" x14ac:dyDescent="0.25">
      <c r="S25" s="115" t="s">
        <v>71</v>
      </c>
      <c r="T25" s="115"/>
      <c r="U25" s="116"/>
      <c r="V25" s="116">
        <v>5808</v>
      </c>
      <c r="W25" s="116">
        <v>6118</v>
      </c>
      <c r="X25" s="116">
        <v>6691</v>
      </c>
      <c r="Y25" s="112">
        <v>6988</v>
      </c>
      <c r="Z25" s="112">
        <v>7480</v>
      </c>
      <c r="AB25" s="117">
        <f t="shared" si="2"/>
        <v>4.2664598080093083E-2</v>
      </c>
    </row>
    <row r="26" spans="1:28" x14ac:dyDescent="0.25">
      <c r="S26" s="115" t="s">
        <v>72</v>
      </c>
      <c r="T26" s="115"/>
      <c r="U26" s="116"/>
      <c r="V26" s="116">
        <v>2437</v>
      </c>
      <c r="W26" s="116">
        <v>2662</v>
      </c>
      <c r="X26" s="116">
        <v>2773</v>
      </c>
      <c r="Y26" s="112">
        <v>2631</v>
      </c>
      <c r="Z26" s="112">
        <v>2862</v>
      </c>
      <c r="AB26" s="117">
        <f t="shared" si="2"/>
        <v>1.632434220658107E-2</v>
      </c>
    </row>
    <row r="27" spans="1:28" x14ac:dyDescent="0.25">
      <c r="S27" s="115" t="s">
        <v>73</v>
      </c>
      <c r="T27" s="115"/>
      <c r="U27" s="116"/>
      <c r="V27" s="116">
        <v>7198</v>
      </c>
      <c r="W27" s="116">
        <v>8454</v>
      </c>
      <c r="X27" s="116">
        <v>9171</v>
      </c>
      <c r="Y27" s="112">
        <v>9405</v>
      </c>
      <c r="Z27" s="112">
        <v>9739</v>
      </c>
      <c r="AB27" s="117">
        <f t="shared" si="2"/>
        <v>5.554953485321211E-2</v>
      </c>
    </row>
    <row r="28" spans="1:28" x14ac:dyDescent="0.25">
      <c r="S28" s="115" t="s">
        <v>74</v>
      </c>
      <c r="T28" s="115"/>
      <c r="U28" s="116"/>
      <c r="V28" s="116">
        <v>16633</v>
      </c>
      <c r="W28" s="116">
        <v>19130</v>
      </c>
      <c r="X28" s="116">
        <v>20561</v>
      </c>
      <c r="Y28" s="112">
        <v>20682</v>
      </c>
      <c r="Z28" s="112">
        <v>21643</v>
      </c>
      <c r="AB28" s="117">
        <f t="shared" si="2"/>
        <v>0.1234478470919057</v>
      </c>
    </row>
    <row r="29" spans="1:28" x14ac:dyDescent="0.25">
      <c r="S29" s="115" t="s">
        <v>75</v>
      </c>
      <c r="T29" s="115"/>
      <c r="U29" s="116"/>
      <c r="V29" s="116">
        <v>7389</v>
      </c>
      <c r="W29" s="116">
        <v>7582</v>
      </c>
      <c r="X29" s="116">
        <v>11759</v>
      </c>
      <c r="Y29" s="112">
        <v>8946</v>
      </c>
      <c r="Z29" s="112">
        <v>9802</v>
      </c>
      <c r="AB29" s="117">
        <f t="shared" si="2"/>
        <v>5.5908875719394707E-2</v>
      </c>
    </row>
    <row r="30" spans="1:28" x14ac:dyDescent="0.25">
      <c r="S30" s="115" t="s">
        <v>76</v>
      </c>
      <c r="T30" s="115"/>
      <c r="U30" s="116"/>
      <c r="V30" s="116">
        <v>8346</v>
      </c>
      <c r="W30" s="116">
        <v>8860</v>
      </c>
      <c r="X30" s="116">
        <v>6830</v>
      </c>
      <c r="Y30" s="112">
        <v>9375</v>
      </c>
      <c r="Z30" s="112">
        <v>9527</v>
      </c>
      <c r="AB30" s="117">
        <f t="shared" si="2"/>
        <v>5.4340324319391287E-2</v>
      </c>
    </row>
    <row r="31" spans="1:28" x14ac:dyDescent="0.25">
      <c r="S31" s="115" t="s">
        <v>77</v>
      </c>
      <c r="T31" s="115"/>
      <c r="U31" s="116"/>
      <c r="V31" s="116">
        <v>13364</v>
      </c>
      <c r="W31" s="116">
        <v>15299</v>
      </c>
      <c r="X31" s="116">
        <v>16763</v>
      </c>
      <c r="Y31" s="112">
        <v>18123</v>
      </c>
      <c r="Z31" s="112">
        <v>20895</v>
      </c>
      <c r="AB31" s="117">
        <f t="shared" si="2"/>
        <v>0.11918138728389639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1959</v>
      </c>
      <c r="W32" s="116">
        <v>2148</v>
      </c>
      <c r="X32" s="116">
        <v>2243</v>
      </c>
      <c r="Y32" s="112">
        <v>2488</v>
      </c>
      <c r="Z32" s="112">
        <v>2401</v>
      </c>
      <c r="AB32" s="117">
        <f t="shared" si="2"/>
        <v>1.3694879677848061E-2</v>
      </c>
    </row>
    <row r="33" spans="19:32" x14ac:dyDescent="0.25">
      <c r="S33" s="115" t="s">
        <v>79</v>
      </c>
      <c r="T33" s="115"/>
      <c r="U33" s="116"/>
      <c r="V33" s="116">
        <v>4315</v>
      </c>
      <c r="W33" s="116">
        <v>5173</v>
      </c>
      <c r="X33" s="116">
        <v>5585</v>
      </c>
      <c r="Y33" s="112">
        <v>6121</v>
      </c>
      <c r="Z33" s="112">
        <v>6503</v>
      </c>
      <c r="AB33" s="117">
        <f t="shared" si="2"/>
        <v>3.7091962742626383E-2</v>
      </c>
    </row>
    <row r="34" spans="19:32" x14ac:dyDescent="0.25">
      <c r="S34" s="118" t="s">
        <v>53</v>
      </c>
      <c r="T34" s="118"/>
      <c r="U34" s="119"/>
      <c r="V34" s="119">
        <v>143568</v>
      </c>
      <c r="W34" s="119">
        <v>152915</v>
      </c>
      <c r="X34" s="119">
        <v>162891</v>
      </c>
      <c r="Y34" s="120">
        <v>166387</v>
      </c>
      <c r="Z34" s="120">
        <v>175321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88682</v>
      </c>
      <c r="W37" s="112">
        <v>93713</v>
      </c>
      <c r="X37" s="112">
        <v>97029</v>
      </c>
      <c r="Y37" s="112">
        <v>101474</v>
      </c>
      <c r="Z37" s="112">
        <v>101928</v>
      </c>
      <c r="AB37" s="132">
        <f>Z37/Z40*100</f>
        <v>82.89120569913635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15140</v>
      </c>
      <c r="W38" s="112">
        <v>16170</v>
      </c>
      <c r="X38" s="112">
        <v>19058</v>
      </c>
      <c r="Y38" s="112">
        <v>19517</v>
      </c>
      <c r="Z38" s="112">
        <v>21038</v>
      </c>
      <c r="AB38" s="132">
        <f>Z38/Z40*100</f>
        <v>17.108794300863654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103822</v>
      </c>
      <c r="W40" s="112">
        <v>109883</v>
      </c>
      <c r="X40" s="112">
        <v>116087</v>
      </c>
      <c r="Y40" s="112">
        <v>120991</v>
      </c>
      <c r="Z40" s="112">
        <v>122966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8</v>
      </c>
      <c r="W44" s="112">
        <v>16</v>
      </c>
      <c r="X44" s="112">
        <v>23</v>
      </c>
      <c r="Y44" s="112">
        <v>16</v>
      </c>
      <c r="Z44" s="112">
        <v>18</v>
      </c>
    </row>
    <row r="45" spans="19:32" x14ac:dyDescent="0.25">
      <c r="S45" s="115" t="s">
        <v>37</v>
      </c>
      <c r="T45" s="115"/>
      <c r="U45" s="112"/>
      <c r="V45" s="112">
        <v>1171</v>
      </c>
      <c r="W45" s="112">
        <v>1338</v>
      </c>
      <c r="X45" s="112">
        <v>1417</v>
      </c>
      <c r="Y45" s="112">
        <v>1441</v>
      </c>
      <c r="Z45" s="112">
        <v>1437</v>
      </c>
    </row>
    <row r="46" spans="19:32" x14ac:dyDescent="0.25">
      <c r="S46" s="115" t="s">
        <v>38</v>
      </c>
      <c r="T46" s="115"/>
      <c r="U46" s="112"/>
      <c r="V46" s="112">
        <v>4542</v>
      </c>
      <c r="W46" s="112">
        <v>4670</v>
      </c>
      <c r="X46" s="112">
        <v>5077</v>
      </c>
      <c r="Y46" s="112">
        <v>5079</v>
      </c>
      <c r="Z46" s="112">
        <v>5322</v>
      </c>
    </row>
    <row r="47" spans="19:32" x14ac:dyDescent="0.25">
      <c r="S47" s="115" t="s">
        <v>39</v>
      </c>
      <c r="T47" s="115"/>
      <c r="U47" s="112"/>
      <c r="V47" s="112">
        <v>8589</v>
      </c>
      <c r="W47" s="112">
        <v>9444</v>
      </c>
      <c r="X47" s="112">
        <v>9856</v>
      </c>
      <c r="Y47" s="112">
        <v>9757</v>
      </c>
      <c r="Z47" s="112">
        <v>9849</v>
      </c>
    </row>
    <row r="48" spans="19:32" x14ac:dyDescent="0.25">
      <c r="S48" s="115" t="s">
        <v>40</v>
      </c>
      <c r="T48" s="115"/>
      <c r="U48" s="112"/>
      <c r="V48" s="112">
        <v>11591</v>
      </c>
      <c r="W48" s="112">
        <v>12495</v>
      </c>
      <c r="X48" s="112">
        <v>13377</v>
      </c>
      <c r="Y48" s="112">
        <v>13559</v>
      </c>
      <c r="Z48" s="112">
        <v>13974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11105</v>
      </c>
      <c r="W49" s="112">
        <v>12309</v>
      </c>
      <c r="X49" s="112">
        <v>13042</v>
      </c>
      <c r="Y49" s="112">
        <v>13577</v>
      </c>
      <c r="Z49" s="112">
        <v>14414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Hume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9403</v>
      </c>
      <c r="W50" s="112">
        <v>10229</v>
      </c>
      <c r="X50" s="112">
        <v>11355</v>
      </c>
      <c r="Y50" s="112">
        <v>12212</v>
      </c>
      <c r="Z50" s="112">
        <v>13283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7688</v>
      </c>
      <c r="W51" s="112">
        <v>8247</v>
      </c>
      <c r="X51" s="112">
        <v>8622</v>
      </c>
      <c r="Y51" s="112">
        <v>8982</v>
      </c>
      <c r="Z51" s="112">
        <v>9787</v>
      </c>
    </row>
    <row r="52" spans="1:26" ht="15" customHeight="1" x14ac:dyDescent="0.25">
      <c r="S52" s="115" t="s">
        <v>44</v>
      </c>
      <c r="T52" s="115"/>
      <c r="U52" s="112"/>
      <c r="V52" s="112">
        <v>7299</v>
      </c>
      <c r="W52" s="112">
        <v>7599</v>
      </c>
      <c r="X52" s="112">
        <v>7539</v>
      </c>
      <c r="Y52" s="112">
        <v>7516</v>
      </c>
      <c r="Z52" s="112">
        <v>7802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6718</v>
      </c>
      <c r="W53" s="112">
        <v>6695</v>
      </c>
      <c r="X53" s="112">
        <v>6858</v>
      </c>
      <c r="Y53" s="112">
        <v>6845</v>
      </c>
      <c r="Z53" s="112">
        <v>6945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5284</v>
      </c>
      <c r="W54" s="112">
        <v>5750</v>
      </c>
      <c r="X54" s="112">
        <v>6016</v>
      </c>
      <c r="Y54" s="112">
        <v>6059</v>
      </c>
      <c r="Z54" s="112">
        <v>6277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3390</v>
      </c>
      <c r="W55" s="112">
        <v>3546</v>
      </c>
      <c r="X55" s="112">
        <v>3732</v>
      </c>
      <c r="Y55" s="112">
        <v>3976</v>
      </c>
      <c r="Z55" s="112">
        <v>4181</v>
      </c>
    </row>
    <row r="56" spans="1:26" ht="15" customHeight="1" x14ac:dyDescent="0.25">
      <c r="S56" s="115" t="s">
        <v>48</v>
      </c>
      <c r="T56" s="115"/>
      <c r="U56" s="112"/>
      <c r="V56" s="112">
        <v>1494</v>
      </c>
      <c r="W56" s="112">
        <v>1571</v>
      </c>
      <c r="X56" s="112">
        <v>1741</v>
      </c>
      <c r="Y56" s="112">
        <v>1789</v>
      </c>
      <c r="Z56" s="112">
        <v>1908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516</v>
      </c>
      <c r="W57" s="112">
        <v>567</v>
      </c>
      <c r="X57" s="112">
        <v>628</v>
      </c>
      <c r="Y57" s="112">
        <v>630</v>
      </c>
      <c r="Z57" s="112">
        <v>662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157</v>
      </c>
      <c r="W58" s="112">
        <v>156</v>
      </c>
      <c r="X58" s="112">
        <v>167</v>
      </c>
      <c r="Y58" s="112">
        <v>194</v>
      </c>
      <c r="Z58" s="112">
        <v>215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69</v>
      </c>
      <c r="W59" s="112">
        <v>78</v>
      </c>
      <c r="X59" s="112">
        <v>74</v>
      </c>
      <c r="Y59" s="112">
        <v>73</v>
      </c>
      <c r="Z59" s="112">
        <v>60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32</v>
      </c>
      <c r="W60" s="112">
        <v>38</v>
      </c>
      <c r="X60" s="112">
        <v>31</v>
      </c>
      <c r="Y60" s="112">
        <v>36</v>
      </c>
      <c r="Z60" s="112">
        <v>33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79049</v>
      </c>
      <c r="W61" s="112">
        <v>84770</v>
      </c>
      <c r="X61" s="112">
        <v>89557</v>
      </c>
      <c r="Y61" s="112">
        <v>91736</v>
      </c>
      <c r="Z61" s="112">
        <v>96167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26</v>
      </c>
      <c r="W63" s="112">
        <v>25</v>
      </c>
      <c r="X63" s="112">
        <v>23</v>
      </c>
      <c r="Y63" s="112">
        <v>31</v>
      </c>
      <c r="Z63" s="112">
        <v>26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1424</v>
      </c>
      <c r="W64" s="112">
        <v>1478</v>
      </c>
      <c r="X64" s="112">
        <v>1591</v>
      </c>
      <c r="Y64" s="112">
        <v>1540</v>
      </c>
      <c r="Z64" s="112">
        <v>1643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Hume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4343</v>
      </c>
      <c r="W65" s="112">
        <v>4616</v>
      </c>
      <c r="X65" s="112">
        <v>4985</v>
      </c>
      <c r="Y65" s="112">
        <v>4439</v>
      </c>
      <c r="Z65" s="112">
        <v>4601</v>
      </c>
    </row>
    <row r="66" spans="1:26" x14ac:dyDescent="0.25">
      <c r="S66" s="115" t="s">
        <v>39</v>
      </c>
      <c r="T66" s="115"/>
      <c r="U66" s="112"/>
      <c r="V66" s="112">
        <v>7737</v>
      </c>
      <c r="W66" s="112">
        <v>8157</v>
      </c>
      <c r="X66" s="112">
        <v>8800</v>
      </c>
      <c r="Y66" s="112">
        <v>8669</v>
      </c>
      <c r="Z66" s="112">
        <v>9331</v>
      </c>
    </row>
    <row r="67" spans="1:26" x14ac:dyDescent="0.25">
      <c r="S67" s="115" t="s">
        <v>40</v>
      </c>
      <c r="T67" s="115"/>
      <c r="U67" s="112"/>
      <c r="V67" s="112">
        <v>9290</v>
      </c>
      <c r="W67" s="112">
        <v>9968</v>
      </c>
      <c r="X67" s="112">
        <v>10723</v>
      </c>
      <c r="Y67" s="112">
        <v>11033</v>
      </c>
      <c r="Z67" s="112">
        <v>11505</v>
      </c>
    </row>
    <row r="68" spans="1:26" x14ac:dyDescent="0.25">
      <c r="S68" s="115" t="s">
        <v>41</v>
      </c>
      <c r="T68" s="115"/>
      <c r="U68" s="112"/>
      <c r="V68" s="112">
        <v>8221</v>
      </c>
      <c r="W68" s="112">
        <v>9111</v>
      </c>
      <c r="X68" s="112">
        <v>10033</v>
      </c>
      <c r="Y68" s="112">
        <v>10552</v>
      </c>
      <c r="Z68" s="112">
        <v>11385</v>
      </c>
    </row>
    <row r="69" spans="1:26" x14ac:dyDescent="0.25">
      <c r="S69" s="115" t="s">
        <v>42</v>
      </c>
      <c r="T69" s="115"/>
      <c r="U69" s="112"/>
      <c r="V69" s="112">
        <v>6955</v>
      </c>
      <c r="W69" s="112">
        <v>7616</v>
      </c>
      <c r="X69" s="112">
        <v>8266</v>
      </c>
      <c r="Y69" s="112">
        <v>8921</v>
      </c>
      <c r="Z69" s="112">
        <v>9870</v>
      </c>
    </row>
    <row r="70" spans="1:26" x14ac:dyDescent="0.25">
      <c r="S70" s="115" t="s">
        <v>43</v>
      </c>
      <c r="T70" s="115"/>
      <c r="U70" s="112"/>
      <c r="V70" s="112">
        <v>6030</v>
      </c>
      <c r="W70" s="112">
        <v>6080</v>
      </c>
      <c r="X70" s="112">
        <v>6630</v>
      </c>
      <c r="Y70" s="112">
        <v>6911</v>
      </c>
      <c r="Z70" s="112">
        <v>7605</v>
      </c>
    </row>
    <row r="71" spans="1:26" x14ac:dyDescent="0.25">
      <c r="S71" s="115" t="s">
        <v>44</v>
      </c>
      <c r="T71" s="115"/>
      <c r="U71" s="112"/>
      <c r="V71" s="112">
        <v>6384</v>
      </c>
      <c r="W71" s="112">
        <v>6404</v>
      </c>
      <c r="X71" s="112">
        <v>6641</v>
      </c>
      <c r="Y71" s="112">
        <v>6673</v>
      </c>
      <c r="Z71" s="112">
        <v>6642</v>
      </c>
    </row>
    <row r="72" spans="1:26" x14ac:dyDescent="0.25">
      <c r="S72" s="115" t="s">
        <v>45</v>
      </c>
      <c r="T72" s="115"/>
      <c r="U72" s="112"/>
      <c r="V72" s="112">
        <v>5602</v>
      </c>
      <c r="W72" s="112">
        <v>5634</v>
      </c>
      <c r="X72" s="112">
        <v>5982</v>
      </c>
      <c r="Y72" s="112">
        <v>5973</v>
      </c>
      <c r="Z72" s="112">
        <v>6154</v>
      </c>
    </row>
    <row r="73" spans="1:26" x14ac:dyDescent="0.25">
      <c r="S73" s="115" t="s">
        <v>46</v>
      </c>
      <c r="T73" s="115"/>
      <c r="U73" s="112"/>
      <c r="V73" s="112">
        <v>4361</v>
      </c>
      <c r="W73" s="112">
        <v>4626</v>
      </c>
      <c r="X73" s="112">
        <v>4844</v>
      </c>
      <c r="Y73" s="112">
        <v>4925</v>
      </c>
      <c r="Z73" s="112">
        <v>5069</v>
      </c>
    </row>
    <row r="74" spans="1:26" x14ac:dyDescent="0.25">
      <c r="S74" s="115" t="s">
        <v>47</v>
      </c>
      <c r="T74" s="115"/>
      <c r="U74" s="112"/>
      <c r="V74" s="112">
        <v>2622</v>
      </c>
      <c r="W74" s="112">
        <v>2782</v>
      </c>
      <c r="X74" s="112">
        <v>3017</v>
      </c>
      <c r="Y74" s="112">
        <v>3083</v>
      </c>
      <c r="Z74" s="112">
        <v>3190</v>
      </c>
    </row>
    <row r="75" spans="1:26" x14ac:dyDescent="0.25">
      <c r="S75" s="115" t="s">
        <v>48</v>
      </c>
      <c r="T75" s="115"/>
      <c r="U75" s="112"/>
      <c r="V75" s="112">
        <v>981</v>
      </c>
      <c r="W75" s="112">
        <v>1041</v>
      </c>
      <c r="X75" s="112">
        <v>1148</v>
      </c>
      <c r="Y75" s="112">
        <v>1250</v>
      </c>
      <c r="Z75" s="112">
        <v>1413</v>
      </c>
    </row>
    <row r="76" spans="1:26" x14ac:dyDescent="0.25">
      <c r="S76" s="115" t="s">
        <v>49</v>
      </c>
      <c r="T76" s="115"/>
      <c r="U76" s="112"/>
      <c r="V76" s="112">
        <v>281</v>
      </c>
      <c r="W76" s="112">
        <v>346</v>
      </c>
      <c r="X76" s="112">
        <v>387</v>
      </c>
      <c r="Y76" s="112">
        <v>393</v>
      </c>
      <c r="Z76" s="112">
        <v>394</v>
      </c>
    </row>
    <row r="77" spans="1:26" x14ac:dyDescent="0.25">
      <c r="S77" s="115" t="s">
        <v>50</v>
      </c>
      <c r="T77" s="115"/>
      <c r="U77" s="112"/>
      <c r="V77" s="112">
        <v>115</v>
      </c>
      <c r="W77" s="112">
        <v>99</v>
      </c>
      <c r="X77" s="112">
        <v>123</v>
      </c>
      <c r="Y77" s="112">
        <v>121</v>
      </c>
      <c r="Z77" s="112">
        <v>131</v>
      </c>
    </row>
    <row r="78" spans="1:26" x14ac:dyDescent="0.25">
      <c r="S78" s="115" t="s">
        <v>51</v>
      </c>
      <c r="T78" s="115"/>
      <c r="U78" s="112"/>
      <c r="V78" s="112">
        <v>79</v>
      </c>
      <c r="W78" s="112">
        <v>90</v>
      </c>
      <c r="X78" s="112">
        <v>71</v>
      </c>
      <c r="Y78" s="112">
        <v>71</v>
      </c>
      <c r="Z78" s="112">
        <v>62</v>
      </c>
    </row>
    <row r="79" spans="1:26" x14ac:dyDescent="0.25">
      <c r="S79" s="115" t="s">
        <v>52</v>
      </c>
      <c r="T79" s="115"/>
      <c r="U79" s="112"/>
      <c r="V79" s="112">
        <v>65</v>
      </c>
      <c r="W79" s="112">
        <v>58</v>
      </c>
      <c r="X79" s="112">
        <v>71</v>
      </c>
      <c r="Y79" s="112">
        <v>73</v>
      </c>
      <c r="Z79" s="112">
        <v>52</v>
      </c>
    </row>
    <row r="80" spans="1:26" x14ac:dyDescent="0.25">
      <c r="S80" s="118" t="s">
        <v>53</v>
      </c>
      <c r="T80" s="118"/>
      <c r="U80" s="112"/>
      <c r="V80" s="112">
        <v>64519</v>
      </c>
      <c r="W80" s="112">
        <v>68142</v>
      </c>
      <c r="X80" s="112">
        <v>73325</v>
      </c>
      <c r="Y80" s="112">
        <v>74651</v>
      </c>
      <c r="Z80" s="112">
        <v>79073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Hume</v>
      </c>
      <c r="D83" s="144"/>
      <c r="E83" s="144"/>
      <c r="F83" s="144"/>
      <c r="G83" s="144"/>
      <c r="H83" s="47"/>
      <c r="I83" s="47"/>
      <c r="J83" s="145" t="str">
        <f>'State data for spotlight'!A1</f>
        <v>Victoria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6176</v>
      </c>
      <c r="W83" s="112">
        <v>6708</v>
      </c>
      <c r="X83" s="112">
        <v>6934</v>
      </c>
      <c r="Y83" s="112">
        <v>7545</v>
      </c>
      <c r="Z83" s="112">
        <v>7669</v>
      </c>
      <c r="AD83" s="117"/>
    </row>
    <row r="84" spans="1:30" ht="15" customHeight="1" x14ac:dyDescent="0.25">
      <c r="A84" s="46"/>
      <c r="B84" s="46"/>
      <c r="C84" s="48"/>
      <c r="D84" s="139" t="s">
        <v>0</v>
      </c>
      <c r="E84" s="139"/>
      <c r="F84" s="139" t="s">
        <v>201</v>
      </c>
      <c r="G84" s="139"/>
      <c r="H84" s="48"/>
      <c r="I84" s="48"/>
      <c r="J84" s="48"/>
      <c r="K84" s="48"/>
      <c r="L84" s="139" t="s">
        <v>0</v>
      </c>
      <c r="M84" s="139"/>
      <c r="N84" s="139" t="s">
        <v>201</v>
      </c>
      <c r="O84" s="139"/>
      <c r="S84" s="115" t="s">
        <v>57</v>
      </c>
      <c r="T84" s="115"/>
      <c r="U84" s="112"/>
      <c r="V84" s="112">
        <v>5668</v>
      </c>
      <c r="W84" s="112">
        <v>6180</v>
      </c>
      <c r="X84" s="112">
        <v>6756</v>
      </c>
      <c r="Y84" s="112">
        <v>7048</v>
      </c>
      <c r="Z84" s="112">
        <v>7378</v>
      </c>
    </row>
    <row r="85" spans="1:30" ht="15" customHeight="1" x14ac:dyDescent="0.25">
      <c r="A85" s="46"/>
      <c r="B85" s="46"/>
      <c r="C85" s="58" t="s">
        <v>1</v>
      </c>
      <c r="D85" s="139" t="s">
        <v>2</v>
      </c>
      <c r="E85" s="139"/>
      <c r="F85" s="139" t="str">
        <f>"since "&amp;$V$2</f>
        <v>since 2016-17</v>
      </c>
      <c r="G85" s="139"/>
      <c r="H85" s="48"/>
      <c r="I85" s="48"/>
      <c r="J85" s="48"/>
      <c r="K85" s="58" t="s">
        <v>1</v>
      </c>
      <c r="L85" s="139" t="s">
        <v>2</v>
      </c>
      <c r="M85" s="139"/>
      <c r="N85" s="139" t="str">
        <f>"since "&amp;$V$2</f>
        <v>since 2016-17</v>
      </c>
      <c r="O85" s="139"/>
      <c r="S85" s="115" t="s">
        <v>195</v>
      </c>
      <c r="T85" s="115"/>
      <c r="U85" s="112"/>
      <c r="V85" s="112">
        <v>10061</v>
      </c>
      <c r="W85" s="112">
        <v>10932</v>
      </c>
      <c r="X85" s="112">
        <v>11402</v>
      </c>
      <c r="Y85" s="112">
        <v>11694</v>
      </c>
      <c r="Z85" s="112">
        <v>11952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175,321</v>
      </c>
      <c r="D86" s="96">
        <f t="shared" ref="D86:D91" si="4">AD4</f>
        <v>5.3713097413212729E-2</v>
      </c>
      <c r="E86" s="97">
        <f t="shared" ref="E86:E91" si="5">AD4</f>
        <v>5.3713097413212729E-2</v>
      </c>
      <c r="F86" s="96">
        <f t="shared" ref="F86:F91" si="6">AF4</f>
        <v>0.22117045581188011</v>
      </c>
      <c r="G86" s="97">
        <f t="shared" ref="G86:G91" si="7">AF4</f>
        <v>0.22117045581188011</v>
      </c>
      <c r="H86" s="57"/>
      <c r="I86" s="57"/>
      <c r="J86" s="140" t="str">
        <f>'State data for spotlight'!J4</f>
        <v>5,274,707</v>
      </c>
      <c r="K86" s="140"/>
      <c r="L86" s="96">
        <f>'State data for spotlight'!L4</f>
        <v>1.4421743640712803E-2</v>
      </c>
      <c r="M86" s="97">
        <f>'State data for spotlight'!L4</f>
        <v>1.4421743640712803E-2</v>
      </c>
      <c r="N86" s="96">
        <f>'State data for spotlight'!N4</f>
        <v>8.438148994686534E-2</v>
      </c>
      <c r="O86" s="97">
        <f>'State data for spotlight'!N4</f>
        <v>8.438148994686534E-2</v>
      </c>
      <c r="S86" s="115" t="s">
        <v>196</v>
      </c>
      <c r="T86" s="115"/>
      <c r="U86" s="112"/>
      <c r="V86" s="112">
        <v>3031</v>
      </c>
      <c r="W86" s="112">
        <v>3314</v>
      </c>
      <c r="X86" s="112">
        <v>3525</v>
      </c>
      <c r="Y86" s="112">
        <v>3901</v>
      </c>
      <c r="Z86" s="112">
        <v>4097</v>
      </c>
    </row>
    <row r="87" spans="1:30" ht="15" customHeight="1" x14ac:dyDescent="0.25">
      <c r="A87" s="98" t="s">
        <v>4</v>
      </c>
      <c r="B87" s="49"/>
      <c r="C87" s="57" t="str">
        <f t="shared" si="3"/>
        <v>96,167</v>
      </c>
      <c r="D87" s="96">
        <f t="shared" si="4"/>
        <v>4.8301648207900838E-2</v>
      </c>
      <c r="E87" s="97">
        <f t="shared" si="5"/>
        <v>4.8301648207900838E-2</v>
      </c>
      <c r="F87" s="96">
        <f t="shared" si="6"/>
        <v>0.21650306127612207</v>
      </c>
      <c r="G87" s="97">
        <f t="shared" si="7"/>
        <v>0.21650306127612207</v>
      </c>
      <c r="H87" s="57"/>
      <c r="I87" s="57"/>
      <c r="J87" s="140" t="str">
        <f>'State data for spotlight'!J5</f>
        <v>2,678,317</v>
      </c>
      <c r="K87" s="140"/>
      <c r="L87" s="96">
        <f>'State data for spotlight'!L5</f>
        <v>7.6054295905234603E-3</v>
      </c>
      <c r="M87" s="97">
        <f>'State data for spotlight'!L5</f>
        <v>7.6054295905234603E-3</v>
      </c>
      <c r="N87" s="96">
        <f>'State data for spotlight'!N5</f>
        <v>7.1082164833552008E-2</v>
      </c>
      <c r="O87" s="97">
        <f>'State data for spotlight'!N5</f>
        <v>7.1082164833552008E-2</v>
      </c>
      <c r="S87" s="115" t="s">
        <v>197</v>
      </c>
      <c r="T87" s="115"/>
      <c r="U87" s="112"/>
      <c r="V87" s="112">
        <v>3471</v>
      </c>
      <c r="W87" s="112">
        <v>3610</v>
      </c>
      <c r="X87" s="112">
        <v>3744</v>
      </c>
      <c r="Y87" s="112">
        <v>3804</v>
      </c>
      <c r="Z87" s="112">
        <v>3834</v>
      </c>
    </row>
    <row r="88" spans="1:30" ht="15" customHeight="1" x14ac:dyDescent="0.25">
      <c r="A88" s="98" t="s">
        <v>5</v>
      </c>
      <c r="B88" s="49"/>
      <c r="C88" s="57" t="str">
        <f t="shared" si="3"/>
        <v>79,073</v>
      </c>
      <c r="D88" s="96">
        <f t="shared" si="4"/>
        <v>5.9207265615581317E-2</v>
      </c>
      <c r="E88" s="97">
        <f t="shared" si="5"/>
        <v>5.9207265615581317E-2</v>
      </c>
      <c r="F88" s="96">
        <f t="shared" si="6"/>
        <v>0.22553897180762861</v>
      </c>
      <c r="G88" s="97">
        <f t="shared" si="7"/>
        <v>0.22553897180762861</v>
      </c>
      <c r="H88" s="57"/>
      <c r="I88" s="57"/>
      <c r="J88" s="140" t="str">
        <f>'State data for spotlight'!J6</f>
        <v>2,593,620</v>
      </c>
      <c r="K88" s="140"/>
      <c r="L88" s="96">
        <f>'State data for spotlight'!L6</f>
        <v>2.0458990541862843E-2</v>
      </c>
      <c r="M88" s="97">
        <f>'State data for spotlight'!L6</f>
        <v>2.0458990541862843E-2</v>
      </c>
      <c r="N88" s="96">
        <f>'State data for spotlight'!N6</f>
        <v>9.7278654845571522E-2</v>
      </c>
      <c r="O88" s="97">
        <f>'State data for spotlight'!N6</f>
        <v>9.7278654845571522E-2</v>
      </c>
      <c r="S88" s="115" t="s">
        <v>198</v>
      </c>
      <c r="T88" s="115"/>
      <c r="U88" s="112"/>
      <c r="V88" s="112">
        <v>2858</v>
      </c>
      <c r="W88" s="112">
        <v>3037</v>
      </c>
      <c r="X88" s="112">
        <v>3140</v>
      </c>
      <c r="Y88" s="112">
        <v>3209</v>
      </c>
      <c r="Z88" s="112">
        <v>3276</v>
      </c>
    </row>
    <row r="89" spans="1:30" ht="15" customHeight="1" x14ac:dyDescent="0.25">
      <c r="A89" s="49" t="s">
        <v>6</v>
      </c>
      <c r="B89" s="49"/>
      <c r="C89" s="57" t="str">
        <f t="shared" si="3"/>
        <v>122,971</v>
      </c>
      <c r="D89" s="96">
        <f t="shared" si="4"/>
        <v>1.6373253987932879E-2</v>
      </c>
      <c r="E89" s="97">
        <f t="shared" si="5"/>
        <v>1.6373253987932879E-2</v>
      </c>
      <c r="F89" s="96">
        <f t="shared" si="6"/>
        <v>0.18448631258548609</v>
      </c>
      <c r="G89" s="97">
        <f t="shared" si="7"/>
        <v>0.18448631258548609</v>
      </c>
      <c r="H89" s="57"/>
      <c r="I89" s="57"/>
      <c r="J89" s="140" t="str">
        <f>'State data for spotlight'!J7</f>
        <v>3,674,745</v>
      </c>
      <c r="K89" s="140"/>
      <c r="L89" s="96">
        <f>'State data for spotlight'!L7</f>
        <v>-4.8048916624486848E-3</v>
      </c>
      <c r="M89" s="97">
        <f>'State data for spotlight'!L7</f>
        <v>-4.8048916624486848E-3</v>
      </c>
      <c r="N89" s="96">
        <f>'State data for spotlight'!N7</f>
        <v>6.9960159780158238E-2</v>
      </c>
      <c r="O89" s="97">
        <f>'State data for spotlight'!N7</f>
        <v>6.9960159780158238E-2</v>
      </c>
      <c r="S89" s="115" t="s">
        <v>199</v>
      </c>
      <c r="T89" s="115"/>
      <c r="U89" s="112"/>
      <c r="V89" s="112">
        <v>7041</v>
      </c>
      <c r="W89" s="112">
        <v>7397</v>
      </c>
      <c r="X89" s="112">
        <v>7810</v>
      </c>
      <c r="Y89" s="112">
        <v>7848</v>
      </c>
      <c r="Z89" s="112">
        <v>7862</v>
      </c>
    </row>
    <row r="90" spans="1:30" ht="15" customHeight="1" x14ac:dyDescent="0.25">
      <c r="A90" s="49" t="s">
        <v>98</v>
      </c>
      <c r="B90" s="49"/>
      <c r="C90" s="57" t="str">
        <f t="shared" si="3"/>
        <v>$45,841</v>
      </c>
      <c r="D90" s="96">
        <f t="shared" si="4"/>
        <v>2.9209005921190467E-2</v>
      </c>
      <c r="E90" s="97">
        <f t="shared" si="5"/>
        <v>2.9209005921190467E-2</v>
      </c>
      <c r="F90" s="96">
        <f t="shared" si="6"/>
        <v>7.8307301467820833E-2</v>
      </c>
      <c r="G90" s="97">
        <f t="shared" si="7"/>
        <v>7.8307301467820833E-2</v>
      </c>
      <c r="H90" s="57"/>
      <c r="I90" s="57"/>
      <c r="J90" s="57"/>
      <c r="K90" s="57" t="str">
        <f>'State data for spotlight'!J8</f>
        <v>$47,209</v>
      </c>
      <c r="L90" s="96">
        <f>'State data for spotlight'!L8</f>
        <v>5.506898121546655E-2</v>
      </c>
      <c r="M90" s="97">
        <f>'State data for spotlight'!L8</f>
        <v>5.506898121546655E-2</v>
      </c>
      <c r="N90" s="96">
        <f>'State data for spotlight'!N8</f>
        <v>0.1204561491199776</v>
      </c>
      <c r="O90" s="97">
        <f>'State data for spotlight'!N8</f>
        <v>0.1204561491199776</v>
      </c>
      <c r="S90" s="115" t="s">
        <v>58</v>
      </c>
      <c r="T90" s="115"/>
      <c r="U90" s="112"/>
      <c r="V90" s="112">
        <v>7021</v>
      </c>
      <c r="W90" s="112">
        <v>7598</v>
      </c>
      <c r="X90" s="112">
        <v>8254</v>
      </c>
      <c r="Y90" s="112">
        <v>8541</v>
      </c>
      <c r="Z90" s="112">
        <v>8478</v>
      </c>
    </row>
    <row r="91" spans="1:30" ht="15" customHeight="1" x14ac:dyDescent="0.25">
      <c r="A91" s="49" t="s">
        <v>7</v>
      </c>
      <c r="B91" s="49"/>
      <c r="C91" s="57" t="str">
        <f t="shared" si="3"/>
        <v>$7,035.5 mil</v>
      </c>
      <c r="D91" s="96">
        <f t="shared" si="4"/>
        <v>5.2298895532011169E-2</v>
      </c>
      <c r="E91" s="97">
        <f t="shared" si="5"/>
        <v>5.2298895532011169E-2</v>
      </c>
      <c r="F91" s="96">
        <f t="shared" si="6"/>
        <v>0.3473208314858931</v>
      </c>
      <c r="G91" s="97">
        <f t="shared" si="7"/>
        <v>0.3473208314858931</v>
      </c>
      <c r="H91" s="57"/>
      <c r="I91" s="57"/>
      <c r="J91" s="57"/>
      <c r="K91" s="57" t="str">
        <f>'State data for spotlight'!J9</f>
        <v>$245.4 bil</v>
      </c>
      <c r="L91" s="96">
        <f>'State data for spotlight'!L9</f>
        <v>4.7371657837374626E-2</v>
      </c>
      <c r="M91" s="97">
        <f>'State data for spotlight'!L9</f>
        <v>4.7371657837374626E-2</v>
      </c>
      <c r="N91" s="96">
        <f>'State data for spotlight'!N9</f>
        <v>0.24227335855331145</v>
      </c>
      <c r="O91" s="97">
        <f>'State data for spotlight'!N9</f>
        <v>0.24227335855331145</v>
      </c>
      <c r="S91" s="118" t="s">
        <v>53</v>
      </c>
      <c r="T91" s="118"/>
      <c r="U91" s="112"/>
      <c r="V91" s="112">
        <v>57044</v>
      </c>
      <c r="W91" s="112">
        <v>60630</v>
      </c>
      <c r="X91" s="112">
        <v>63827</v>
      </c>
      <c r="Y91" s="112">
        <v>66541</v>
      </c>
      <c r="Z91" s="112">
        <v>67144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5" t="s">
        <v>202</v>
      </c>
      <c r="S93" s="115" t="s">
        <v>56</v>
      </c>
      <c r="T93" s="115"/>
      <c r="U93" s="112"/>
      <c r="V93" s="112">
        <v>4217</v>
      </c>
      <c r="W93" s="112">
        <v>4623</v>
      </c>
      <c r="X93" s="112">
        <v>4907</v>
      </c>
      <c r="Y93" s="112">
        <v>5133</v>
      </c>
      <c r="Z93" s="112">
        <v>5357</v>
      </c>
    </row>
    <row r="94" spans="1:30" ht="15" customHeight="1" x14ac:dyDescent="0.25">
      <c r="A94" s="136" t="s">
        <v>203</v>
      </c>
      <c r="S94" s="115" t="s">
        <v>57</v>
      </c>
      <c r="T94" s="115"/>
      <c r="U94" s="112"/>
      <c r="V94" s="112">
        <v>7459</v>
      </c>
      <c r="W94" s="112">
        <v>8121</v>
      </c>
      <c r="X94" s="112">
        <v>8879</v>
      </c>
      <c r="Y94" s="112">
        <v>9524</v>
      </c>
      <c r="Z94" s="112">
        <v>10160</v>
      </c>
    </row>
    <row r="95" spans="1:30" ht="15" customHeight="1" x14ac:dyDescent="0.25">
      <c r="A95" s="134" t="s">
        <v>286</v>
      </c>
      <c r="S95" s="115" t="s">
        <v>195</v>
      </c>
      <c r="T95" s="115"/>
      <c r="U95" s="112"/>
      <c r="V95" s="112">
        <v>1551</v>
      </c>
      <c r="W95" s="112">
        <v>1678</v>
      </c>
      <c r="X95" s="112">
        <v>1836</v>
      </c>
      <c r="Y95" s="112">
        <v>1960</v>
      </c>
      <c r="Z95" s="112">
        <v>2102</v>
      </c>
    </row>
    <row r="96" spans="1:30" ht="15" customHeight="1" x14ac:dyDescent="0.25">
      <c r="A96" s="135" t="s">
        <v>278</v>
      </c>
      <c r="S96" s="115" t="s">
        <v>196</v>
      </c>
      <c r="T96" s="115"/>
      <c r="U96" s="112"/>
      <c r="V96" s="112">
        <v>6923</v>
      </c>
      <c r="W96" s="112">
        <v>7741</v>
      </c>
      <c r="X96" s="112">
        <v>8635</v>
      </c>
      <c r="Y96" s="112">
        <v>9244</v>
      </c>
      <c r="Z96" s="112">
        <v>9583</v>
      </c>
    </row>
    <row r="97" spans="1:32" ht="15" customHeight="1" x14ac:dyDescent="0.25">
      <c r="A97" s="134" t="s">
        <v>290</v>
      </c>
      <c r="S97" s="115" t="s">
        <v>197</v>
      </c>
      <c r="T97" s="115"/>
      <c r="U97" s="112"/>
      <c r="V97" s="112">
        <v>9357</v>
      </c>
      <c r="W97" s="112">
        <v>9603</v>
      </c>
      <c r="X97" s="112">
        <v>9851</v>
      </c>
      <c r="Y97" s="112">
        <v>9984</v>
      </c>
      <c r="Z97" s="112">
        <v>10017</v>
      </c>
    </row>
    <row r="98" spans="1:32" ht="15" customHeight="1" x14ac:dyDescent="0.25">
      <c r="A98" s="134" t="s">
        <v>291</v>
      </c>
      <c r="S98" s="115" t="s">
        <v>198</v>
      </c>
      <c r="T98" s="115"/>
      <c r="U98" s="112"/>
      <c r="V98" s="112">
        <v>5406</v>
      </c>
      <c r="W98" s="112">
        <v>5692</v>
      </c>
      <c r="X98" s="112">
        <v>5861</v>
      </c>
      <c r="Y98" s="112">
        <v>5947</v>
      </c>
      <c r="Z98" s="112">
        <v>5956</v>
      </c>
    </row>
    <row r="99" spans="1:32" ht="15" customHeight="1" x14ac:dyDescent="0.25">
      <c r="S99" s="115" t="s">
        <v>199</v>
      </c>
      <c r="T99" s="115"/>
      <c r="U99" s="112"/>
      <c r="V99" s="112">
        <v>787</v>
      </c>
      <c r="W99" s="112">
        <v>866</v>
      </c>
      <c r="X99" s="112">
        <v>923</v>
      </c>
      <c r="Y99" s="112">
        <v>935</v>
      </c>
      <c r="Z99" s="112">
        <v>984</v>
      </c>
    </row>
    <row r="100" spans="1:32" ht="15" customHeight="1" x14ac:dyDescent="0.25">
      <c r="S100" s="115" t="s">
        <v>58</v>
      </c>
      <c r="T100" s="115"/>
      <c r="U100" s="112"/>
      <c r="V100" s="112">
        <v>3153</v>
      </c>
      <c r="W100" s="112">
        <v>3559</v>
      </c>
      <c r="X100" s="112">
        <v>4041</v>
      </c>
      <c r="Y100" s="112">
        <v>4235</v>
      </c>
      <c r="Z100" s="112">
        <v>4272</v>
      </c>
    </row>
    <row r="101" spans="1:32" x14ac:dyDescent="0.25">
      <c r="A101" s="18"/>
      <c r="S101" s="118" t="s">
        <v>53</v>
      </c>
      <c r="T101" s="118"/>
      <c r="U101" s="112"/>
      <c r="V101" s="112">
        <v>46775</v>
      </c>
      <c r="W101" s="112">
        <v>49255</v>
      </c>
      <c r="X101" s="112">
        <v>52260</v>
      </c>
      <c r="Y101" s="112">
        <v>54448</v>
      </c>
      <c r="Z101" s="112">
        <v>55750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204</v>
      </c>
      <c r="Y103" s="106" t="s">
        <v>281</v>
      </c>
      <c r="Z103" s="106" t="s">
        <v>287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121545</v>
      </c>
      <c r="W104" s="112">
        <v>127329</v>
      </c>
      <c r="X104" s="112">
        <v>132874</v>
      </c>
      <c r="Y104" s="112">
        <v>142852</v>
      </c>
      <c r="Z104" s="112">
        <v>142852</v>
      </c>
      <c r="AB104" s="109" t="str">
        <f>TEXT(Z104,"###,###")</f>
        <v>142,852</v>
      </c>
      <c r="AD104" s="130">
        <f>Z104/($Z$4)*100</f>
        <v>81.480256215741406</v>
      </c>
      <c r="AF104" s="109"/>
    </row>
    <row r="105" spans="1:32" x14ac:dyDescent="0.25">
      <c r="S105" s="115" t="s">
        <v>17</v>
      </c>
      <c r="T105" s="115"/>
      <c r="U105" s="112"/>
      <c r="V105" s="112">
        <v>17266</v>
      </c>
      <c r="W105" s="112">
        <v>17668</v>
      </c>
      <c r="X105" s="112">
        <v>19879</v>
      </c>
      <c r="Y105" s="112">
        <v>19232</v>
      </c>
      <c r="Z105" s="112">
        <v>20331</v>
      </c>
      <c r="AB105" s="109" t="str">
        <f>TEXT(Z105,"###,###")</f>
        <v>20,331</v>
      </c>
      <c r="AD105" s="130">
        <f>Z105/($Z$4)*100</f>
        <v>11.596443095807119</v>
      </c>
      <c r="AF105" s="109"/>
    </row>
    <row r="106" spans="1:32" x14ac:dyDescent="0.25">
      <c r="S106" s="118" t="s">
        <v>53</v>
      </c>
      <c r="T106" s="118"/>
      <c r="U106" s="120"/>
      <c r="V106" s="120">
        <v>138811</v>
      </c>
      <c r="W106" s="120">
        <v>144997</v>
      </c>
      <c r="X106" s="120">
        <v>152753</v>
      </c>
      <c r="Y106" s="120">
        <v>162084</v>
      </c>
      <c r="Z106" s="120">
        <v>163183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19994</v>
      </c>
      <c r="W108" s="112">
        <v>26488</v>
      </c>
      <c r="X108" s="112">
        <v>25042</v>
      </c>
      <c r="Y108" s="112">
        <v>26730</v>
      </c>
      <c r="Z108" s="112">
        <v>26689</v>
      </c>
      <c r="AB108" s="109" t="str">
        <f>TEXT(Z108,"###,###")</f>
        <v>26,689</v>
      </c>
      <c r="AD108" s="130">
        <f>Z108/($Z$4)*100</f>
        <v>15.222933932615032</v>
      </c>
      <c r="AF108" s="109"/>
    </row>
    <row r="109" spans="1:32" x14ac:dyDescent="0.25">
      <c r="S109" s="115" t="s">
        <v>20</v>
      </c>
      <c r="T109" s="115"/>
      <c r="U109" s="112"/>
      <c r="V109" s="112">
        <v>18599</v>
      </c>
      <c r="W109" s="112">
        <v>19286</v>
      </c>
      <c r="X109" s="112">
        <v>19121</v>
      </c>
      <c r="Y109" s="112">
        <v>19797</v>
      </c>
      <c r="Z109" s="112">
        <v>21895</v>
      </c>
      <c r="AB109" s="109" t="str">
        <f>TEXT(Z109,"###,###")</f>
        <v>21,895</v>
      </c>
      <c r="AD109" s="130">
        <f>Z109/($Z$4)*100</f>
        <v>12.488521055663611</v>
      </c>
      <c r="AF109" s="109"/>
    </row>
    <row r="110" spans="1:32" x14ac:dyDescent="0.25">
      <c r="S110" s="115" t="s">
        <v>21</v>
      </c>
      <c r="T110" s="115"/>
      <c r="U110" s="112"/>
      <c r="V110" s="112">
        <v>32342</v>
      </c>
      <c r="W110" s="112">
        <v>31619</v>
      </c>
      <c r="X110" s="112">
        <v>36865</v>
      </c>
      <c r="Y110" s="112">
        <v>35645</v>
      </c>
      <c r="Z110" s="112">
        <v>38650</v>
      </c>
      <c r="AB110" s="109" t="str">
        <f>TEXT(Z110,"###,###")</f>
        <v>38,650</v>
      </c>
      <c r="AD110" s="130">
        <f>Z110/($Z$4)*100</f>
        <v>22.045276949139009</v>
      </c>
      <c r="AF110" s="109"/>
    </row>
    <row r="111" spans="1:32" x14ac:dyDescent="0.25">
      <c r="S111" s="115" t="s">
        <v>22</v>
      </c>
      <c r="T111" s="115"/>
      <c r="U111" s="112"/>
      <c r="V111" s="112">
        <v>61422</v>
      </c>
      <c r="W111" s="112">
        <v>63961</v>
      </c>
      <c r="X111" s="112">
        <v>70587</v>
      </c>
      <c r="Y111" s="112">
        <v>72127</v>
      </c>
      <c r="Z111" s="112">
        <v>76493</v>
      </c>
      <c r="AB111" s="109" t="str">
        <f>TEXT(Z111,"###,###")</f>
        <v>76,493</v>
      </c>
      <c r="AD111" s="130">
        <f>Z111/($Z$4)*100</f>
        <v>43.630255360167922</v>
      </c>
      <c r="AF111" s="109"/>
    </row>
    <row r="112" spans="1:32" x14ac:dyDescent="0.25">
      <c r="S112" s="118" t="s">
        <v>53</v>
      </c>
      <c r="T112" s="118"/>
      <c r="U112" s="112"/>
      <c r="V112" s="112">
        <v>143570</v>
      </c>
      <c r="W112" s="112">
        <v>152913</v>
      </c>
      <c r="X112" s="112">
        <v>162889</v>
      </c>
      <c r="Y112" s="112">
        <v>166383</v>
      </c>
      <c r="Z112" s="112">
        <v>175321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38.729999999999997</v>
      </c>
      <c r="W118" s="131">
        <v>38.64</v>
      </c>
      <c r="X118" s="131">
        <v>38.47</v>
      </c>
      <c r="Y118" s="131">
        <v>38.54</v>
      </c>
      <c r="Z118" s="131">
        <v>38.71</v>
      </c>
      <c r="AB118" s="109" t="str">
        <f>TEXT(Z118,"##.0")</f>
        <v>38.7</v>
      </c>
    </row>
    <row r="120" spans="19:32" x14ac:dyDescent="0.25">
      <c r="S120" s="101" t="s">
        <v>100</v>
      </c>
      <c r="T120" s="112"/>
      <c r="U120" s="112"/>
      <c r="V120" s="112">
        <v>88738</v>
      </c>
      <c r="W120" s="112">
        <v>93725</v>
      </c>
      <c r="X120" s="112">
        <v>98699</v>
      </c>
      <c r="Y120" s="112">
        <v>102636</v>
      </c>
      <c r="Z120" s="112">
        <v>103313</v>
      </c>
      <c r="AB120" s="109" t="str">
        <f>TEXT(Z120,"###,###")</f>
        <v>103,313</v>
      </c>
    </row>
    <row r="121" spans="19:32" x14ac:dyDescent="0.25">
      <c r="S121" s="101" t="s">
        <v>101</v>
      </c>
      <c r="T121" s="112"/>
      <c r="U121" s="112"/>
      <c r="V121" s="112">
        <v>8314</v>
      </c>
      <c r="W121" s="112">
        <v>8794</v>
      </c>
      <c r="X121" s="112">
        <v>9247</v>
      </c>
      <c r="Y121" s="112">
        <v>9708</v>
      </c>
      <c r="Z121" s="112">
        <v>9865</v>
      </c>
      <c r="AB121" s="109" t="str">
        <f>TEXT(Z121,"###,###")</f>
        <v>9,865</v>
      </c>
    </row>
    <row r="122" spans="19:32" x14ac:dyDescent="0.25">
      <c r="S122" s="101" t="s">
        <v>102</v>
      </c>
      <c r="T122" s="112"/>
      <c r="U122" s="112"/>
      <c r="V122" s="112">
        <v>6772</v>
      </c>
      <c r="W122" s="112">
        <v>7363</v>
      </c>
      <c r="X122" s="112">
        <v>8146</v>
      </c>
      <c r="Y122" s="112">
        <v>8639</v>
      </c>
      <c r="Z122" s="112">
        <v>9789</v>
      </c>
      <c r="AB122" s="109" t="str">
        <f>TEXT(Z122,"###,###")</f>
        <v>9,789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95510</v>
      </c>
      <c r="W124" s="112">
        <v>101088</v>
      </c>
      <c r="X124" s="112">
        <v>106845</v>
      </c>
      <c r="Y124" s="112">
        <v>111275</v>
      </c>
      <c r="Z124" s="112">
        <v>113102</v>
      </c>
      <c r="AB124" s="109" t="str">
        <f>TEXT(Z124,"###,###")</f>
        <v>113,102</v>
      </c>
      <c r="AD124" s="127">
        <f>Z124/$Z$7*100</f>
        <v>91.974530580380744</v>
      </c>
    </row>
    <row r="125" spans="19:32" x14ac:dyDescent="0.25">
      <c r="S125" s="101" t="s">
        <v>104</v>
      </c>
      <c r="T125" s="112"/>
      <c r="U125" s="112"/>
      <c r="V125" s="112">
        <v>15086</v>
      </c>
      <c r="W125" s="112">
        <v>16157</v>
      </c>
      <c r="X125" s="112">
        <v>17393</v>
      </c>
      <c r="Y125" s="112">
        <v>18347</v>
      </c>
      <c r="Z125" s="112">
        <v>19654</v>
      </c>
      <c r="AB125" s="109" t="str">
        <f>TEXT(Z125,"###,###")</f>
        <v>19,654</v>
      </c>
      <c r="AD125" s="127">
        <f>Z125/$Z$7*100</f>
        <v>15.98263005098763</v>
      </c>
    </row>
    <row r="127" spans="19:32" x14ac:dyDescent="0.25">
      <c r="S127" s="101" t="s">
        <v>105</v>
      </c>
      <c r="T127" s="112"/>
      <c r="U127" s="112"/>
      <c r="V127" s="112">
        <v>57047</v>
      </c>
      <c r="W127" s="112">
        <v>60628</v>
      </c>
      <c r="X127" s="112">
        <v>63833</v>
      </c>
      <c r="Y127" s="112">
        <v>66541</v>
      </c>
      <c r="Z127" s="112">
        <v>67142</v>
      </c>
      <c r="AB127" s="109" t="str">
        <f>TEXT(Z127,"###,###")</f>
        <v>67,142</v>
      </c>
      <c r="AD127" s="127">
        <f>Z127/$Z$7*100</f>
        <v>54.599865008823222</v>
      </c>
    </row>
    <row r="128" spans="19:32" x14ac:dyDescent="0.25">
      <c r="S128" s="101" t="s">
        <v>106</v>
      </c>
      <c r="T128" s="112"/>
      <c r="U128" s="112"/>
      <c r="V128" s="112">
        <v>46773</v>
      </c>
      <c r="W128" s="112">
        <v>49252</v>
      </c>
      <c r="X128" s="112">
        <v>52258</v>
      </c>
      <c r="Y128" s="112">
        <v>54446</v>
      </c>
      <c r="Z128" s="112">
        <v>55750</v>
      </c>
      <c r="AB128" s="109" t="str">
        <f>TEXT(Z128,"###,###")</f>
        <v>55,750</v>
      </c>
      <c r="AD128" s="127">
        <f>Z128/$Z$7*100</f>
        <v>45.335892202226539</v>
      </c>
    </row>
    <row r="130" spans="19:20" x14ac:dyDescent="0.25">
      <c r="S130" s="101" t="s">
        <v>282</v>
      </c>
      <c r="T130" s="127">
        <v>84.014117149571859</v>
      </c>
    </row>
    <row r="131" spans="19:20" x14ac:dyDescent="0.25">
      <c r="S131" s="101" t="s">
        <v>283</v>
      </c>
      <c r="T131" s="127">
        <v>8.0222166201787424</v>
      </c>
    </row>
    <row r="132" spans="19:20" x14ac:dyDescent="0.25">
      <c r="S132" s="101" t="s">
        <v>284</v>
      </c>
      <c r="T132" s="127">
        <v>7.9604134308088899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9880AA0-C752-48DB-BAFC-A01D231E459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E42C55E0-A1AF-4F21-BD67-654EAA3ABA4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C2ACC7E8-0FEC-4E89-B321-FCA9DC4F7CE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D09B1478-6CBE-483B-9DD3-CED1657E775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023280-7A40-4FFC-BDAA-7B3C55934D95}">
  <sheetPr codeName="Sheet98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143</v>
      </c>
      <c r="T1" s="99"/>
      <c r="U1" s="99"/>
      <c r="V1" s="99"/>
      <c r="W1" s="99"/>
      <c r="X1" s="99"/>
      <c r="Y1" s="100" t="s">
        <v>235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204</v>
      </c>
      <c r="Y2" s="103" t="s">
        <v>281</v>
      </c>
      <c r="Z2" s="103" t="s">
        <v>287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60" t="s">
        <v>292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143</v>
      </c>
      <c r="Y3" s="105" t="s">
        <v>235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8.34 Indigo, Victoria,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13094</v>
      </c>
      <c r="W4" s="108">
        <v>13776</v>
      </c>
      <c r="X4" s="108">
        <v>14125</v>
      </c>
      <c r="Y4" s="108">
        <v>14260</v>
      </c>
      <c r="Z4" s="108">
        <v>14952</v>
      </c>
      <c r="AB4" s="109" t="str">
        <f>TEXT(Z4,"###,###")</f>
        <v>14,952</v>
      </c>
      <c r="AD4" s="110">
        <f>Z4/Y4-1</f>
        <v>4.8527349228611572E-2</v>
      </c>
      <c r="AF4" s="110">
        <f>Z4/V4-1</f>
        <v>0.14189705208492431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6452</v>
      </c>
      <c r="W5" s="108">
        <v>6806</v>
      </c>
      <c r="X5" s="108">
        <v>6846</v>
      </c>
      <c r="Y5" s="108">
        <v>6946</v>
      </c>
      <c r="Z5" s="108">
        <v>7302</v>
      </c>
      <c r="AB5" s="109" t="str">
        <f>TEXT(Z5,"###,###")</f>
        <v>7,302</v>
      </c>
      <c r="AD5" s="110">
        <f t="shared" ref="AD5:AD9" si="0">Z5/Y5-1</f>
        <v>5.1252519435646349E-2</v>
      </c>
      <c r="AF5" s="110">
        <f t="shared" ref="AF5:AF9" si="1">Z5/V5-1</f>
        <v>0.13174209547427163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6641</v>
      </c>
      <c r="W6" s="108">
        <v>6965</v>
      </c>
      <c r="X6" s="108">
        <v>7281</v>
      </c>
      <c r="Y6" s="108">
        <v>7313</v>
      </c>
      <c r="Z6" s="108">
        <v>7633</v>
      </c>
      <c r="AB6" s="109" t="str">
        <f>TEXT(Z6,"###,###")</f>
        <v>7,633</v>
      </c>
      <c r="AD6" s="110">
        <f t="shared" si="0"/>
        <v>4.375769178175859E-2</v>
      </c>
      <c r="AF6" s="110">
        <f t="shared" si="1"/>
        <v>0.14937509411233241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8973</v>
      </c>
      <c r="W7" s="108">
        <v>9532</v>
      </c>
      <c r="X7" s="108">
        <v>9501</v>
      </c>
      <c r="Y7" s="108">
        <v>9861</v>
      </c>
      <c r="Z7" s="108">
        <v>10154</v>
      </c>
      <c r="AB7" s="109" t="str">
        <f>TEXT(Z7,"###,###")</f>
        <v>10,154</v>
      </c>
      <c r="AD7" s="110">
        <f t="shared" si="0"/>
        <v>2.971301085082656E-2</v>
      </c>
      <c r="AF7" s="110">
        <f t="shared" si="1"/>
        <v>0.13161707344254991</v>
      </c>
    </row>
    <row r="8" spans="1:32" ht="17.25" customHeight="1" x14ac:dyDescent="0.25">
      <c r="A8" s="64" t="s">
        <v>12</v>
      </c>
      <c r="B8" s="65"/>
      <c r="C8" s="29"/>
      <c r="D8" s="66" t="str">
        <f>AB4</f>
        <v>14,952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10,154</v>
      </c>
      <c r="P8" s="67"/>
      <c r="S8" s="107" t="s">
        <v>84</v>
      </c>
      <c r="T8" s="108"/>
      <c r="U8" s="108"/>
      <c r="V8" s="108">
        <v>37907</v>
      </c>
      <c r="W8" s="108">
        <v>39232.559999999998</v>
      </c>
      <c r="X8" s="108">
        <v>39078.120000000003</v>
      </c>
      <c r="Y8" s="108">
        <v>40388.910000000003</v>
      </c>
      <c r="Z8" s="108">
        <v>43846</v>
      </c>
      <c r="AB8" s="109" t="str">
        <f>TEXT(Z8,"$###,###")</f>
        <v>$43,846</v>
      </c>
      <c r="AD8" s="110">
        <f t="shared" si="0"/>
        <v>8.5595030913188763E-2</v>
      </c>
      <c r="AF8" s="110">
        <f t="shared" si="1"/>
        <v>0.15667291001661954</v>
      </c>
    </row>
    <row r="9" spans="1:32" x14ac:dyDescent="0.25">
      <c r="A9" s="30" t="s">
        <v>14</v>
      </c>
      <c r="B9" s="71"/>
      <c r="C9" s="72"/>
      <c r="D9" s="73">
        <f>AD104</f>
        <v>67.449170679507759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50.295450068938351</v>
      </c>
      <c r="P9" s="74" t="s">
        <v>85</v>
      </c>
      <c r="S9" s="107" t="s">
        <v>7</v>
      </c>
      <c r="T9" s="108"/>
      <c r="U9" s="108"/>
      <c r="V9" s="108">
        <v>434339494</v>
      </c>
      <c r="W9" s="108">
        <v>471670933</v>
      </c>
      <c r="X9" s="108">
        <v>483557067</v>
      </c>
      <c r="Y9" s="108">
        <v>518745476</v>
      </c>
      <c r="Z9" s="108">
        <v>566613386</v>
      </c>
      <c r="AB9" s="109" t="str">
        <f>TEXT(Z9/1000000,"$#,###.0")&amp;" mil"</f>
        <v>$566.6 mil</v>
      </c>
      <c r="AD9" s="110">
        <f t="shared" si="0"/>
        <v>9.2276293894850259E-2</v>
      </c>
      <c r="AF9" s="110">
        <f t="shared" si="1"/>
        <v>0.30454032807801723</v>
      </c>
    </row>
    <row r="10" spans="1:32" x14ac:dyDescent="0.25">
      <c r="A10" s="30" t="s">
        <v>17</v>
      </c>
      <c r="B10" s="71"/>
      <c r="C10" s="72"/>
      <c r="D10" s="73">
        <f>AD105</f>
        <v>19.71642589620118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49.546976560961198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75.457947606854432</v>
      </c>
      <c r="P11" s="74" t="s">
        <v>85</v>
      </c>
      <c r="S11" s="107" t="s">
        <v>29</v>
      </c>
      <c r="T11" s="112"/>
      <c r="U11" s="112"/>
      <c r="V11" s="112">
        <v>10912</v>
      </c>
      <c r="W11" s="112">
        <v>11392</v>
      </c>
      <c r="X11" s="112">
        <v>11848</v>
      </c>
      <c r="Y11" s="112">
        <v>11839</v>
      </c>
      <c r="Z11" s="112">
        <v>12458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12.044514477053378</v>
      </c>
      <c r="P12" s="74" t="s">
        <v>85</v>
      </c>
      <c r="S12" s="107" t="s">
        <v>30</v>
      </c>
      <c r="T12" s="112"/>
      <c r="U12" s="112"/>
      <c r="V12" s="112">
        <v>2181</v>
      </c>
      <c r="W12" s="112">
        <v>2378</v>
      </c>
      <c r="X12" s="112">
        <v>2282</v>
      </c>
      <c r="Y12" s="112">
        <v>2418</v>
      </c>
      <c r="Z12" s="112">
        <v>2494</v>
      </c>
    </row>
    <row r="13" spans="1:32" ht="15" customHeight="1" x14ac:dyDescent="0.25">
      <c r="A13" s="30" t="s">
        <v>19</v>
      </c>
      <c r="B13" s="72"/>
      <c r="C13" s="72"/>
      <c r="D13" s="73">
        <f>AD108</f>
        <v>16.927501337613698</v>
      </c>
      <c r="E13" s="74" t="s">
        <v>85</v>
      </c>
      <c r="F13" s="24"/>
      <c r="G13" s="142" t="s">
        <v>285</v>
      </c>
      <c r="H13" s="143"/>
      <c r="I13" s="143"/>
      <c r="J13" s="143"/>
      <c r="K13" s="143"/>
      <c r="L13" s="143"/>
      <c r="M13" s="81"/>
      <c r="N13" s="72"/>
      <c r="O13" s="73">
        <f>T132</f>
        <v>12.497537916092179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17.275280898876407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44.9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21.254681647940075</v>
      </c>
      <c r="E15" s="74" t="s">
        <v>85</v>
      </c>
      <c r="F15" s="24"/>
      <c r="G15" s="33" t="s">
        <v>279</v>
      </c>
      <c r="H15" s="72"/>
      <c r="I15" s="72"/>
      <c r="J15" s="72"/>
      <c r="K15" s="82"/>
      <c r="L15" s="72"/>
      <c r="M15" s="72"/>
      <c r="N15" s="72"/>
      <c r="O15" s="73">
        <f>AB38</f>
        <v>17.565970854667192</v>
      </c>
      <c r="P15" s="74" t="s">
        <v>85</v>
      </c>
      <c r="S15" s="115" t="s">
        <v>61</v>
      </c>
      <c r="T15" s="115"/>
      <c r="U15" s="116"/>
      <c r="V15" s="116">
        <v>774</v>
      </c>
      <c r="W15" s="116">
        <v>700</v>
      </c>
      <c r="X15" s="116">
        <v>808</v>
      </c>
      <c r="Y15" s="112">
        <v>841</v>
      </c>
      <c r="Z15" s="112">
        <v>906</v>
      </c>
      <c r="AB15" s="117">
        <f t="shared" ref="AB15:AB34" si="2">IF(Z15="np",0,Z15/$Z$34)</f>
        <v>6.0593900481540931E-2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33.239700374531836</v>
      </c>
      <c r="E16" s="85" t="s">
        <v>85</v>
      </c>
      <c r="F16" s="24"/>
      <c r="G16" s="86" t="s">
        <v>280</v>
      </c>
      <c r="H16" s="35"/>
      <c r="I16" s="35"/>
      <c r="J16" s="35"/>
      <c r="K16" s="36"/>
      <c r="L16" s="35"/>
      <c r="M16" s="35"/>
      <c r="N16" s="35"/>
      <c r="O16" s="84">
        <f>AB37</f>
        <v>82.434029145332815</v>
      </c>
      <c r="P16" s="37" t="s">
        <v>85</v>
      </c>
      <c r="S16" s="115" t="s">
        <v>62</v>
      </c>
      <c r="T16" s="115"/>
      <c r="U16" s="116"/>
      <c r="V16" s="116">
        <v>37</v>
      </c>
      <c r="W16" s="116">
        <v>42</v>
      </c>
      <c r="X16" s="116">
        <v>30</v>
      </c>
      <c r="Y16" s="112">
        <v>47</v>
      </c>
      <c r="Z16" s="112">
        <v>41</v>
      </c>
      <c r="AB16" s="117">
        <f t="shared" si="2"/>
        <v>2.742108079186731E-3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1123</v>
      </c>
      <c r="W17" s="116">
        <v>1318</v>
      </c>
      <c r="X17" s="116">
        <v>1287</v>
      </c>
      <c r="Y17" s="112">
        <v>1243</v>
      </c>
      <c r="Z17" s="112">
        <v>1277</v>
      </c>
      <c r="AB17" s="117">
        <f t="shared" si="2"/>
        <v>8.5406634563937933E-2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289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85</v>
      </c>
      <c r="W18" s="116">
        <v>95</v>
      </c>
      <c r="X18" s="116">
        <v>102</v>
      </c>
      <c r="Y18" s="112">
        <v>116</v>
      </c>
      <c r="Z18" s="112">
        <v>118</v>
      </c>
      <c r="AB18" s="117">
        <f t="shared" si="2"/>
        <v>7.8919208132691276E-3</v>
      </c>
    </row>
    <row r="19" spans="1:28" x14ac:dyDescent="0.25">
      <c r="A19" s="63" t="str">
        <f>$S$1&amp;" ("&amp;$V$2&amp;" to "&amp;$Z$2&amp;")"</f>
        <v>Indigo (2016-17 to 2020-21)</v>
      </c>
      <c r="B19" s="63"/>
      <c r="C19" s="63"/>
      <c r="D19" s="63"/>
      <c r="E19" s="63"/>
      <c r="F19" s="63"/>
      <c r="G19" s="63" t="str">
        <f>$S$1&amp;" ("&amp;$V$2&amp;" to "&amp;$Z$2&amp;")"</f>
        <v>Indigo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740</v>
      </c>
      <c r="W19" s="116">
        <v>934</v>
      </c>
      <c r="X19" s="116">
        <v>902</v>
      </c>
      <c r="Y19" s="112">
        <v>956</v>
      </c>
      <c r="Z19" s="112">
        <v>1037</v>
      </c>
      <c r="AB19" s="117">
        <f t="shared" si="2"/>
        <v>6.9355270197966834E-2</v>
      </c>
    </row>
    <row r="20" spans="1:28" x14ac:dyDescent="0.25">
      <c r="S20" s="115" t="s">
        <v>66</v>
      </c>
      <c r="T20" s="115"/>
      <c r="U20" s="116"/>
      <c r="V20" s="116">
        <v>310</v>
      </c>
      <c r="W20" s="116">
        <v>330</v>
      </c>
      <c r="X20" s="116">
        <v>413</v>
      </c>
      <c r="Y20" s="112">
        <v>387</v>
      </c>
      <c r="Z20" s="112">
        <v>403</v>
      </c>
      <c r="AB20" s="117">
        <f t="shared" si="2"/>
        <v>2.6952915997859817E-2</v>
      </c>
    </row>
    <row r="21" spans="1:28" x14ac:dyDescent="0.25">
      <c r="S21" s="115" t="s">
        <v>67</v>
      </c>
      <c r="T21" s="115"/>
      <c r="U21" s="116"/>
      <c r="V21" s="116">
        <v>1151</v>
      </c>
      <c r="W21" s="116">
        <v>1165</v>
      </c>
      <c r="X21" s="116">
        <v>1199</v>
      </c>
      <c r="Y21" s="112">
        <v>1199</v>
      </c>
      <c r="Z21" s="112">
        <v>1318</v>
      </c>
      <c r="AB21" s="117">
        <f t="shared" si="2"/>
        <v>8.8148742643124667E-2</v>
      </c>
    </row>
    <row r="22" spans="1:28" x14ac:dyDescent="0.25">
      <c r="S22" s="115" t="s">
        <v>68</v>
      </c>
      <c r="T22" s="115"/>
      <c r="U22" s="116"/>
      <c r="V22" s="116">
        <v>882</v>
      </c>
      <c r="W22" s="116">
        <v>849</v>
      </c>
      <c r="X22" s="116">
        <v>904</v>
      </c>
      <c r="Y22" s="112">
        <v>993</v>
      </c>
      <c r="Z22" s="112">
        <v>1028</v>
      </c>
      <c r="AB22" s="117">
        <f t="shared" si="2"/>
        <v>6.8753344034242908E-2</v>
      </c>
    </row>
    <row r="23" spans="1:28" x14ac:dyDescent="0.25">
      <c r="S23" s="115" t="s">
        <v>69</v>
      </c>
      <c r="T23" s="115"/>
      <c r="U23" s="116"/>
      <c r="V23" s="116">
        <v>516</v>
      </c>
      <c r="W23" s="116">
        <v>541</v>
      </c>
      <c r="X23" s="116">
        <v>547</v>
      </c>
      <c r="Y23" s="112">
        <v>543</v>
      </c>
      <c r="Z23" s="112">
        <v>590</v>
      </c>
      <c r="AB23" s="117">
        <f t="shared" si="2"/>
        <v>3.945960406634564E-2</v>
      </c>
    </row>
    <row r="24" spans="1:28" x14ac:dyDescent="0.25">
      <c r="S24" s="115" t="s">
        <v>70</v>
      </c>
      <c r="T24" s="115"/>
      <c r="U24" s="116"/>
      <c r="V24" s="116">
        <v>58</v>
      </c>
      <c r="W24" s="116">
        <v>59</v>
      </c>
      <c r="X24" s="116">
        <v>66</v>
      </c>
      <c r="Y24" s="112">
        <v>69</v>
      </c>
      <c r="Z24" s="112">
        <v>66</v>
      </c>
      <c r="AB24" s="117">
        <f t="shared" si="2"/>
        <v>4.4141252006420547E-3</v>
      </c>
    </row>
    <row r="25" spans="1:28" x14ac:dyDescent="0.25">
      <c r="S25" s="115" t="s">
        <v>71</v>
      </c>
      <c r="T25" s="115"/>
      <c r="U25" s="116"/>
      <c r="V25" s="116">
        <v>345</v>
      </c>
      <c r="W25" s="116">
        <v>338</v>
      </c>
      <c r="X25" s="116">
        <v>355</v>
      </c>
      <c r="Y25" s="112">
        <v>363</v>
      </c>
      <c r="Z25" s="112">
        <v>345</v>
      </c>
      <c r="AB25" s="117">
        <f t="shared" si="2"/>
        <v>2.3073836276083465E-2</v>
      </c>
    </row>
    <row r="26" spans="1:28" x14ac:dyDescent="0.25">
      <c r="S26" s="115" t="s">
        <v>72</v>
      </c>
      <c r="T26" s="115"/>
      <c r="U26" s="116"/>
      <c r="V26" s="116">
        <v>166</v>
      </c>
      <c r="W26" s="116">
        <v>184</v>
      </c>
      <c r="X26" s="116">
        <v>170</v>
      </c>
      <c r="Y26" s="112">
        <v>165</v>
      </c>
      <c r="Z26" s="112">
        <v>170</v>
      </c>
      <c r="AB26" s="117">
        <f t="shared" si="2"/>
        <v>1.13697164258962E-2</v>
      </c>
    </row>
    <row r="27" spans="1:28" x14ac:dyDescent="0.25">
      <c r="S27" s="115" t="s">
        <v>73</v>
      </c>
      <c r="T27" s="115"/>
      <c r="U27" s="116"/>
      <c r="V27" s="116">
        <v>609</v>
      </c>
      <c r="W27" s="116">
        <v>691</v>
      </c>
      <c r="X27" s="116">
        <v>687</v>
      </c>
      <c r="Y27" s="112">
        <v>716</v>
      </c>
      <c r="Z27" s="112">
        <v>805</v>
      </c>
      <c r="AB27" s="117">
        <f t="shared" si="2"/>
        <v>5.3838951310861423E-2</v>
      </c>
    </row>
    <row r="28" spans="1:28" x14ac:dyDescent="0.25">
      <c r="S28" s="115" t="s">
        <v>74</v>
      </c>
      <c r="T28" s="115"/>
      <c r="U28" s="116"/>
      <c r="V28" s="116">
        <v>600</v>
      </c>
      <c r="W28" s="116">
        <v>678</v>
      </c>
      <c r="X28" s="116">
        <v>735</v>
      </c>
      <c r="Y28" s="112">
        <v>762</v>
      </c>
      <c r="Z28" s="112">
        <v>828</v>
      </c>
      <c r="AB28" s="117">
        <f t="shared" si="2"/>
        <v>5.5377207062600318E-2</v>
      </c>
    </row>
    <row r="29" spans="1:28" x14ac:dyDescent="0.25">
      <c r="S29" s="115" t="s">
        <v>75</v>
      </c>
      <c r="T29" s="115"/>
      <c r="U29" s="116"/>
      <c r="V29" s="116">
        <v>979</v>
      </c>
      <c r="W29" s="116">
        <v>933</v>
      </c>
      <c r="X29" s="116">
        <v>1363</v>
      </c>
      <c r="Y29" s="112">
        <v>957</v>
      </c>
      <c r="Z29" s="112">
        <v>1000</v>
      </c>
      <c r="AB29" s="117">
        <f t="shared" si="2"/>
        <v>6.6880684858212955E-2</v>
      </c>
    </row>
    <row r="30" spans="1:28" x14ac:dyDescent="0.25">
      <c r="S30" s="115" t="s">
        <v>76</v>
      </c>
      <c r="T30" s="115"/>
      <c r="U30" s="116"/>
      <c r="V30" s="116">
        <v>1104</v>
      </c>
      <c r="W30" s="116">
        <v>1241</v>
      </c>
      <c r="X30" s="116">
        <v>982</v>
      </c>
      <c r="Y30" s="112">
        <v>1242</v>
      </c>
      <c r="Z30" s="112">
        <v>1219</v>
      </c>
      <c r="AB30" s="117">
        <f t="shared" si="2"/>
        <v>8.1527554842161579E-2</v>
      </c>
    </row>
    <row r="31" spans="1:28" x14ac:dyDescent="0.25">
      <c r="S31" s="115" t="s">
        <v>77</v>
      </c>
      <c r="T31" s="115"/>
      <c r="U31" s="116"/>
      <c r="V31" s="116">
        <v>1503</v>
      </c>
      <c r="W31" s="116">
        <v>1711</v>
      </c>
      <c r="X31" s="116">
        <v>1804</v>
      </c>
      <c r="Y31" s="112">
        <v>1815</v>
      </c>
      <c r="Z31" s="112">
        <v>2038</v>
      </c>
      <c r="AB31" s="117">
        <f t="shared" si="2"/>
        <v>0.13630283574103799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185</v>
      </c>
      <c r="W32" s="116">
        <v>229</v>
      </c>
      <c r="X32" s="116">
        <v>267</v>
      </c>
      <c r="Y32" s="112">
        <v>282</v>
      </c>
      <c r="Z32" s="112">
        <v>278</v>
      </c>
      <c r="AB32" s="117">
        <f t="shared" si="2"/>
        <v>1.8592830390583199E-2</v>
      </c>
    </row>
    <row r="33" spans="19:32" x14ac:dyDescent="0.25">
      <c r="S33" s="115" t="s">
        <v>79</v>
      </c>
      <c r="T33" s="115"/>
      <c r="U33" s="116"/>
      <c r="V33" s="116">
        <v>287</v>
      </c>
      <c r="W33" s="116">
        <v>378</v>
      </c>
      <c r="X33" s="116">
        <v>408</v>
      </c>
      <c r="Y33" s="112">
        <v>414</v>
      </c>
      <c r="Z33" s="112">
        <v>467</v>
      </c>
      <c r="AB33" s="117">
        <f t="shared" si="2"/>
        <v>3.1233279828785446E-2</v>
      </c>
    </row>
    <row r="34" spans="19:32" x14ac:dyDescent="0.25">
      <c r="S34" s="118" t="s">
        <v>53</v>
      </c>
      <c r="T34" s="118"/>
      <c r="U34" s="119"/>
      <c r="V34" s="119">
        <v>13095</v>
      </c>
      <c r="W34" s="119">
        <v>13770</v>
      </c>
      <c r="X34" s="119">
        <v>14131</v>
      </c>
      <c r="Y34" s="120">
        <v>14259</v>
      </c>
      <c r="Z34" s="120">
        <v>14952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7451</v>
      </c>
      <c r="W37" s="112">
        <v>7988</v>
      </c>
      <c r="X37" s="112">
        <v>7746</v>
      </c>
      <c r="Y37" s="112">
        <v>8120</v>
      </c>
      <c r="Z37" s="112">
        <v>8372</v>
      </c>
      <c r="AB37" s="132">
        <f>Z37/Z40*100</f>
        <v>82.434029145332815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1526</v>
      </c>
      <c r="W38" s="112">
        <v>1539</v>
      </c>
      <c r="X38" s="112">
        <v>1758</v>
      </c>
      <c r="Y38" s="112">
        <v>1739</v>
      </c>
      <c r="Z38" s="112">
        <v>1784</v>
      </c>
      <c r="AB38" s="132">
        <f>Z38/Z40*100</f>
        <v>17.565970854667192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8977</v>
      </c>
      <c r="W40" s="112">
        <v>9527</v>
      </c>
      <c r="X40" s="112">
        <v>9504</v>
      </c>
      <c r="Y40" s="112">
        <v>9859</v>
      </c>
      <c r="Z40" s="112">
        <v>10156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3</v>
      </c>
      <c r="W44" s="112">
        <v>8</v>
      </c>
      <c r="X44" s="112">
        <v>9</v>
      </c>
      <c r="Y44" s="112">
        <v>13</v>
      </c>
      <c r="Z44" s="112">
        <v>14</v>
      </c>
    </row>
    <row r="45" spans="19:32" x14ac:dyDescent="0.25">
      <c r="S45" s="115" t="s">
        <v>37</v>
      </c>
      <c r="T45" s="115"/>
      <c r="U45" s="112"/>
      <c r="V45" s="112">
        <v>149</v>
      </c>
      <c r="W45" s="112">
        <v>195</v>
      </c>
      <c r="X45" s="112">
        <v>197</v>
      </c>
      <c r="Y45" s="112">
        <v>189</v>
      </c>
      <c r="Z45" s="112">
        <v>220</v>
      </c>
    </row>
    <row r="46" spans="19:32" x14ac:dyDescent="0.25">
      <c r="S46" s="115" t="s">
        <v>38</v>
      </c>
      <c r="T46" s="115"/>
      <c r="U46" s="112"/>
      <c r="V46" s="112">
        <v>381</v>
      </c>
      <c r="W46" s="112">
        <v>405</v>
      </c>
      <c r="X46" s="112">
        <v>392</v>
      </c>
      <c r="Y46" s="112">
        <v>420</v>
      </c>
      <c r="Z46" s="112">
        <v>485</v>
      </c>
    </row>
    <row r="47" spans="19:32" x14ac:dyDescent="0.25">
      <c r="S47" s="115" t="s">
        <v>39</v>
      </c>
      <c r="T47" s="115"/>
      <c r="U47" s="112"/>
      <c r="V47" s="112">
        <v>486</v>
      </c>
      <c r="W47" s="112">
        <v>441</v>
      </c>
      <c r="X47" s="112">
        <v>505</v>
      </c>
      <c r="Y47" s="112">
        <v>472</v>
      </c>
      <c r="Z47" s="112">
        <v>473</v>
      </c>
    </row>
    <row r="48" spans="19:32" x14ac:dyDescent="0.25">
      <c r="S48" s="115" t="s">
        <v>40</v>
      </c>
      <c r="T48" s="115"/>
      <c r="U48" s="112"/>
      <c r="V48" s="112">
        <v>488</v>
      </c>
      <c r="W48" s="112">
        <v>536</v>
      </c>
      <c r="X48" s="112">
        <v>593</v>
      </c>
      <c r="Y48" s="112">
        <v>576</v>
      </c>
      <c r="Z48" s="112">
        <v>601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494</v>
      </c>
      <c r="W49" s="112">
        <v>526</v>
      </c>
      <c r="X49" s="112">
        <v>508</v>
      </c>
      <c r="Y49" s="112">
        <v>535</v>
      </c>
      <c r="Z49" s="112">
        <v>583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Indigo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508</v>
      </c>
      <c r="W50" s="112">
        <v>504</v>
      </c>
      <c r="X50" s="112">
        <v>538</v>
      </c>
      <c r="Y50" s="112">
        <v>558</v>
      </c>
      <c r="Z50" s="112">
        <v>601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595</v>
      </c>
      <c r="W51" s="112">
        <v>651</v>
      </c>
      <c r="X51" s="112">
        <v>660</v>
      </c>
      <c r="Y51" s="112">
        <v>626</v>
      </c>
      <c r="Z51" s="112">
        <v>641</v>
      </c>
    </row>
    <row r="52" spans="1:26" ht="15" customHeight="1" x14ac:dyDescent="0.25">
      <c r="S52" s="115" t="s">
        <v>44</v>
      </c>
      <c r="T52" s="115"/>
      <c r="U52" s="112"/>
      <c r="V52" s="112">
        <v>719</v>
      </c>
      <c r="W52" s="112">
        <v>757</v>
      </c>
      <c r="X52" s="112">
        <v>696</v>
      </c>
      <c r="Y52" s="112">
        <v>705</v>
      </c>
      <c r="Z52" s="112">
        <v>722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703</v>
      </c>
      <c r="W53" s="112">
        <v>737</v>
      </c>
      <c r="X53" s="112">
        <v>698</v>
      </c>
      <c r="Y53" s="112">
        <v>702</v>
      </c>
      <c r="Z53" s="112">
        <v>743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718</v>
      </c>
      <c r="W54" s="112">
        <v>748</v>
      </c>
      <c r="X54" s="112">
        <v>730</v>
      </c>
      <c r="Y54" s="112">
        <v>756</v>
      </c>
      <c r="Z54" s="112">
        <v>765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579</v>
      </c>
      <c r="W55" s="112">
        <v>617</v>
      </c>
      <c r="X55" s="112">
        <v>613</v>
      </c>
      <c r="Y55" s="112">
        <v>647</v>
      </c>
      <c r="Z55" s="112">
        <v>695</v>
      </c>
    </row>
    <row r="56" spans="1:26" ht="15" customHeight="1" x14ac:dyDescent="0.25">
      <c r="S56" s="115" t="s">
        <v>48</v>
      </c>
      <c r="T56" s="115"/>
      <c r="U56" s="112"/>
      <c r="V56" s="112">
        <v>352</v>
      </c>
      <c r="W56" s="112">
        <v>365</v>
      </c>
      <c r="X56" s="112">
        <v>405</v>
      </c>
      <c r="Y56" s="112">
        <v>408</v>
      </c>
      <c r="Z56" s="112">
        <v>409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161</v>
      </c>
      <c r="W57" s="112">
        <v>176</v>
      </c>
      <c r="X57" s="112">
        <v>163</v>
      </c>
      <c r="Y57" s="112">
        <v>165</v>
      </c>
      <c r="Z57" s="112">
        <v>193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61</v>
      </c>
      <c r="W58" s="112">
        <v>82</v>
      </c>
      <c r="X58" s="112">
        <v>80</v>
      </c>
      <c r="Y58" s="112">
        <v>103</v>
      </c>
      <c r="Z58" s="112">
        <v>104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28</v>
      </c>
      <c r="W59" s="112">
        <v>42</v>
      </c>
      <c r="X59" s="112">
        <v>39</v>
      </c>
      <c r="Y59" s="112">
        <v>47</v>
      </c>
      <c r="Z59" s="112">
        <v>30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25</v>
      </c>
      <c r="W60" s="112">
        <v>29</v>
      </c>
      <c r="X60" s="112">
        <v>17</v>
      </c>
      <c r="Y60" s="112">
        <v>20</v>
      </c>
      <c r="Z60" s="112">
        <v>23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6449</v>
      </c>
      <c r="W61" s="112">
        <v>6805</v>
      </c>
      <c r="X61" s="112">
        <v>6844</v>
      </c>
      <c r="Y61" s="112">
        <v>6944</v>
      </c>
      <c r="Z61" s="112">
        <v>7302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12</v>
      </c>
      <c r="W63" s="112">
        <v>10</v>
      </c>
      <c r="X63" s="112">
        <v>11</v>
      </c>
      <c r="Y63" s="112">
        <v>11</v>
      </c>
      <c r="Z63" s="112">
        <v>25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198</v>
      </c>
      <c r="W64" s="112">
        <v>186</v>
      </c>
      <c r="X64" s="112">
        <v>236</v>
      </c>
      <c r="Y64" s="112">
        <v>269</v>
      </c>
      <c r="Z64" s="112">
        <v>327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Indigo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426</v>
      </c>
      <c r="W65" s="112">
        <v>466</v>
      </c>
      <c r="X65" s="112">
        <v>474</v>
      </c>
      <c r="Y65" s="112">
        <v>433</v>
      </c>
      <c r="Z65" s="112">
        <v>555</v>
      </c>
    </row>
    <row r="66" spans="1:26" x14ac:dyDescent="0.25">
      <c r="S66" s="115" t="s">
        <v>39</v>
      </c>
      <c r="T66" s="115"/>
      <c r="U66" s="112"/>
      <c r="V66" s="112">
        <v>517</v>
      </c>
      <c r="W66" s="112">
        <v>562</v>
      </c>
      <c r="X66" s="112">
        <v>524</v>
      </c>
      <c r="Y66" s="112">
        <v>542</v>
      </c>
      <c r="Z66" s="112">
        <v>511</v>
      </c>
    </row>
    <row r="67" spans="1:26" x14ac:dyDescent="0.25">
      <c r="S67" s="115" t="s">
        <v>40</v>
      </c>
      <c r="T67" s="115"/>
      <c r="U67" s="112"/>
      <c r="V67" s="112">
        <v>464</v>
      </c>
      <c r="W67" s="112">
        <v>490</v>
      </c>
      <c r="X67" s="112">
        <v>580</v>
      </c>
      <c r="Y67" s="112">
        <v>551</v>
      </c>
      <c r="Z67" s="112">
        <v>582</v>
      </c>
    </row>
    <row r="68" spans="1:26" x14ac:dyDescent="0.25">
      <c r="S68" s="115" t="s">
        <v>41</v>
      </c>
      <c r="T68" s="115"/>
      <c r="U68" s="112"/>
      <c r="V68" s="112">
        <v>453</v>
      </c>
      <c r="W68" s="112">
        <v>457</v>
      </c>
      <c r="X68" s="112">
        <v>495</v>
      </c>
      <c r="Y68" s="112">
        <v>544</v>
      </c>
      <c r="Z68" s="112">
        <v>525</v>
      </c>
    </row>
    <row r="69" spans="1:26" x14ac:dyDescent="0.25">
      <c r="S69" s="115" t="s">
        <v>42</v>
      </c>
      <c r="T69" s="115"/>
      <c r="U69" s="112"/>
      <c r="V69" s="112">
        <v>621</v>
      </c>
      <c r="W69" s="112">
        <v>589</v>
      </c>
      <c r="X69" s="112">
        <v>652</v>
      </c>
      <c r="Y69" s="112">
        <v>609</v>
      </c>
      <c r="Z69" s="112">
        <v>661</v>
      </c>
    </row>
    <row r="70" spans="1:26" x14ac:dyDescent="0.25">
      <c r="S70" s="115" t="s">
        <v>43</v>
      </c>
      <c r="T70" s="115"/>
      <c r="U70" s="112"/>
      <c r="V70" s="112">
        <v>665</v>
      </c>
      <c r="W70" s="112">
        <v>724</v>
      </c>
      <c r="X70" s="112">
        <v>705</v>
      </c>
      <c r="Y70" s="112">
        <v>713</v>
      </c>
      <c r="Z70" s="112">
        <v>734</v>
      </c>
    </row>
    <row r="71" spans="1:26" x14ac:dyDescent="0.25">
      <c r="S71" s="115" t="s">
        <v>44</v>
      </c>
      <c r="T71" s="115"/>
      <c r="U71" s="112"/>
      <c r="V71" s="112">
        <v>778</v>
      </c>
      <c r="W71" s="112">
        <v>808</v>
      </c>
      <c r="X71" s="112">
        <v>848</v>
      </c>
      <c r="Y71" s="112">
        <v>851</v>
      </c>
      <c r="Z71" s="112">
        <v>855</v>
      </c>
    </row>
    <row r="72" spans="1:26" x14ac:dyDescent="0.25">
      <c r="S72" s="115" t="s">
        <v>45</v>
      </c>
      <c r="T72" s="115"/>
      <c r="U72" s="112"/>
      <c r="V72" s="112">
        <v>763</v>
      </c>
      <c r="W72" s="112">
        <v>758</v>
      </c>
      <c r="X72" s="112">
        <v>784</v>
      </c>
      <c r="Y72" s="112">
        <v>752</v>
      </c>
      <c r="Z72" s="112">
        <v>809</v>
      </c>
    </row>
    <row r="73" spans="1:26" x14ac:dyDescent="0.25">
      <c r="S73" s="115" t="s">
        <v>46</v>
      </c>
      <c r="T73" s="115"/>
      <c r="U73" s="112"/>
      <c r="V73" s="112">
        <v>786</v>
      </c>
      <c r="W73" s="112">
        <v>783</v>
      </c>
      <c r="X73" s="112">
        <v>779</v>
      </c>
      <c r="Y73" s="112">
        <v>789</v>
      </c>
      <c r="Z73" s="112">
        <v>800</v>
      </c>
    </row>
    <row r="74" spans="1:26" x14ac:dyDescent="0.25">
      <c r="S74" s="115" t="s">
        <v>47</v>
      </c>
      <c r="T74" s="115"/>
      <c r="U74" s="112"/>
      <c r="V74" s="112">
        <v>554</v>
      </c>
      <c r="W74" s="112">
        <v>658</v>
      </c>
      <c r="X74" s="112">
        <v>679</v>
      </c>
      <c r="Y74" s="112">
        <v>700</v>
      </c>
      <c r="Z74" s="112">
        <v>651</v>
      </c>
    </row>
    <row r="75" spans="1:26" x14ac:dyDescent="0.25">
      <c r="S75" s="115" t="s">
        <v>48</v>
      </c>
      <c r="T75" s="115"/>
      <c r="U75" s="112"/>
      <c r="V75" s="112">
        <v>229</v>
      </c>
      <c r="W75" s="112">
        <v>260</v>
      </c>
      <c r="X75" s="112">
        <v>329</v>
      </c>
      <c r="Y75" s="112">
        <v>311</v>
      </c>
      <c r="Z75" s="112">
        <v>360</v>
      </c>
    </row>
    <row r="76" spans="1:26" x14ac:dyDescent="0.25">
      <c r="S76" s="115" t="s">
        <v>49</v>
      </c>
      <c r="T76" s="115"/>
      <c r="U76" s="112"/>
      <c r="V76" s="112">
        <v>96</v>
      </c>
      <c r="W76" s="112">
        <v>118</v>
      </c>
      <c r="X76" s="112">
        <v>103</v>
      </c>
      <c r="Y76" s="112">
        <v>132</v>
      </c>
      <c r="Z76" s="112">
        <v>143</v>
      </c>
    </row>
    <row r="77" spans="1:26" x14ac:dyDescent="0.25">
      <c r="S77" s="115" t="s">
        <v>50</v>
      </c>
      <c r="T77" s="115"/>
      <c r="U77" s="112"/>
      <c r="V77" s="112">
        <v>33</v>
      </c>
      <c r="W77" s="112">
        <v>48</v>
      </c>
      <c r="X77" s="112">
        <v>47</v>
      </c>
      <c r="Y77" s="112">
        <v>65</v>
      </c>
      <c r="Z77" s="112">
        <v>52</v>
      </c>
    </row>
    <row r="78" spans="1:26" x14ac:dyDescent="0.25">
      <c r="S78" s="115" t="s">
        <v>51</v>
      </c>
      <c r="T78" s="115"/>
      <c r="U78" s="112"/>
      <c r="V78" s="112">
        <v>27</v>
      </c>
      <c r="W78" s="112">
        <v>27</v>
      </c>
      <c r="X78" s="112">
        <v>28</v>
      </c>
      <c r="Y78" s="112">
        <v>21</v>
      </c>
      <c r="Z78" s="112">
        <v>23</v>
      </c>
    </row>
    <row r="79" spans="1:26" x14ac:dyDescent="0.25">
      <c r="S79" s="115" t="s">
        <v>52</v>
      </c>
      <c r="T79" s="115"/>
      <c r="U79" s="112"/>
      <c r="V79" s="112">
        <v>16</v>
      </c>
      <c r="W79" s="112">
        <v>18</v>
      </c>
      <c r="X79" s="112">
        <v>15</v>
      </c>
      <c r="Y79" s="112">
        <v>14</v>
      </c>
      <c r="Z79" s="112">
        <v>20</v>
      </c>
    </row>
    <row r="80" spans="1:26" x14ac:dyDescent="0.25">
      <c r="S80" s="118" t="s">
        <v>53</v>
      </c>
      <c r="T80" s="118"/>
      <c r="U80" s="112"/>
      <c r="V80" s="112">
        <v>6642</v>
      </c>
      <c r="W80" s="112">
        <v>6966</v>
      </c>
      <c r="X80" s="112">
        <v>7284</v>
      </c>
      <c r="Y80" s="112">
        <v>7313</v>
      </c>
      <c r="Z80" s="112">
        <v>7633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Indigo</v>
      </c>
      <c r="D83" s="144"/>
      <c r="E83" s="144"/>
      <c r="F83" s="144"/>
      <c r="G83" s="144"/>
      <c r="H83" s="47"/>
      <c r="I83" s="47"/>
      <c r="J83" s="145" t="str">
        <f>'State data for spotlight'!A1</f>
        <v>Victoria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467</v>
      </c>
      <c r="W83" s="112">
        <v>524</v>
      </c>
      <c r="X83" s="112">
        <v>547</v>
      </c>
      <c r="Y83" s="112">
        <v>580</v>
      </c>
      <c r="Z83" s="112">
        <v>580</v>
      </c>
      <c r="AD83" s="117"/>
    </row>
    <row r="84" spans="1:30" ht="15" customHeight="1" x14ac:dyDescent="0.25">
      <c r="A84" s="46"/>
      <c r="B84" s="46"/>
      <c r="C84" s="48"/>
      <c r="D84" s="139" t="s">
        <v>0</v>
      </c>
      <c r="E84" s="139"/>
      <c r="F84" s="139" t="s">
        <v>201</v>
      </c>
      <c r="G84" s="139"/>
      <c r="H84" s="48"/>
      <c r="I84" s="48"/>
      <c r="J84" s="48"/>
      <c r="K84" s="48"/>
      <c r="L84" s="139" t="s">
        <v>0</v>
      </c>
      <c r="M84" s="139"/>
      <c r="N84" s="139" t="s">
        <v>201</v>
      </c>
      <c r="O84" s="139"/>
      <c r="S84" s="115" t="s">
        <v>57</v>
      </c>
      <c r="T84" s="115"/>
      <c r="U84" s="112"/>
      <c r="V84" s="112">
        <v>515</v>
      </c>
      <c r="W84" s="112">
        <v>534</v>
      </c>
      <c r="X84" s="112">
        <v>531</v>
      </c>
      <c r="Y84" s="112">
        <v>543</v>
      </c>
      <c r="Z84" s="112">
        <v>561</v>
      </c>
    </row>
    <row r="85" spans="1:30" ht="15" customHeight="1" x14ac:dyDescent="0.25">
      <c r="A85" s="46"/>
      <c r="B85" s="46"/>
      <c r="C85" s="58" t="s">
        <v>1</v>
      </c>
      <c r="D85" s="139" t="s">
        <v>2</v>
      </c>
      <c r="E85" s="139"/>
      <c r="F85" s="139" t="str">
        <f>"since "&amp;$V$2</f>
        <v>since 2016-17</v>
      </c>
      <c r="G85" s="139"/>
      <c r="H85" s="48"/>
      <c r="I85" s="48"/>
      <c r="J85" s="48"/>
      <c r="K85" s="58" t="s">
        <v>1</v>
      </c>
      <c r="L85" s="139" t="s">
        <v>2</v>
      </c>
      <c r="M85" s="139"/>
      <c r="N85" s="139" t="str">
        <f>"since "&amp;$V$2</f>
        <v>since 2016-17</v>
      </c>
      <c r="O85" s="139"/>
      <c r="S85" s="115" t="s">
        <v>195</v>
      </c>
      <c r="T85" s="115"/>
      <c r="U85" s="112"/>
      <c r="V85" s="112">
        <v>810</v>
      </c>
      <c r="W85" s="112">
        <v>855</v>
      </c>
      <c r="X85" s="112">
        <v>876</v>
      </c>
      <c r="Y85" s="112">
        <v>878</v>
      </c>
      <c r="Z85" s="112">
        <v>926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14,952</v>
      </c>
      <c r="D86" s="96">
        <f t="shared" ref="D86:D91" si="4">AD4</f>
        <v>4.8527349228611572E-2</v>
      </c>
      <c r="E86" s="97">
        <f t="shared" ref="E86:E91" si="5">AD4</f>
        <v>4.8527349228611572E-2</v>
      </c>
      <c r="F86" s="96">
        <f t="shared" ref="F86:F91" si="6">AF4</f>
        <v>0.14189705208492431</v>
      </c>
      <c r="G86" s="97">
        <f t="shared" ref="G86:G91" si="7">AF4</f>
        <v>0.14189705208492431</v>
      </c>
      <c r="H86" s="57"/>
      <c r="I86" s="57"/>
      <c r="J86" s="140" t="str">
        <f>'State data for spotlight'!J4</f>
        <v>5,274,707</v>
      </c>
      <c r="K86" s="140"/>
      <c r="L86" s="96">
        <f>'State data for spotlight'!L4</f>
        <v>1.4421743640712803E-2</v>
      </c>
      <c r="M86" s="97">
        <f>'State data for spotlight'!L4</f>
        <v>1.4421743640712803E-2</v>
      </c>
      <c r="N86" s="96">
        <f>'State data for spotlight'!N4</f>
        <v>8.438148994686534E-2</v>
      </c>
      <c r="O86" s="97">
        <f>'State data for spotlight'!N4</f>
        <v>8.438148994686534E-2</v>
      </c>
      <c r="S86" s="115" t="s">
        <v>196</v>
      </c>
      <c r="T86" s="115"/>
      <c r="U86" s="112"/>
      <c r="V86" s="112">
        <v>241</v>
      </c>
      <c r="W86" s="112">
        <v>260</v>
      </c>
      <c r="X86" s="112">
        <v>269</v>
      </c>
      <c r="Y86" s="112">
        <v>295</v>
      </c>
      <c r="Z86" s="112">
        <v>311</v>
      </c>
    </row>
    <row r="87" spans="1:30" ht="15" customHeight="1" x14ac:dyDescent="0.25">
      <c r="A87" s="98" t="s">
        <v>4</v>
      </c>
      <c r="B87" s="49"/>
      <c r="C87" s="57" t="str">
        <f t="shared" si="3"/>
        <v>7,302</v>
      </c>
      <c r="D87" s="96">
        <f t="shared" si="4"/>
        <v>5.1252519435646349E-2</v>
      </c>
      <c r="E87" s="97">
        <f t="shared" si="5"/>
        <v>5.1252519435646349E-2</v>
      </c>
      <c r="F87" s="96">
        <f t="shared" si="6"/>
        <v>0.13174209547427163</v>
      </c>
      <c r="G87" s="97">
        <f t="shared" si="7"/>
        <v>0.13174209547427163</v>
      </c>
      <c r="H87" s="57"/>
      <c r="I87" s="57"/>
      <c r="J87" s="140" t="str">
        <f>'State data for spotlight'!J5</f>
        <v>2,678,317</v>
      </c>
      <c r="K87" s="140"/>
      <c r="L87" s="96">
        <f>'State data for spotlight'!L5</f>
        <v>7.6054295905234603E-3</v>
      </c>
      <c r="M87" s="97">
        <f>'State data for spotlight'!L5</f>
        <v>7.6054295905234603E-3</v>
      </c>
      <c r="N87" s="96">
        <f>'State data for spotlight'!N5</f>
        <v>7.1082164833552008E-2</v>
      </c>
      <c r="O87" s="97">
        <f>'State data for spotlight'!N5</f>
        <v>7.1082164833552008E-2</v>
      </c>
      <c r="S87" s="115" t="s">
        <v>197</v>
      </c>
      <c r="T87" s="115"/>
      <c r="U87" s="112"/>
      <c r="V87" s="112">
        <v>143</v>
      </c>
      <c r="W87" s="112">
        <v>143</v>
      </c>
      <c r="X87" s="112">
        <v>140</v>
      </c>
      <c r="Y87" s="112">
        <v>157</v>
      </c>
      <c r="Z87" s="112">
        <v>160</v>
      </c>
    </row>
    <row r="88" spans="1:30" ht="15" customHeight="1" x14ac:dyDescent="0.25">
      <c r="A88" s="98" t="s">
        <v>5</v>
      </c>
      <c r="B88" s="49"/>
      <c r="C88" s="57" t="str">
        <f t="shared" si="3"/>
        <v>7,633</v>
      </c>
      <c r="D88" s="96">
        <f t="shared" si="4"/>
        <v>4.375769178175859E-2</v>
      </c>
      <c r="E88" s="97">
        <f t="shared" si="5"/>
        <v>4.375769178175859E-2</v>
      </c>
      <c r="F88" s="96">
        <f t="shared" si="6"/>
        <v>0.14937509411233241</v>
      </c>
      <c r="G88" s="97">
        <f t="shared" si="7"/>
        <v>0.14937509411233241</v>
      </c>
      <c r="H88" s="57"/>
      <c r="I88" s="57"/>
      <c r="J88" s="140" t="str">
        <f>'State data for spotlight'!J6</f>
        <v>2,593,620</v>
      </c>
      <c r="K88" s="140"/>
      <c r="L88" s="96">
        <f>'State data for spotlight'!L6</f>
        <v>2.0458990541862843E-2</v>
      </c>
      <c r="M88" s="97">
        <f>'State data for spotlight'!L6</f>
        <v>2.0458990541862843E-2</v>
      </c>
      <c r="N88" s="96">
        <f>'State data for spotlight'!N6</f>
        <v>9.7278654845571522E-2</v>
      </c>
      <c r="O88" s="97">
        <f>'State data for spotlight'!N6</f>
        <v>9.7278654845571522E-2</v>
      </c>
      <c r="S88" s="115" t="s">
        <v>198</v>
      </c>
      <c r="T88" s="115"/>
      <c r="U88" s="112"/>
      <c r="V88" s="112">
        <v>173</v>
      </c>
      <c r="W88" s="112">
        <v>178</v>
      </c>
      <c r="X88" s="112">
        <v>185</v>
      </c>
      <c r="Y88" s="112">
        <v>187</v>
      </c>
      <c r="Z88" s="112">
        <v>191</v>
      </c>
    </row>
    <row r="89" spans="1:30" ht="15" customHeight="1" x14ac:dyDescent="0.25">
      <c r="A89" s="49" t="s">
        <v>6</v>
      </c>
      <c r="B89" s="49"/>
      <c r="C89" s="57" t="str">
        <f t="shared" si="3"/>
        <v>10,154</v>
      </c>
      <c r="D89" s="96">
        <f t="shared" si="4"/>
        <v>2.971301085082656E-2</v>
      </c>
      <c r="E89" s="97">
        <f t="shared" si="5"/>
        <v>2.971301085082656E-2</v>
      </c>
      <c r="F89" s="96">
        <f t="shared" si="6"/>
        <v>0.13161707344254991</v>
      </c>
      <c r="G89" s="97">
        <f t="shared" si="7"/>
        <v>0.13161707344254991</v>
      </c>
      <c r="H89" s="57"/>
      <c r="I89" s="57"/>
      <c r="J89" s="140" t="str">
        <f>'State data for spotlight'!J7</f>
        <v>3,674,745</v>
      </c>
      <c r="K89" s="140"/>
      <c r="L89" s="96">
        <f>'State data for spotlight'!L7</f>
        <v>-4.8048916624486848E-3</v>
      </c>
      <c r="M89" s="97">
        <f>'State data for spotlight'!L7</f>
        <v>-4.8048916624486848E-3</v>
      </c>
      <c r="N89" s="96">
        <f>'State data for spotlight'!N7</f>
        <v>6.9960159780158238E-2</v>
      </c>
      <c r="O89" s="97">
        <f>'State data for spotlight'!N7</f>
        <v>6.9960159780158238E-2</v>
      </c>
      <c r="S89" s="115" t="s">
        <v>199</v>
      </c>
      <c r="T89" s="115"/>
      <c r="U89" s="112"/>
      <c r="V89" s="112">
        <v>451</v>
      </c>
      <c r="W89" s="112">
        <v>477</v>
      </c>
      <c r="X89" s="112">
        <v>460</v>
      </c>
      <c r="Y89" s="112">
        <v>484</v>
      </c>
      <c r="Z89" s="112">
        <v>525</v>
      </c>
    </row>
    <row r="90" spans="1:30" ht="15" customHeight="1" x14ac:dyDescent="0.25">
      <c r="A90" s="49" t="s">
        <v>98</v>
      </c>
      <c r="B90" s="49"/>
      <c r="C90" s="57" t="str">
        <f t="shared" si="3"/>
        <v>$43,846</v>
      </c>
      <c r="D90" s="96">
        <f t="shared" si="4"/>
        <v>8.5595030913188763E-2</v>
      </c>
      <c r="E90" s="97">
        <f t="shared" si="5"/>
        <v>8.5595030913188763E-2</v>
      </c>
      <c r="F90" s="96">
        <f t="shared" si="6"/>
        <v>0.15667291001661954</v>
      </c>
      <c r="G90" s="97">
        <f t="shared" si="7"/>
        <v>0.15667291001661954</v>
      </c>
      <c r="H90" s="57"/>
      <c r="I90" s="57"/>
      <c r="J90" s="57"/>
      <c r="K90" s="57" t="str">
        <f>'State data for spotlight'!J8</f>
        <v>$47,209</v>
      </c>
      <c r="L90" s="96">
        <f>'State data for spotlight'!L8</f>
        <v>5.506898121546655E-2</v>
      </c>
      <c r="M90" s="97">
        <f>'State data for spotlight'!L8</f>
        <v>5.506898121546655E-2</v>
      </c>
      <c r="N90" s="96">
        <f>'State data for spotlight'!N8</f>
        <v>0.1204561491199776</v>
      </c>
      <c r="O90" s="97">
        <f>'State data for spotlight'!N8</f>
        <v>0.1204561491199776</v>
      </c>
      <c r="S90" s="115" t="s">
        <v>58</v>
      </c>
      <c r="T90" s="115"/>
      <c r="U90" s="112"/>
      <c r="V90" s="112">
        <v>634</v>
      </c>
      <c r="W90" s="112">
        <v>658</v>
      </c>
      <c r="X90" s="112">
        <v>657</v>
      </c>
      <c r="Y90" s="112">
        <v>655</v>
      </c>
      <c r="Z90" s="112">
        <v>683</v>
      </c>
    </row>
    <row r="91" spans="1:30" ht="15" customHeight="1" x14ac:dyDescent="0.25">
      <c r="A91" s="49" t="s">
        <v>7</v>
      </c>
      <c r="B91" s="49"/>
      <c r="C91" s="57" t="str">
        <f t="shared" si="3"/>
        <v>$566.6 mil</v>
      </c>
      <c r="D91" s="96">
        <f t="shared" si="4"/>
        <v>9.2276293894850259E-2</v>
      </c>
      <c r="E91" s="97">
        <f t="shared" si="5"/>
        <v>9.2276293894850259E-2</v>
      </c>
      <c r="F91" s="96">
        <f t="shared" si="6"/>
        <v>0.30454032807801723</v>
      </c>
      <c r="G91" s="97">
        <f t="shared" si="7"/>
        <v>0.30454032807801723</v>
      </c>
      <c r="H91" s="57"/>
      <c r="I91" s="57"/>
      <c r="J91" s="57"/>
      <c r="K91" s="57" t="str">
        <f>'State data for spotlight'!J9</f>
        <v>$245.4 bil</v>
      </c>
      <c r="L91" s="96">
        <f>'State data for spotlight'!L9</f>
        <v>4.7371657837374626E-2</v>
      </c>
      <c r="M91" s="97">
        <f>'State data for spotlight'!L9</f>
        <v>4.7371657837374626E-2</v>
      </c>
      <c r="N91" s="96">
        <f>'State data for spotlight'!N9</f>
        <v>0.24227335855331145</v>
      </c>
      <c r="O91" s="97">
        <f>'State data for spotlight'!N9</f>
        <v>0.24227335855331145</v>
      </c>
      <c r="S91" s="118" t="s">
        <v>53</v>
      </c>
      <c r="T91" s="118"/>
      <c r="U91" s="112"/>
      <c r="V91" s="112">
        <v>4546</v>
      </c>
      <c r="W91" s="112">
        <v>4823</v>
      </c>
      <c r="X91" s="112">
        <v>4751</v>
      </c>
      <c r="Y91" s="112">
        <v>4976</v>
      </c>
      <c r="Z91" s="112">
        <v>5107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5" t="s">
        <v>202</v>
      </c>
      <c r="S93" s="115" t="s">
        <v>56</v>
      </c>
      <c r="T93" s="115"/>
      <c r="U93" s="112"/>
      <c r="V93" s="112">
        <v>308</v>
      </c>
      <c r="W93" s="112">
        <v>353</v>
      </c>
      <c r="X93" s="112">
        <v>374</v>
      </c>
      <c r="Y93" s="112">
        <v>416</v>
      </c>
      <c r="Z93" s="112">
        <v>419</v>
      </c>
    </row>
    <row r="94" spans="1:30" ht="15" customHeight="1" x14ac:dyDescent="0.25">
      <c r="A94" s="136" t="s">
        <v>203</v>
      </c>
      <c r="S94" s="115" t="s">
        <v>57</v>
      </c>
      <c r="T94" s="115"/>
      <c r="U94" s="112"/>
      <c r="V94" s="112">
        <v>1012</v>
      </c>
      <c r="W94" s="112">
        <v>1080</v>
      </c>
      <c r="X94" s="112">
        <v>1101</v>
      </c>
      <c r="Y94" s="112">
        <v>1143</v>
      </c>
      <c r="Z94" s="112">
        <v>1155</v>
      </c>
    </row>
    <row r="95" spans="1:30" ht="15" customHeight="1" x14ac:dyDescent="0.25">
      <c r="A95" s="134" t="s">
        <v>286</v>
      </c>
      <c r="S95" s="115" t="s">
        <v>195</v>
      </c>
      <c r="T95" s="115"/>
      <c r="U95" s="112"/>
      <c r="V95" s="112">
        <v>151</v>
      </c>
      <c r="W95" s="112">
        <v>161</v>
      </c>
      <c r="X95" s="112">
        <v>161</v>
      </c>
      <c r="Y95" s="112">
        <v>161</v>
      </c>
      <c r="Z95" s="112">
        <v>158</v>
      </c>
    </row>
    <row r="96" spans="1:30" ht="15" customHeight="1" x14ac:dyDescent="0.25">
      <c r="A96" s="135" t="s">
        <v>278</v>
      </c>
      <c r="S96" s="115" t="s">
        <v>196</v>
      </c>
      <c r="T96" s="115"/>
      <c r="U96" s="112"/>
      <c r="V96" s="112">
        <v>570</v>
      </c>
      <c r="W96" s="112">
        <v>627</v>
      </c>
      <c r="X96" s="112">
        <v>651</v>
      </c>
      <c r="Y96" s="112">
        <v>671</v>
      </c>
      <c r="Z96" s="112">
        <v>732</v>
      </c>
    </row>
    <row r="97" spans="1:32" ht="15" customHeight="1" x14ac:dyDescent="0.25">
      <c r="A97" s="134" t="s">
        <v>290</v>
      </c>
      <c r="S97" s="115" t="s">
        <v>197</v>
      </c>
      <c r="T97" s="115"/>
      <c r="U97" s="112"/>
      <c r="V97" s="112">
        <v>698</v>
      </c>
      <c r="W97" s="112">
        <v>747</v>
      </c>
      <c r="X97" s="112">
        <v>710</v>
      </c>
      <c r="Y97" s="112">
        <v>707</v>
      </c>
      <c r="Z97" s="112">
        <v>735</v>
      </c>
    </row>
    <row r="98" spans="1:32" ht="15" customHeight="1" x14ac:dyDescent="0.25">
      <c r="A98" s="134" t="s">
        <v>291</v>
      </c>
      <c r="S98" s="115" t="s">
        <v>198</v>
      </c>
      <c r="T98" s="115"/>
      <c r="U98" s="112"/>
      <c r="V98" s="112">
        <v>429</v>
      </c>
      <c r="W98" s="112">
        <v>432</v>
      </c>
      <c r="X98" s="112">
        <v>457</v>
      </c>
      <c r="Y98" s="112">
        <v>443</v>
      </c>
      <c r="Z98" s="112">
        <v>451</v>
      </c>
    </row>
    <row r="99" spans="1:32" ht="15" customHeight="1" x14ac:dyDescent="0.25">
      <c r="S99" s="115" t="s">
        <v>199</v>
      </c>
      <c r="T99" s="115"/>
      <c r="U99" s="112"/>
      <c r="V99" s="112">
        <v>40</v>
      </c>
      <c r="W99" s="112">
        <v>40</v>
      </c>
      <c r="X99" s="112">
        <v>46</v>
      </c>
      <c r="Y99" s="112">
        <v>42</v>
      </c>
      <c r="Z99" s="112">
        <v>46</v>
      </c>
    </row>
    <row r="100" spans="1:32" ht="15" customHeight="1" x14ac:dyDescent="0.25">
      <c r="S100" s="115" t="s">
        <v>58</v>
      </c>
      <c r="T100" s="115"/>
      <c r="U100" s="112"/>
      <c r="V100" s="112">
        <v>342</v>
      </c>
      <c r="W100" s="112">
        <v>367</v>
      </c>
      <c r="X100" s="112">
        <v>384</v>
      </c>
      <c r="Y100" s="112">
        <v>382</v>
      </c>
      <c r="Z100" s="112">
        <v>390</v>
      </c>
    </row>
    <row r="101" spans="1:32" x14ac:dyDescent="0.25">
      <c r="A101" s="18"/>
      <c r="S101" s="118" t="s">
        <v>53</v>
      </c>
      <c r="T101" s="118"/>
      <c r="U101" s="112"/>
      <c r="V101" s="112">
        <v>4427</v>
      </c>
      <c r="W101" s="112">
        <v>4707</v>
      </c>
      <c r="X101" s="112">
        <v>4752</v>
      </c>
      <c r="Y101" s="112">
        <v>4884</v>
      </c>
      <c r="Z101" s="112">
        <v>5027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204</v>
      </c>
      <c r="Y103" s="106" t="s">
        <v>281</v>
      </c>
      <c r="Z103" s="106" t="s">
        <v>287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8959</v>
      </c>
      <c r="W104" s="112">
        <v>9173</v>
      </c>
      <c r="X104" s="112">
        <v>9575</v>
      </c>
      <c r="Y104" s="112">
        <v>10085</v>
      </c>
      <c r="Z104" s="112">
        <v>10085</v>
      </c>
      <c r="AB104" s="109" t="str">
        <f>TEXT(Z104,"###,###")</f>
        <v>10,085</v>
      </c>
      <c r="AD104" s="130">
        <f>Z104/($Z$4)*100</f>
        <v>67.449170679507759</v>
      </c>
      <c r="AF104" s="109"/>
    </row>
    <row r="105" spans="1:32" x14ac:dyDescent="0.25">
      <c r="S105" s="115" t="s">
        <v>17</v>
      </c>
      <c r="T105" s="115"/>
      <c r="U105" s="112"/>
      <c r="V105" s="112">
        <v>2711</v>
      </c>
      <c r="W105" s="112">
        <v>2820</v>
      </c>
      <c r="X105" s="112">
        <v>3063</v>
      </c>
      <c r="Y105" s="112">
        <v>2813</v>
      </c>
      <c r="Z105" s="112">
        <v>2948</v>
      </c>
      <c r="AB105" s="109" t="str">
        <f>TEXT(Z105,"###,###")</f>
        <v>2,948</v>
      </c>
      <c r="AD105" s="130">
        <f>Z105/($Z$4)*100</f>
        <v>19.71642589620118</v>
      </c>
      <c r="AF105" s="109"/>
    </row>
    <row r="106" spans="1:32" x14ac:dyDescent="0.25">
      <c r="S106" s="118" t="s">
        <v>53</v>
      </c>
      <c r="T106" s="118"/>
      <c r="U106" s="120"/>
      <c r="V106" s="120">
        <v>11670</v>
      </c>
      <c r="W106" s="120">
        <v>11993</v>
      </c>
      <c r="X106" s="120">
        <v>12638</v>
      </c>
      <c r="Y106" s="120">
        <v>12898</v>
      </c>
      <c r="Z106" s="120">
        <v>13033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2228</v>
      </c>
      <c r="W108" s="112">
        <v>2448</v>
      </c>
      <c r="X108" s="112">
        <v>2368</v>
      </c>
      <c r="Y108" s="112">
        <v>2483</v>
      </c>
      <c r="Z108" s="112">
        <v>2531</v>
      </c>
      <c r="AB108" s="109" t="str">
        <f>TEXT(Z108,"###,###")</f>
        <v>2,531</v>
      </c>
      <c r="AD108" s="130">
        <f>Z108/($Z$4)*100</f>
        <v>16.927501337613698</v>
      </c>
      <c r="AF108" s="109"/>
    </row>
    <row r="109" spans="1:32" x14ac:dyDescent="0.25">
      <c r="S109" s="115" t="s">
        <v>20</v>
      </c>
      <c r="T109" s="115"/>
      <c r="U109" s="112"/>
      <c r="V109" s="112">
        <v>2207</v>
      </c>
      <c r="W109" s="112">
        <v>2181</v>
      </c>
      <c r="X109" s="112">
        <v>2184</v>
      </c>
      <c r="Y109" s="112">
        <v>2265</v>
      </c>
      <c r="Z109" s="112">
        <v>2583</v>
      </c>
      <c r="AB109" s="109" t="str">
        <f>TEXT(Z109,"###,###")</f>
        <v>2,583</v>
      </c>
      <c r="AD109" s="130">
        <f>Z109/($Z$4)*100</f>
        <v>17.275280898876407</v>
      </c>
      <c r="AF109" s="109"/>
    </row>
    <row r="110" spans="1:32" x14ac:dyDescent="0.25">
      <c r="S110" s="115" t="s">
        <v>21</v>
      </c>
      <c r="T110" s="115"/>
      <c r="U110" s="112"/>
      <c r="V110" s="112">
        <v>2630</v>
      </c>
      <c r="W110" s="112">
        <v>2659</v>
      </c>
      <c r="X110" s="112">
        <v>3090</v>
      </c>
      <c r="Y110" s="112">
        <v>3076</v>
      </c>
      <c r="Z110" s="112">
        <v>3178</v>
      </c>
      <c r="AB110" s="109" t="str">
        <f>TEXT(Z110,"###,###")</f>
        <v>3,178</v>
      </c>
      <c r="AD110" s="130">
        <f>Z110/($Z$4)*100</f>
        <v>21.254681647940075</v>
      </c>
      <c r="AF110" s="109"/>
    </row>
    <row r="111" spans="1:32" x14ac:dyDescent="0.25">
      <c r="S111" s="115" t="s">
        <v>22</v>
      </c>
      <c r="T111" s="115"/>
      <c r="U111" s="112"/>
      <c r="V111" s="112">
        <v>4395</v>
      </c>
      <c r="W111" s="112">
        <v>4570</v>
      </c>
      <c r="X111" s="112">
        <v>4793</v>
      </c>
      <c r="Y111" s="112">
        <v>4666</v>
      </c>
      <c r="Z111" s="112">
        <v>4970</v>
      </c>
      <c r="AB111" s="109" t="str">
        <f>TEXT(Z111,"###,###")</f>
        <v>4,970</v>
      </c>
      <c r="AD111" s="130">
        <f>Z111/($Z$4)*100</f>
        <v>33.239700374531836</v>
      </c>
      <c r="AF111" s="109"/>
    </row>
    <row r="112" spans="1:32" x14ac:dyDescent="0.25">
      <c r="S112" s="118" t="s">
        <v>53</v>
      </c>
      <c r="T112" s="118"/>
      <c r="U112" s="112"/>
      <c r="V112" s="112">
        <v>13090</v>
      </c>
      <c r="W112" s="112">
        <v>13772</v>
      </c>
      <c r="X112" s="112">
        <v>14131</v>
      </c>
      <c r="Y112" s="112">
        <v>14261</v>
      </c>
      <c r="Z112" s="112">
        <v>14952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44.9</v>
      </c>
      <c r="W118" s="131">
        <v>45.1</v>
      </c>
      <c r="X118" s="131">
        <v>44.87</v>
      </c>
      <c r="Y118" s="131">
        <v>45.22</v>
      </c>
      <c r="Z118" s="131">
        <v>44.88</v>
      </c>
      <c r="AB118" s="109" t="str">
        <f>TEXT(Z118,"##.0")</f>
        <v>44.9</v>
      </c>
    </row>
    <row r="120" spans="19:32" x14ac:dyDescent="0.25">
      <c r="S120" s="101" t="s">
        <v>100</v>
      </c>
      <c r="T120" s="112"/>
      <c r="U120" s="112"/>
      <c r="V120" s="112">
        <v>6796</v>
      </c>
      <c r="W120" s="112">
        <v>7148</v>
      </c>
      <c r="X120" s="112">
        <v>7219</v>
      </c>
      <c r="Y120" s="112">
        <v>7443</v>
      </c>
      <c r="Z120" s="112">
        <v>7662</v>
      </c>
      <c r="AB120" s="109" t="str">
        <f>TEXT(Z120,"###,###")</f>
        <v>7,662</v>
      </c>
    </row>
    <row r="121" spans="19:32" x14ac:dyDescent="0.25">
      <c r="S121" s="101" t="s">
        <v>101</v>
      </c>
      <c r="T121" s="112"/>
      <c r="U121" s="112"/>
      <c r="V121" s="112">
        <v>1104</v>
      </c>
      <c r="W121" s="112">
        <v>1201</v>
      </c>
      <c r="X121" s="112">
        <v>1110</v>
      </c>
      <c r="Y121" s="112">
        <v>1230</v>
      </c>
      <c r="Z121" s="112">
        <v>1223</v>
      </c>
      <c r="AB121" s="109" t="str">
        <f>TEXT(Z121,"###,###")</f>
        <v>1,223</v>
      </c>
    </row>
    <row r="122" spans="19:32" x14ac:dyDescent="0.25">
      <c r="S122" s="101" t="s">
        <v>102</v>
      </c>
      <c r="T122" s="112"/>
      <c r="U122" s="112"/>
      <c r="V122" s="112">
        <v>1075</v>
      </c>
      <c r="W122" s="112">
        <v>1173</v>
      </c>
      <c r="X122" s="112">
        <v>1169</v>
      </c>
      <c r="Y122" s="112">
        <v>1188</v>
      </c>
      <c r="Z122" s="112">
        <v>1269</v>
      </c>
      <c r="AB122" s="109" t="str">
        <f>TEXT(Z122,"###,###")</f>
        <v>1,269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7871</v>
      </c>
      <c r="W124" s="112">
        <v>8321</v>
      </c>
      <c r="X124" s="112">
        <v>8388</v>
      </c>
      <c r="Y124" s="112">
        <v>8631</v>
      </c>
      <c r="Z124" s="112">
        <v>8931</v>
      </c>
      <c r="AB124" s="109" t="str">
        <f>TEXT(Z124,"###,###")</f>
        <v>8,931</v>
      </c>
      <c r="AD124" s="127">
        <f>Z124/$Z$7*100</f>
        <v>87.955485522946617</v>
      </c>
    </row>
    <row r="125" spans="19:32" x14ac:dyDescent="0.25">
      <c r="S125" s="101" t="s">
        <v>104</v>
      </c>
      <c r="T125" s="112"/>
      <c r="U125" s="112"/>
      <c r="V125" s="112">
        <v>2179</v>
      </c>
      <c r="W125" s="112">
        <v>2374</v>
      </c>
      <c r="X125" s="112">
        <v>2279</v>
      </c>
      <c r="Y125" s="112">
        <v>2418</v>
      </c>
      <c r="Z125" s="112">
        <v>2492</v>
      </c>
      <c r="AB125" s="109" t="str">
        <f>TEXT(Z125,"###,###")</f>
        <v>2,492</v>
      </c>
      <c r="AD125" s="127">
        <f>Z125/$Z$7*100</f>
        <v>24.542052393145557</v>
      </c>
    </row>
    <row r="127" spans="19:32" x14ac:dyDescent="0.25">
      <c r="S127" s="101" t="s">
        <v>105</v>
      </c>
      <c r="T127" s="112"/>
      <c r="U127" s="112"/>
      <c r="V127" s="112">
        <v>4546</v>
      </c>
      <c r="W127" s="112">
        <v>4825</v>
      </c>
      <c r="X127" s="112">
        <v>4753</v>
      </c>
      <c r="Y127" s="112">
        <v>4974</v>
      </c>
      <c r="Z127" s="112">
        <v>5107</v>
      </c>
      <c r="AB127" s="109" t="str">
        <f>TEXT(Z127,"###,###")</f>
        <v>5,107</v>
      </c>
      <c r="AD127" s="127">
        <f>Z127/$Z$7*100</f>
        <v>50.295450068938351</v>
      </c>
    </row>
    <row r="128" spans="19:32" x14ac:dyDescent="0.25">
      <c r="S128" s="101" t="s">
        <v>106</v>
      </c>
      <c r="T128" s="112"/>
      <c r="U128" s="112"/>
      <c r="V128" s="112">
        <v>4431</v>
      </c>
      <c r="W128" s="112">
        <v>4702</v>
      </c>
      <c r="X128" s="112">
        <v>4751</v>
      </c>
      <c r="Y128" s="112">
        <v>4886</v>
      </c>
      <c r="Z128" s="112">
        <v>5031</v>
      </c>
      <c r="AB128" s="109" t="str">
        <f>TEXT(Z128,"###,###")</f>
        <v>5,031</v>
      </c>
      <c r="AD128" s="127">
        <f>Z128/$Z$7*100</f>
        <v>49.546976560961198</v>
      </c>
    </row>
    <row r="130" spans="19:20" x14ac:dyDescent="0.25">
      <c r="S130" s="101" t="s">
        <v>282</v>
      </c>
      <c r="T130" s="127">
        <v>75.457947606854432</v>
      </c>
    </row>
    <row r="131" spans="19:20" x14ac:dyDescent="0.25">
      <c r="S131" s="101" t="s">
        <v>283</v>
      </c>
      <c r="T131" s="127">
        <v>12.044514477053378</v>
      </c>
    </row>
    <row r="132" spans="19:20" x14ac:dyDescent="0.25">
      <c r="S132" s="101" t="s">
        <v>284</v>
      </c>
      <c r="T132" s="127">
        <v>12.497537916092179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691743B3-3513-4A07-9F53-7759D22E91B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DAC1D9A9-96FF-4456-AF9F-56B8E1ACC4A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29A87887-3076-4F02-82EF-92F5A6B807F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916DCEEE-CDA0-4565-96A2-CA22129C1DE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9DE3B2-9332-4E5B-A19F-41973B78CCF3}">
  <sheetPr codeName="Sheet99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144</v>
      </c>
      <c r="T1" s="99"/>
      <c r="U1" s="99"/>
      <c r="V1" s="99"/>
      <c r="W1" s="99"/>
      <c r="X1" s="99"/>
      <c r="Y1" s="100" t="s">
        <v>236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204</v>
      </c>
      <c r="Y2" s="103" t="s">
        <v>281</v>
      </c>
      <c r="Z2" s="103" t="s">
        <v>287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60" t="s">
        <v>292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144</v>
      </c>
      <c r="Y3" s="105" t="s">
        <v>236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8.35 Kingston, Victoria,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122793</v>
      </c>
      <c r="W4" s="108">
        <v>125898</v>
      </c>
      <c r="X4" s="108">
        <v>129425</v>
      </c>
      <c r="Y4" s="108">
        <v>128057</v>
      </c>
      <c r="Z4" s="108">
        <v>128002</v>
      </c>
      <c r="AB4" s="109" t="str">
        <f>TEXT(Z4,"###,###")</f>
        <v>128,002</v>
      </c>
      <c r="AD4" s="110">
        <f>Z4/Y4-1</f>
        <v>-4.2949623995569564E-4</v>
      </c>
      <c r="AF4" s="110">
        <f>Z4/V4-1</f>
        <v>4.2420984909563142E-2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61712</v>
      </c>
      <c r="W5" s="108">
        <v>63110</v>
      </c>
      <c r="X5" s="108">
        <v>63996</v>
      </c>
      <c r="Y5" s="108">
        <v>63509</v>
      </c>
      <c r="Z5" s="108">
        <v>62896</v>
      </c>
      <c r="AB5" s="109" t="str">
        <f>TEXT(Z5,"###,###")</f>
        <v>62,896</v>
      </c>
      <c r="AD5" s="110">
        <f t="shared" ref="AD5:AD9" si="0">Z5/Y5-1</f>
        <v>-9.6521752822434914E-3</v>
      </c>
      <c r="AF5" s="110">
        <f t="shared" ref="AF5:AF9" si="1">Z5/V5-1</f>
        <v>1.9185895773917494E-2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61074</v>
      </c>
      <c r="W6" s="108">
        <v>62783</v>
      </c>
      <c r="X6" s="108">
        <v>65427</v>
      </c>
      <c r="Y6" s="108">
        <v>64548</v>
      </c>
      <c r="Z6" s="108">
        <v>65040</v>
      </c>
      <c r="AB6" s="109" t="str">
        <f>TEXT(Z6,"###,###")</f>
        <v>65,040</v>
      </c>
      <c r="AD6" s="110">
        <f t="shared" si="0"/>
        <v>7.6222346160996768E-3</v>
      </c>
      <c r="AF6" s="110">
        <f t="shared" si="1"/>
        <v>6.4937616661754571E-2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89040</v>
      </c>
      <c r="W7" s="108">
        <v>90970</v>
      </c>
      <c r="X7" s="108">
        <v>92743</v>
      </c>
      <c r="Y7" s="108">
        <v>93698</v>
      </c>
      <c r="Z7" s="108">
        <v>92303</v>
      </c>
      <c r="AB7" s="109" t="str">
        <f>TEXT(Z7,"###,###")</f>
        <v>92,303</v>
      </c>
      <c r="AD7" s="110">
        <f t="shared" si="0"/>
        <v>-1.4888258020448686E-2</v>
      </c>
      <c r="AF7" s="110">
        <f t="shared" si="1"/>
        <v>3.6646451033243377E-2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128,002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92,303</v>
      </c>
      <c r="P8" s="67"/>
      <c r="S8" s="107" t="s">
        <v>84</v>
      </c>
      <c r="T8" s="108"/>
      <c r="U8" s="108"/>
      <c r="V8" s="108">
        <v>46758</v>
      </c>
      <c r="W8" s="108">
        <v>48312</v>
      </c>
      <c r="X8" s="108">
        <v>49561</v>
      </c>
      <c r="Y8" s="108">
        <v>50686.63</v>
      </c>
      <c r="Z8" s="108">
        <v>52736.06</v>
      </c>
      <c r="AB8" s="109" t="str">
        <f>TEXT(Z8,"$###,###")</f>
        <v>$52,736</v>
      </c>
      <c r="AD8" s="110">
        <f t="shared" si="0"/>
        <v>4.0433345045823632E-2</v>
      </c>
      <c r="AF8" s="110">
        <f t="shared" si="1"/>
        <v>0.12785106291971426</v>
      </c>
    </row>
    <row r="9" spans="1:32" x14ac:dyDescent="0.25">
      <c r="A9" s="30" t="s">
        <v>14</v>
      </c>
      <c r="B9" s="71"/>
      <c r="C9" s="72"/>
      <c r="D9" s="73">
        <f>AD104</f>
        <v>79.187825190231393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50.050377560859339</v>
      </c>
      <c r="P9" s="74" t="s">
        <v>85</v>
      </c>
      <c r="S9" s="107" t="s">
        <v>7</v>
      </c>
      <c r="T9" s="108"/>
      <c r="U9" s="108"/>
      <c r="V9" s="108">
        <v>5388441213</v>
      </c>
      <c r="W9" s="108">
        <v>5735981088</v>
      </c>
      <c r="X9" s="108">
        <v>6054789985</v>
      </c>
      <c r="Y9" s="108">
        <v>6322418733</v>
      </c>
      <c r="Z9" s="108">
        <v>6545618210</v>
      </c>
      <c r="AB9" s="109" t="str">
        <f>TEXT(Z9/1000000,"$#,###.0")&amp;" mil"</f>
        <v>$6,545.6 mil</v>
      </c>
      <c r="AD9" s="110">
        <f t="shared" si="0"/>
        <v>3.5302862152265524E-2</v>
      </c>
      <c r="AF9" s="110">
        <f t="shared" si="1"/>
        <v>0.21475171598944565</v>
      </c>
    </row>
    <row r="10" spans="1:32" x14ac:dyDescent="0.25">
      <c r="A10" s="30" t="s">
        <v>17</v>
      </c>
      <c r="B10" s="71"/>
      <c r="C10" s="72"/>
      <c r="D10" s="73">
        <f>AD105</f>
        <v>14.957578787831441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49.88353574640044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86.010205518780538</v>
      </c>
      <c r="P11" s="74" t="s">
        <v>85</v>
      </c>
      <c r="S11" s="107" t="s">
        <v>29</v>
      </c>
      <c r="T11" s="112"/>
      <c r="U11" s="112"/>
      <c r="V11" s="112">
        <v>110882</v>
      </c>
      <c r="W11" s="112">
        <v>113586</v>
      </c>
      <c r="X11" s="112">
        <v>116762</v>
      </c>
      <c r="Y11" s="112">
        <v>115168</v>
      </c>
      <c r="Z11" s="112">
        <v>115086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6.4169095262342504</v>
      </c>
      <c r="P12" s="74" t="s">
        <v>85</v>
      </c>
      <c r="S12" s="107" t="s">
        <v>30</v>
      </c>
      <c r="T12" s="112"/>
      <c r="U12" s="112"/>
      <c r="V12" s="112">
        <v>11904</v>
      </c>
      <c r="W12" s="112">
        <v>12310</v>
      </c>
      <c r="X12" s="112">
        <v>12668</v>
      </c>
      <c r="Y12" s="112">
        <v>12889</v>
      </c>
      <c r="Z12" s="112">
        <v>12916</v>
      </c>
    </row>
    <row r="13" spans="1:32" ht="15" customHeight="1" x14ac:dyDescent="0.25">
      <c r="A13" s="30" t="s">
        <v>19</v>
      </c>
      <c r="B13" s="72"/>
      <c r="C13" s="72"/>
      <c r="D13" s="73">
        <f>AD108</f>
        <v>15.238824393368855</v>
      </c>
      <c r="E13" s="74" t="s">
        <v>85</v>
      </c>
      <c r="F13" s="24"/>
      <c r="G13" s="142" t="s">
        <v>285</v>
      </c>
      <c r="H13" s="143"/>
      <c r="I13" s="143"/>
      <c r="J13" s="143"/>
      <c r="K13" s="143"/>
      <c r="L13" s="143"/>
      <c r="M13" s="81"/>
      <c r="N13" s="72"/>
      <c r="O13" s="73">
        <f>T132</f>
        <v>7.5707181781740571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14.434149466414587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42.1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21.86762706832706</v>
      </c>
      <c r="E15" s="74" t="s">
        <v>85</v>
      </c>
      <c r="F15" s="24"/>
      <c r="G15" s="33" t="s">
        <v>279</v>
      </c>
      <c r="H15" s="72"/>
      <c r="I15" s="72"/>
      <c r="J15" s="72"/>
      <c r="K15" s="82"/>
      <c r="L15" s="72"/>
      <c r="M15" s="72"/>
      <c r="N15" s="72"/>
      <c r="O15" s="73">
        <f>AB38</f>
        <v>15.526617987996447</v>
      </c>
      <c r="P15" s="74" t="s">
        <v>85</v>
      </c>
      <c r="S15" s="115" t="s">
        <v>61</v>
      </c>
      <c r="T15" s="115"/>
      <c r="U15" s="116"/>
      <c r="V15" s="116">
        <v>481</v>
      </c>
      <c r="W15" s="116">
        <v>434</v>
      </c>
      <c r="X15" s="116">
        <v>477</v>
      </c>
      <c r="Y15" s="112">
        <v>414</v>
      </c>
      <c r="Z15" s="112">
        <v>419</v>
      </c>
      <c r="AB15" s="117">
        <f t="shared" ref="AB15:AB34" si="2">IF(Z15="np",0,Z15/$Z$34)</f>
        <v>3.273386353338229E-3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42.177465977094108</v>
      </c>
      <c r="E16" s="85" t="s">
        <v>85</v>
      </c>
      <c r="F16" s="24"/>
      <c r="G16" s="86" t="s">
        <v>280</v>
      </c>
      <c r="H16" s="35"/>
      <c r="I16" s="35"/>
      <c r="J16" s="35"/>
      <c r="K16" s="36"/>
      <c r="L16" s="35"/>
      <c r="M16" s="35"/>
      <c r="N16" s="35"/>
      <c r="O16" s="84">
        <f>AB37</f>
        <v>84.473382012003555</v>
      </c>
      <c r="P16" s="37" t="s">
        <v>85</v>
      </c>
      <c r="S16" s="115" t="s">
        <v>62</v>
      </c>
      <c r="T16" s="115"/>
      <c r="U16" s="116"/>
      <c r="V16" s="116">
        <v>153</v>
      </c>
      <c r="W16" s="116">
        <v>124</v>
      </c>
      <c r="X16" s="116">
        <v>124</v>
      </c>
      <c r="Y16" s="112">
        <v>168</v>
      </c>
      <c r="Z16" s="112">
        <v>145</v>
      </c>
      <c r="AB16" s="117">
        <f t="shared" si="2"/>
        <v>1.1327948000812488E-3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8651</v>
      </c>
      <c r="W17" s="116">
        <v>8629</v>
      </c>
      <c r="X17" s="116">
        <v>8563</v>
      </c>
      <c r="Y17" s="112">
        <v>8087</v>
      </c>
      <c r="Z17" s="112">
        <v>8029</v>
      </c>
      <c r="AB17" s="117">
        <f t="shared" si="2"/>
        <v>6.2725582412774802E-2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289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813</v>
      </c>
      <c r="W18" s="116">
        <v>819</v>
      </c>
      <c r="X18" s="116">
        <v>820</v>
      </c>
      <c r="Y18" s="112">
        <v>833</v>
      </c>
      <c r="Z18" s="112">
        <v>878</v>
      </c>
      <c r="AB18" s="117">
        <f t="shared" si="2"/>
        <v>6.8592678239402507E-3</v>
      </c>
    </row>
    <row r="19" spans="1:28" x14ac:dyDescent="0.25">
      <c r="A19" s="63" t="str">
        <f>$S$1&amp;" ("&amp;$V$2&amp;" to "&amp;$Z$2&amp;")"</f>
        <v>Kingston (2016-17 to 2020-21)</v>
      </c>
      <c r="B19" s="63"/>
      <c r="C19" s="63"/>
      <c r="D19" s="63"/>
      <c r="E19" s="63"/>
      <c r="F19" s="63"/>
      <c r="G19" s="63" t="str">
        <f>$S$1&amp;" ("&amp;$V$2&amp;" to "&amp;$Z$2&amp;")"</f>
        <v>Kingston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8027</v>
      </c>
      <c r="W19" s="116">
        <v>9024</v>
      </c>
      <c r="X19" s="116">
        <v>9152</v>
      </c>
      <c r="Y19" s="112">
        <v>9199</v>
      </c>
      <c r="Z19" s="112">
        <v>9279</v>
      </c>
      <c r="AB19" s="117">
        <f t="shared" si="2"/>
        <v>7.2491054827268323E-2</v>
      </c>
    </row>
    <row r="20" spans="1:28" x14ac:dyDescent="0.25">
      <c r="S20" s="115" t="s">
        <v>66</v>
      </c>
      <c r="T20" s="115"/>
      <c r="U20" s="116"/>
      <c r="V20" s="116">
        <v>6838</v>
      </c>
      <c r="W20" s="116">
        <v>6949</v>
      </c>
      <c r="X20" s="116">
        <v>7004</v>
      </c>
      <c r="Y20" s="112">
        <v>6526</v>
      </c>
      <c r="Z20" s="112">
        <v>6485</v>
      </c>
      <c r="AB20" s="117">
        <f t="shared" si="2"/>
        <v>5.06632708863924E-2</v>
      </c>
    </row>
    <row r="21" spans="1:28" x14ac:dyDescent="0.25">
      <c r="S21" s="115" t="s">
        <v>67</v>
      </c>
      <c r="T21" s="115"/>
      <c r="U21" s="116"/>
      <c r="V21" s="116">
        <v>11687</v>
      </c>
      <c r="W21" s="116">
        <v>12142</v>
      </c>
      <c r="X21" s="116">
        <v>12220</v>
      </c>
      <c r="Y21" s="112">
        <v>12430</v>
      </c>
      <c r="Z21" s="112">
        <v>12645</v>
      </c>
      <c r="AB21" s="117">
        <f t="shared" si="2"/>
        <v>9.8787518945016486E-2</v>
      </c>
    </row>
    <row r="22" spans="1:28" x14ac:dyDescent="0.25">
      <c r="S22" s="115" t="s">
        <v>68</v>
      </c>
      <c r="T22" s="115"/>
      <c r="U22" s="116"/>
      <c r="V22" s="116">
        <v>7380</v>
      </c>
      <c r="W22" s="116">
        <v>7395</v>
      </c>
      <c r="X22" s="116">
        <v>8078</v>
      </c>
      <c r="Y22" s="112">
        <v>7970</v>
      </c>
      <c r="Z22" s="112">
        <v>8186</v>
      </c>
      <c r="AB22" s="117">
        <f t="shared" si="2"/>
        <v>6.3952125748035188E-2</v>
      </c>
    </row>
    <row r="23" spans="1:28" x14ac:dyDescent="0.25">
      <c r="S23" s="115" t="s">
        <v>69</v>
      </c>
      <c r="T23" s="115"/>
      <c r="U23" s="116"/>
      <c r="V23" s="116">
        <v>3323</v>
      </c>
      <c r="W23" s="116">
        <v>3668</v>
      </c>
      <c r="X23" s="116">
        <v>3759</v>
      </c>
      <c r="Y23" s="112">
        <v>3841</v>
      </c>
      <c r="Z23" s="112">
        <v>3866</v>
      </c>
      <c r="AB23" s="117">
        <f t="shared" si="2"/>
        <v>3.0202653083545569E-2</v>
      </c>
    </row>
    <row r="24" spans="1:28" x14ac:dyDescent="0.25">
      <c r="S24" s="115" t="s">
        <v>70</v>
      </c>
      <c r="T24" s="115"/>
      <c r="U24" s="116"/>
      <c r="V24" s="116">
        <v>2407</v>
      </c>
      <c r="W24" s="116">
        <v>2353</v>
      </c>
      <c r="X24" s="116">
        <v>2454</v>
      </c>
      <c r="Y24" s="112">
        <v>2461</v>
      </c>
      <c r="Z24" s="112">
        <v>2372</v>
      </c>
      <c r="AB24" s="117">
        <f t="shared" si="2"/>
        <v>1.853096045374291E-2</v>
      </c>
    </row>
    <row r="25" spans="1:28" x14ac:dyDescent="0.25">
      <c r="S25" s="115" t="s">
        <v>71</v>
      </c>
      <c r="T25" s="115"/>
      <c r="U25" s="116"/>
      <c r="V25" s="116">
        <v>6064</v>
      </c>
      <c r="W25" s="116">
        <v>6105</v>
      </c>
      <c r="X25" s="116">
        <v>6346</v>
      </c>
      <c r="Y25" s="112">
        <v>6596</v>
      </c>
      <c r="Z25" s="112">
        <v>6656</v>
      </c>
      <c r="AB25" s="117">
        <f t="shared" si="2"/>
        <v>5.1999187512695111E-2</v>
      </c>
    </row>
    <row r="26" spans="1:28" x14ac:dyDescent="0.25">
      <c r="S26" s="115" t="s">
        <v>72</v>
      </c>
      <c r="T26" s="115"/>
      <c r="U26" s="116"/>
      <c r="V26" s="116">
        <v>2382</v>
      </c>
      <c r="W26" s="116">
        <v>2502</v>
      </c>
      <c r="X26" s="116">
        <v>2513</v>
      </c>
      <c r="Y26" s="112">
        <v>2596</v>
      </c>
      <c r="Z26" s="112">
        <v>2327</v>
      </c>
      <c r="AB26" s="117">
        <f t="shared" si="2"/>
        <v>1.8179403446821143E-2</v>
      </c>
    </row>
    <row r="27" spans="1:28" x14ac:dyDescent="0.25">
      <c r="S27" s="115" t="s">
        <v>73</v>
      </c>
      <c r="T27" s="115"/>
      <c r="U27" s="116"/>
      <c r="V27" s="116">
        <v>10552</v>
      </c>
      <c r="W27" s="116">
        <v>11644</v>
      </c>
      <c r="X27" s="116">
        <v>12158</v>
      </c>
      <c r="Y27" s="112">
        <v>12097</v>
      </c>
      <c r="Z27" s="112">
        <v>12425</v>
      </c>
      <c r="AB27" s="117">
        <f t="shared" si="2"/>
        <v>9.7068795800065624E-2</v>
      </c>
    </row>
    <row r="28" spans="1:28" x14ac:dyDescent="0.25">
      <c r="S28" s="115" t="s">
        <v>74</v>
      </c>
      <c r="T28" s="115"/>
      <c r="U28" s="116"/>
      <c r="V28" s="116">
        <v>10382</v>
      </c>
      <c r="W28" s="116">
        <v>11812</v>
      </c>
      <c r="X28" s="116">
        <v>12218</v>
      </c>
      <c r="Y28" s="112">
        <v>12158</v>
      </c>
      <c r="Z28" s="112">
        <v>11318</v>
      </c>
      <c r="AB28" s="117">
        <f t="shared" si="2"/>
        <v>8.8420493429790165E-2</v>
      </c>
    </row>
    <row r="29" spans="1:28" x14ac:dyDescent="0.25">
      <c r="S29" s="115" t="s">
        <v>75</v>
      </c>
      <c r="T29" s="115"/>
      <c r="U29" s="116"/>
      <c r="V29" s="116">
        <v>5729</v>
      </c>
      <c r="W29" s="116">
        <v>5384</v>
      </c>
      <c r="X29" s="116">
        <v>9166</v>
      </c>
      <c r="Y29" s="112">
        <v>5708</v>
      </c>
      <c r="Z29" s="112">
        <v>5977</v>
      </c>
      <c r="AB29" s="117">
        <f t="shared" si="2"/>
        <v>4.6694582897142234E-2</v>
      </c>
    </row>
    <row r="30" spans="1:28" x14ac:dyDescent="0.25">
      <c r="S30" s="115" t="s">
        <v>76</v>
      </c>
      <c r="T30" s="115"/>
      <c r="U30" s="116"/>
      <c r="V30" s="116">
        <v>9839</v>
      </c>
      <c r="W30" s="116">
        <v>10353</v>
      </c>
      <c r="X30" s="116">
        <v>8116</v>
      </c>
      <c r="Y30" s="112">
        <v>10636</v>
      </c>
      <c r="Z30" s="112">
        <v>10285</v>
      </c>
      <c r="AB30" s="117">
        <f t="shared" si="2"/>
        <v>8.0350307026452711E-2</v>
      </c>
    </row>
    <row r="31" spans="1:28" x14ac:dyDescent="0.25">
      <c r="S31" s="115" t="s">
        <v>77</v>
      </c>
      <c r="T31" s="115"/>
      <c r="U31" s="116"/>
      <c r="V31" s="116">
        <v>12564</v>
      </c>
      <c r="W31" s="116">
        <v>13647</v>
      </c>
      <c r="X31" s="116">
        <v>14479</v>
      </c>
      <c r="Y31" s="112">
        <v>14821</v>
      </c>
      <c r="Z31" s="112">
        <v>15880</v>
      </c>
      <c r="AB31" s="117">
        <f t="shared" si="2"/>
        <v>0.12406056155372572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2599</v>
      </c>
      <c r="W32" s="116">
        <v>2965</v>
      </c>
      <c r="X32" s="116">
        <v>3060</v>
      </c>
      <c r="Y32" s="112">
        <v>3098</v>
      </c>
      <c r="Z32" s="112">
        <v>2993</v>
      </c>
      <c r="AB32" s="117">
        <f t="shared" si="2"/>
        <v>2.3382447149263293E-2</v>
      </c>
    </row>
    <row r="33" spans="19:32" x14ac:dyDescent="0.25">
      <c r="S33" s="115" t="s">
        <v>79</v>
      </c>
      <c r="T33" s="115"/>
      <c r="U33" s="116"/>
      <c r="V33" s="116">
        <v>3719</v>
      </c>
      <c r="W33" s="116">
        <v>4198</v>
      </c>
      <c r="X33" s="116">
        <v>4313</v>
      </c>
      <c r="Y33" s="112">
        <v>4595</v>
      </c>
      <c r="Z33" s="112">
        <v>4701</v>
      </c>
      <c r="AB33" s="117">
        <f t="shared" si="2"/>
        <v>3.672598865642724E-2</v>
      </c>
    </row>
    <row r="34" spans="19:32" x14ac:dyDescent="0.25">
      <c r="S34" s="118" t="s">
        <v>53</v>
      </c>
      <c r="T34" s="118"/>
      <c r="U34" s="119"/>
      <c r="V34" s="119">
        <v>122792</v>
      </c>
      <c r="W34" s="119">
        <v>125894</v>
      </c>
      <c r="X34" s="119">
        <v>129425</v>
      </c>
      <c r="Y34" s="120">
        <v>128058</v>
      </c>
      <c r="Z34" s="120">
        <v>128002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76187</v>
      </c>
      <c r="W37" s="112">
        <v>77718</v>
      </c>
      <c r="X37" s="112">
        <v>78269</v>
      </c>
      <c r="Y37" s="112">
        <v>79393</v>
      </c>
      <c r="Z37" s="112">
        <v>77974</v>
      </c>
      <c r="AB37" s="132">
        <f>Z37/Z40*100</f>
        <v>84.473382012003555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12851</v>
      </c>
      <c r="W38" s="112">
        <v>13246</v>
      </c>
      <c r="X38" s="112">
        <v>14476</v>
      </c>
      <c r="Y38" s="112">
        <v>14308</v>
      </c>
      <c r="Z38" s="112">
        <v>14332</v>
      </c>
      <c r="AB38" s="132">
        <f>Z38/Z40*100</f>
        <v>15.526617987996447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89038</v>
      </c>
      <c r="W40" s="112">
        <v>90964</v>
      </c>
      <c r="X40" s="112">
        <v>92745</v>
      </c>
      <c r="Y40" s="112">
        <v>93701</v>
      </c>
      <c r="Z40" s="112">
        <v>92306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36</v>
      </c>
      <c r="W44" s="112">
        <v>25</v>
      </c>
      <c r="X44" s="112">
        <v>24</v>
      </c>
      <c r="Y44" s="112">
        <v>16</v>
      </c>
      <c r="Z44" s="112">
        <v>15</v>
      </c>
    </row>
    <row r="45" spans="19:32" x14ac:dyDescent="0.25">
      <c r="S45" s="115" t="s">
        <v>37</v>
      </c>
      <c r="T45" s="115"/>
      <c r="U45" s="112"/>
      <c r="V45" s="112">
        <v>829</v>
      </c>
      <c r="W45" s="112">
        <v>889</v>
      </c>
      <c r="X45" s="112">
        <v>985</v>
      </c>
      <c r="Y45" s="112">
        <v>998</v>
      </c>
      <c r="Z45" s="112">
        <v>1019</v>
      </c>
    </row>
    <row r="46" spans="19:32" x14ac:dyDescent="0.25">
      <c r="S46" s="115" t="s">
        <v>38</v>
      </c>
      <c r="T46" s="115"/>
      <c r="U46" s="112"/>
      <c r="V46" s="112">
        <v>2995</v>
      </c>
      <c r="W46" s="112">
        <v>3010</v>
      </c>
      <c r="X46" s="112">
        <v>2985</v>
      </c>
      <c r="Y46" s="112">
        <v>2974</v>
      </c>
      <c r="Z46" s="112">
        <v>3048</v>
      </c>
    </row>
    <row r="47" spans="19:32" x14ac:dyDescent="0.25">
      <c r="S47" s="115" t="s">
        <v>39</v>
      </c>
      <c r="T47" s="115"/>
      <c r="U47" s="112"/>
      <c r="V47" s="112">
        <v>5717</v>
      </c>
      <c r="W47" s="112">
        <v>5954</v>
      </c>
      <c r="X47" s="112">
        <v>6172</v>
      </c>
      <c r="Y47" s="112">
        <v>5804</v>
      </c>
      <c r="Z47" s="112">
        <v>5393</v>
      </c>
    </row>
    <row r="48" spans="19:32" x14ac:dyDescent="0.25">
      <c r="S48" s="115" t="s">
        <v>40</v>
      </c>
      <c r="T48" s="115"/>
      <c r="U48" s="112"/>
      <c r="V48" s="112">
        <v>7337</v>
      </c>
      <c r="W48" s="112">
        <v>7529</v>
      </c>
      <c r="X48" s="112">
        <v>7660</v>
      </c>
      <c r="Y48" s="112">
        <v>7774</v>
      </c>
      <c r="Z48" s="112">
        <v>7743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7102</v>
      </c>
      <c r="W49" s="112">
        <v>7070</v>
      </c>
      <c r="X49" s="112">
        <v>7242</v>
      </c>
      <c r="Y49" s="112">
        <v>7246</v>
      </c>
      <c r="Z49" s="112">
        <v>7107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Kingston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7014</v>
      </c>
      <c r="W50" s="112">
        <v>7318</v>
      </c>
      <c r="X50" s="112">
        <v>7379</v>
      </c>
      <c r="Y50" s="112">
        <v>7206</v>
      </c>
      <c r="Z50" s="112">
        <v>7083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6878</v>
      </c>
      <c r="W51" s="112">
        <v>6779</v>
      </c>
      <c r="X51" s="112">
        <v>6657</v>
      </c>
      <c r="Y51" s="112">
        <v>6588</v>
      </c>
      <c r="Z51" s="112">
        <v>6569</v>
      </c>
    </row>
    <row r="52" spans="1:26" ht="15" customHeight="1" x14ac:dyDescent="0.25">
      <c r="S52" s="115" t="s">
        <v>44</v>
      </c>
      <c r="T52" s="115"/>
      <c r="U52" s="112"/>
      <c r="V52" s="112">
        <v>6636</v>
      </c>
      <c r="W52" s="112">
        <v>6917</v>
      </c>
      <c r="X52" s="112">
        <v>6848</v>
      </c>
      <c r="Y52" s="112">
        <v>6774</v>
      </c>
      <c r="Z52" s="112">
        <v>6521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5638</v>
      </c>
      <c r="W53" s="112">
        <v>5657</v>
      </c>
      <c r="X53" s="112">
        <v>5778</v>
      </c>
      <c r="Y53" s="112">
        <v>5799</v>
      </c>
      <c r="Z53" s="112">
        <v>5960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4787</v>
      </c>
      <c r="W54" s="112">
        <v>5016</v>
      </c>
      <c r="X54" s="112">
        <v>4949</v>
      </c>
      <c r="Y54" s="112">
        <v>4986</v>
      </c>
      <c r="Z54" s="112">
        <v>5017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3525</v>
      </c>
      <c r="W55" s="112">
        <v>3675</v>
      </c>
      <c r="X55" s="112">
        <v>3870</v>
      </c>
      <c r="Y55" s="112">
        <v>3871</v>
      </c>
      <c r="Z55" s="112">
        <v>3829</v>
      </c>
    </row>
    <row r="56" spans="1:26" ht="15" customHeight="1" x14ac:dyDescent="0.25">
      <c r="S56" s="115" t="s">
        <v>48</v>
      </c>
      <c r="T56" s="115"/>
      <c r="U56" s="112"/>
      <c r="V56" s="112">
        <v>1820</v>
      </c>
      <c r="W56" s="112">
        <v>1859</v>
      </c>
      <c r="X56" s="112">
        <v>1924</v>
      </c>
      <c r="Y56" s="112">
        <v>1996</v>
      </c>
      <c r="Z56" s="112">
        <v>2113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773</v>
      </c>
      <c r="W57" s="112">
        <v>773</v>
      </c>
      <c r="X57" s="112">
        <v>868</v>
      </c>
      <c r="Y57" s="112">
        <v>826</v>
      </c>
      <c r="Z57" s="112">
        <v>838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339</v>
      </c>
      <c r="W58" s="112">
        <v>338</v>
      </c>
      <c r="X58" s="112">
        <v>348</v>
      </c>
      <c r="Y58" s="112">
        <v>356</v>
      </c>
      <c r="Z58" s="112">
        <v>368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181</v>
      </c>
      <c r="W59" s="112">
        <v>192</v>
      </c>
      <c r="X59" s="112">
        <v>183</v>
      </c>
      <c r="Y59" s="112">
        <v>173</v>
      </c>
      <c r="Z59" s="112">
        <v>163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112</v>
      </c>
      <c r="W60" s="112">
        <v>115</v>
      </c>
      <c r="X60" s="112">
        <v>121</v>
      </c>
      <c r="Y60" s="112">
        <v>118</v>
      </c>
      <c r="Z60" s="112">
        <v>110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61714</v>
      </c>
      <c r="W61" s="112">
        <v>63116</v>
      </c>
      <c r="X61" s="112">
        <v>63999</v>
      </c>
      <c r="Y61" s="112">
        <v>63509</v>
      </c>
      <c r="Z61" s="112">
        <v>62896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26</v>
      </c>
      <c r="W63" s="112">
        <v>27</v>
      </c>
      <c r="X63" s="112">
        <v>21</v>
      </c>
      <c r="Y63" s="112">
        <v>19</v>
      </c>
      <c r="Z63" s="112">
        <v>19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1086</v>
      </c>
      <c r="W64" s="112">
        <v>1083</v>
      </c>
      <c r="X64" s="112">
        <v>1320</v>
      </c>
      <c r="Y64" s="112">
        <v>1216</v>
      </c>
      <c r="Z64" s="112">
        <v>1324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Kingston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3211</v>
      </c>
      <c r="W65" s="112">
        <v>3322</v>
      </c>
      <c r="X65" s="112">
        <v>3596</v>
      </c>
      <c r="Y65" s="112">
        <v>3353</v>
      </c>
      <c r="Z65" s="112">
        <v>3528</v>
      </c>
    </row>
    <row r="66" spans="1:26" x14ac:dyDescent="0.25">
      <c r="S66" s="115" t="s">
        <v>39</v>
      </c>
      <c r="T66" s="115"/>
      <c r="U66" s="112"/>
      <c r="V66" s="112">
        <v>5588</v>
      </c>
      <c r="W66" s="112">
        <v>5682</v>
      </c>
      <c r="X66" s="112">
        <v>5897</v>
      </c>
      <c r="Y66" s="112">
        <v>5810</v>
      </c>
      <c r="Z66" s="112">
        <v>5774</v>
      </c>
    </row>
    <row r="67" spans="1:26" x14ac:dyDescent="0.25">
      <c r="S67" s="115" t="s">
        <v>40</v>
      </c>
      <c r="T67" s="115"/>
      <c r="U67" s="112"/>
      <c r="V67" s="112">
        <v>6933</v>
      </c>
      <c r="W67" s="112">
        <v>7158</v>
      </c>
      <c r="X67" s="112">
        <v>7489</v>
      </c>
      <c r="Y67" s="112">
        <v>7331</v>
      </c>
      <c r="Z67" s="112">
        <v>7205</v>
      </c>
    </row>
    <row r="68" spans="1:26" x14ac:dyDescent="0.25">
      <c r="S68" s="115" t="s">
        <v>41</v>
      </c>
      <c r="T68" s="115"/>
      <c r="U68" s="112"/>
      <c r="V68" s="112">
        <v>7013</v>
      </c>
      <c r="W68" s="112">
        <v>7097</v>
      </c>
      <c r="X68" s="112">
        <v>7296</v>
      </c>
      <c r="Y68" s="112">
        <v>7194</v>
      </c>
      <c r="Z68" s="112">
        <v>7314</v>
      </c>
    </row>
    <row r="69" spans="1:26" x14ac:dyDescent="0.25">
      <c r="S69" s="115" t="s">
        <v>42</v>
      </c>
      <c r="T69" s="115"/>
      <c r="U69" s="112"/>
      <c r="V69" s="112">
        <v>6618</v>
      </c>
      <c r="W69" s="112">
        <v>7109</v>
      </c>
      <c r="X69" s="112">
        <v>7338</v>
      </c>
      <c r="Y69" s="112">
        <v>7424</v>
      </c>
      <c r="Z69" s="112">
        <v>7280</v>
      </c>
    </row>
    <row r="70" spans="1:26" x14ac:dyDescent="0.25">
      <c r="S70" s="115" t="s">
        <v>43</v>
      </c>
      <c r="T70" s="115"/>
      <c r="U70" s="112"/>
      <c r="V70" s="112">
        <v>6727</v>
      </c>
      <c r="W70" s="112">
        <v>6758</v>
      </c>
      <c r="X70" s="112">
        <v>6810</v>
      </c>
      <c r="Y70" s="112">
        <v>6667</v>
      </c>
      <c r="Z70" s="112">
        <v>6914</v>
      </c>
    </row>
    <row r="71" spans="1:26" x14ac:dyDescent="0.25">
      <c r="S71" s="115" t="s">
        <v>44</v>
      </c>
      <c r="T71" s="115"/>
      <c r="U71" s="112"/>
      <c r="V71" s="112">
        <v>7071</v>
      </c>
      <c r="W71" s="112">
        <v>7331</v>
      </c>
      <c r="X71" s="112">
        <v>7554</v>
      </c>
      <c r="Y71" s="112">
        <v>7266</v>
      </c>
      <c r="Z71" s="112">
        <v>6976</v>
      </c>
    </row>
    <row r="72" spans="1:26" x14ac:dyDescent="0.25">
      <c r="S72" s="115" t="s">
        <v>45</v>
      </c>
      <c r="T72" s="115"/>
      <c r="U72" s="112"/>
      <c r="V72" s="112">
        <v>5730</v>
      </c>
      <c r="W72" s="112">
        <v>5922</v>
      </c>
      <c r="X72" s="112">
        <v>6301</v>
      </c>
      <c r="Y72" s="112">
        <v>6369</v>
      </c>
      <c r="Z72" s="112">
        <v>6646</v>
      </c>
    </row>
    <row r="73" spans="1:26" x14ac:dyDescent="0.25">
      <c r="S73" s="115" t="s">
        <v>46</v>
      </c>
      <c r="T73" s="115"/>
      <c r="U73" s="112"/>
      <c r="V73" s="112">
        <v>4910</v>
      </c>
      <c r="W73" s="112">
        <v>4952</v>
      </c>
      <c r="X73" s="112">
        <v>5133</v>
      </c>
      <c r="Y73" s="112">
        <v>5097</v>
      </c>
      <c r="Z73" s="112">
        <v>5141</v>
      </c>
    </row>
    <row r="74" spans="1:26" x14ac:dyDescent="0.25">
      <c r="S74" s="115" t="s">
        <v>47</v>
      </c>
      <c r="T74" s="115"/>
      <c r="U74" s="112"/>
      <c r="V74" s="112">
        <v>3369</v>
      </c>
      <c r="W74" s="112">
        <v>3429</v>
      </c>
      <c r="X74" s="112">
        <v>3591</v>
      </c>
      <c r="Y74" s="112">
        <v>3653</v>
      </c>
      <c r="Z74" s="112">
        <v>3748</v>
      </c>
    </row>
    <row r="75" spans="1:26" x14ac:dyDescent="0.25">
      <c r="S75" s="115" t="s">
        <v>48</v>
      </c>
      <c r="T75" s="115"/>
      <c r="U75" s="112"/>
      <c r="V75" s="112">
        <v>1657</v>
      </c>
      <c r="W75" s="112">
        <v>1687</v>
      </c>
      <c r="X75" s="112">
        <v>1765</v>
      </c>
      <c r="Y75" s="112">
        <v>1829</v>
      </c>
      <c r="Z75" s="112">
        <v>1829</v>
      </c>
    </row>
    <row r="76" spans="1:26" x14ac:dyDescent="0.25">
      <c r="S76" s="115" t="s">
        <v>49</v>
      </c>
      <c r="T76" s="115"/>
      <c r="U76" s="112"/>
      <c r="V76" s="112">
        <v>547</v>
      </c>
      <c r="W76" s="112">
        <v>629</v>
      </c>
      <c r="X76" s="112">
        <v>735</v>
      </c>
      <c r="Y76" s="112">
        <v>744</v>
      </c>
      <c r="Z76" s="112">
        <v>777</v>
      </c>
    </row>
    <row r="77" spans="1:26" x14ac:dyDescent="0.25">
      <c r="S77" s="115" t="s">
        <v>50</v>
      </c>
      <c r="T77" s="115"/>
      <c r="U77" s="112"/>
      <c r="V77" s="112">
        <v>264</v>
      </c>
      <c r="W77" s="112">
        <v>238</v>
      </c>
      <c r="X77" s="112">
        <v>233</v>
      </c>
      <c r="Y77" s="112">
        <v>245</v>
      </c>
      <c r="Z77" s="112">
        <v>233</v>
      </c>
    </row>
    <row r="78" spans="1:26" x14ac:dyDescent="0.25">
      <c r="S78" s="115" t="s">
        <v>51</v>
      </c>
      <c r="T78" s="115"/>
      <c r="U78" s="112"/>
      <c r="V78" s="112">
        <v>138</v>
      </c>
      <c r="W78" s="112">
        <v>161</v>
      </c>
      <c r="X78" s="112">
        <v>183</v>
      </c>
      <c r="Y78" s="112">
        <v>177</v>
      </c>
      <c r="Z78" s="112">
        <v>168</v>
      </c>
    </row>
    <row r="79" spans="1:26" x14ac:dyDescent="0.25">
      <c r="S79" s="115" t="s">
        <v>52</v>
      </c>
      <c r="T79" s="115"/>
      <c r="U79" s="112"/>
      <c r="V79" s="112">
        <v>179</v>
      </c>
      <c r="W79" s="112">
        <v>182</v>
      </c>
      <c r="X79" s="112">
        <v>166</v>
      </c>
      <c r="Y79" s="112">
        <v>165</v>
      </c>
      <c r="Z79" s="112">
        <v>164</v>
      </c>
    </row>
    <row r="80" spans="1:26" x14ac:dyDescent="0.25">
      <c r="S80" s="118" t="s">
        <v>53</v>
      </c>
      <c r="T80" s="118"/>
      <c r="U80" s="112"/>
      <c r="V80" s="112">
        <v>61077</v>
      </c>
      <c r="W80" s="112">
        <v>62783</v>
      </c>
      <c r="X80" s="112">
        <v>65433</v>
      </c>
      <c r="Y80" s="112">
        <v>64549</v>
      </c>
      <c r="Z80" s="112">
        <v>65040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Kingston</v>
      </c>
      <c r="D83" s="144"/>
      <c r="E83" s="144"/>
      <c r="F83" s="144"/>
      <c r="G83" s="144"/>
      <c r="H83" s="47"/>
      <c r="I83" s="47"/>
      <c r="J83" s="145" t="str">
        <f>'State data for spotlight'!A1</f>
        <v>Victoria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7104</v>
      </c>
      <c r="W83" s="112">
        <v>7310</v>
      </c>
      <c r="X83" s="112">
        <v>7456</v>
      </c>
      <c r="Y83" s="112">
        <v>7666</v>
      </c>
      <c r="Z83" s="112">
        <v>7643</v>
      </c>
      <c r="AD83" s="117"/>
    </row>
    <row r="84" spans="1:30" ht="15" customHeight="1" x14ac:dyDescent="0.25">
      <c r="A84" s="46"/>
      <c r="B84" s="46"/>
      <c r="C84" s="48"/>
      <c r="D84" s="139" t="s">
        <v>0</v>
      </c>
      <c r="E84" s="139"/>
      <c r="F84" s="139" t="s">
        <v>201</v>
      </c>
      <c r="G84" s="139"/>
      <c r="H84" s="48"/>
      <c r="I84" s="48"/>
      <c r="J84" s="48"/>
      <c r="K84" s="48"/>
      <c r="L84" s="139" t="s">
        <v>0</v>
      </c>
      <c r="M84" s="139"/>
      <c r="N84" s="139" t="s">
        <v>201</v>
      </c>
      <c r="O84" s="139"/>
      <c r="S84" s="115" t="s">
        <v>57</v>
      </c>
      <c r="T84" s="115"/>
      <c r="U84" s="112"/>
      <c r="V84" s="112">
        <v>8110</v>
      </c>
      <c r="W84" s="112">
        <v>8419</v>
      </c>
      <c r="X84" s="112">
        <v>8815</v>
      </c>
      <c r="Y84" s="112">
        <v>9051</v>
      </c>
      <c r="Z84" s="112">
        <v>8978</v>
      </c>
    </row>
    <row r="85" spans="1:30" ht="15" customHeight="1" x14ac:dyDescent="0.25">
      <c r="A85" s="46"/>
      <c r="B85" s="46"/>
      <c r="C85" s="58" t="s">
        <v>1</v>
      </c>
      <c r="D85" s="139" t="s">
        <v>2</v>
      </c>
      <c r="E85" s="139"/>
      <c r="F85" s="139" t="str">
        <f>"since "&amp;$V$2</f>
        <v>since 2016-17</v>
      </c>
      <c r="G85" s="139"/>
      <c r="H85" s="48"/>
      <c r="I85" s="48"/>
      <c r="J85" s="48"/>
      <c r="K85" s="58" t="s">
        <v>1</v>
      </c>
      <c r="L85" s="139" t="s">
        <v>2</v>
      </c>
      <c r="M85" s="139"/>
      <c r="N85" s="139" t="str">
        <f>"since "&amp;$V$2</f>
        <v>since 2016-17</v>
      </c>
      <c r="O85" s="139"/>
      <c r="S85" s="115" t="s">
        <v>195</v>
      </c>
      <c r="T85" s="115"/>
      <c r="U85" s="112"/>
      <c r="V85" s="112">
        <v>7335</v>
      </c>
      <c r="W85" s="112">
        <v>7510</v>
      </c>
      <c r="X85" s="112">
        <v>7595</v>
      </c>
      <c r="Y85" s="112">
        <v>7460</v>
      </c>
      <c r="Z85" s="112">
        <v>7268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128,002</v>
      </c>
      <c r="D86" s="96">
        <f t="shared" ref="D86:D91" si="4">AD4</f>
        <v>-4.2949623995569564E-4</v>
      </c>
      <c r="E86" s="97">
        <f t="shared" ref="E86:E91" si="5">AD4</f>
        <v>-4.2949623995569564E-4</v>
      </c>
      <c r="F86" s="96">
        <f t="shared" ref="F86:F91" si="6">AF4</f>
        <v>4.2420984909563142E-2</v>
      </c>
      <c r="G86" s="97">
        <f t="shared" ref="G86:G91" si="7">AF4</f>
        <v>4.2420984909563142E-2</v>
      </c>
      <c r="H86" s="57"/>
      <c r="I86" s="57"/>
      <c r="J86" s="140" t="str">
        <f>'State data for spotlight'!J4</f>
        <v>5,274,707</v>
      </c>
      <c r="K86" s="140"/>
      <c r="L86" s="96">
        <f>'State data for spotlight'!L4</f>
        <v>1.4421743640712803E-2</v>
      </c>
      <c r="M86" s="97">
        <f>'State data for spotlight'!L4</f>
        <v>1.4421743640712803E-2</v>
      </c>
      <c r="N86" s="96">
        <f>'State data for spotlight'!N4</f>
        <v>8.438148994686534E-2</v>
      </c>
      <c r="O86" s="97">
        <f>'State data for spotlight'!N4</f>
        <v>8.438148994686534E-2</v>
      </c>
      <c r="S86" s="115" t="s">
        <v>196</v>
      </c>
      <c r="T86" s="115"/>
      <c r="U86" s="112"/>
      <c r="V86" s="112">
        <v>2279</v>
      </c>
      <c r="W86" s="112">
        <v>2354</v>
      </c>
      <c r="X86" s="112">
        <v>2429</v>
      </c>
      <c r="Y86" s="112">
        <v>2531</v>
      </c>
      <c r="Z86" s="112">
        <v>2482</v>
      </c>
    </row>
    <row r="87" spans="1:30" ht="15" customHeight="1" x14ac:dyDescent="0.25">
      <c r="A87" s="98" t="s">
        <v>4</v>
      </c>
      <c r="B87" s="49"/>
      <c r="C87" s="57" t="str">
        <f t="shared" si="3"/>
        <v>62,896</v>
      </c>
      <c r="D87" s="96">
        <f t="shared" si="4"/>
        <v>-9.6521752822434914E-3</v>
      </c>
      <c r="E87" s="97">
        <f t="shared" si="5"/>
        <v>-9.6521752822434914E-3</v>
      </c>
      <c r="F87" s="96">
        <f t="shared" si="6"/>
        <v>1.9185895773917494E-2</v>
      </c>
      <c r="G87" s="97">
        <f t="shared" si="7"/>
        <v>1.9185895773917494E-2</v>
      </c>
      <c r="H87" s="57"/>
      <c r="I87" s="57"/>
      <c r="J87" s="140" t="str">
        <f>'State data for spotlight'!J5</f>
        <v>2,678,317</v>
      </c>
      <c r="K87" s="140"/>
      <c r="L87" s="96">
        <f>'State data for spotlight'!L5</f>
        <v>7.6054295905234603E-3</v>
      </c>
      <c r="M87" s="97">
        <f>'State data for spotlight'!L5</f>
        <v>7.6054295905234603E-3</v>
      </c>
      <c r="N87" s="96">
        <f>'State data for spotlight'!N5</f>
        <v>7.1082164833552008E-2</v>
      </c>
      <c r="O87" s="97">
        <f>'State data for spotlight'!N5</f>
        <v>7.1082164833552008E-2</v>
      </c>
      <c r="S87" s="115" t="s">
        <v>197</v>
      </c>
      <c r="T87" s="115"/>
      <c r="U87" s="112"/>
      <c r="V87" s="112">
        <v>2892</v>
      </c>
      <c r="W87" s="112">
        <v>2966</v>
      </c>
      <c r="X87" s="112">
        <v>2938</v>
      </c>
      <c r="Y87" s="112">
        <v>2955</v>
      </c>
      <c r="Z87" s="112">
        <v>2947</v>
      </c>
    </row>
    <row r="88" spans="1:30" ht="15" customHeight="1" x14ac:dyDescent="0.25">
      <c r="A88" s="98" t="s">
        <v>5</v>
      </c>
      <c r="B88" s="49"/>
      <c r="C88" s="57" t="str">
        <f t="shared" si="3"/>
        <v>65,040</v>
      </c>
      <c r="D88" s="96">
        <f t="shared" si="4"/>
        <v>7.6222346160996768E-3</v>
      </c>
      <c r="E88" s="97">
        <f t="shared" si="5"/>
        <v>7.6222346160996768E-3</v>
      </c>
      <c r="F88" s="96">
        <f t="shared" si="6"/>
        <v>6.4937616661754571E-2</v>
      </c>
      <c r="G88" s="97">
        <f t="shared" si="7"/>
        <v>6.4937616661754571E-2</v>
      </c>
      <c r="H88" s="57"/>
      <c r="I88" s="57"/>
      <c r="J88" s="140" t="str">
        <f>'State data for spotlight'!J6</f>
        <v>2,593,620</v>
      </c>
      <c r="K88" s="140"/>
      <c r="L88" s="96">
        <f>'State data for spotlight'!L6</f>
        <v>2.0458990541862843E-2</v>
      </c>
      <c r="M88" s="97">
        <f>'State data for spotlight'!L6</f>
        <v>2.0458990541862843E-2</v>
      </c>
      <c r="N88" s="96">
        <f>'State data for spotlight'!N6</f>
        <v>9.7278654845571522E-2</v>
      </c>
      <c r="O88" s="97">
        <f>'State data for spotlight'!N6</f>
        <v>9.7278654845571522E-2</v>
      </c>
      <c r="S88" s="115" t="s">
        <v>198</v>
      </c>
      <c r="T88" s="115"/>
      <c r="U88" s="112"/>
      <c r="V88" s="112">
        <v>2875</v>
      </c>
      <c r="W88" s="112">
        <v>2964</v>
      </c>
      <c r="X88" s="112">
        <v>3009</v>
      </c>
      <c r="Y88" s="112">
        <v>2987</v>
      </c>
      <c r="Z88" s="112">
        <v>3005</v>
      </c>
    </row>
    <row r="89" spans="1:30" ht="15" customHeight="1" x14ac:dyDescent="0.25">
      <c r="A89" s="49" t="s">
        <v>6</v>
      </c>
      <c r="B89" s="49"/>
      <c r="C89" s="57" t="str">
        <f t="shared" si="3"/>
        <v>92,303</v>
      </c>
      <c r="D89" s="96">
        <f t="shared" si="4"/>
        <v>-1.4888258020448686E-2</v>
      </c>
      <c r="E89" s="97">
        <f t="shared" si="5"/>
        <v>-1.4888258020448686E-2</v>
      </c>
      <c r="F89" s="96">
        <f t="shared" si="6"/>
        <v>3.6646451033243377E-2</v>
      </c>
      <c r="G89" s="97">
        <f t="shared" si="7"/>
        <v>3.6646451033243377E-2</v>
      </c>
      <c r="H89" s="57"/>
      <c r="I89" s="57"/>
      <c r="J89" s="140" t="str">
        <f>'State data for spotlight'!J7</f>
        <v>3,674,745</v>
      </c>
      <c r="K89" s="140"/>
      <c r="L89" s="96">
        <f>'State data for spotlight'!L7</f>
        <v>-4.8048916624486848E-3</v>
      </c>
      <c r="M89" s="97">
        <f>'State data for spotlight'!L7</f>
        <v>-4.8048916624486848E-3</v>
      </c>
      <c r="N89" s="96">
        <f>'State data for spotlight'!N7</f>
        <v>6.9960159780158238E-2</v>
      </c>
      <c r="O89" s="97">
        <f>'State data for spotlight'!N7</f>
        <v>6.9960159780158238E-2</v>
      </c>
      <c r="S89" s="115" t="s">
        <v>199</v>
      </c>
      <c r="T89" s="115"/>
      <c r="U89" s="112"/>
      <c r="V89" s="112">
        <v>2412</v>
      </c>
      <c r="W89" s="112">
        <v>2512</v>
      </c>
      <c r="X89" s="112">
        <v>2464</v>
      </c>
      <c r="Y89" s="112">
        <v>2460</v>
      </c>
      <c r="Z89" s="112">
        <v>2385</v>
      </c>
    </row>
    <row r="90" spans="1:30" ht="15" customHeight="1" x14ac:dyDescent="0.25">
      <c r="A90" s="49" t="s">
        <v>98</v>
      </c>
      <c r="B90" s="49"/>
      <c r="C90" s="57" t="str">
        <f t="shared" si="3"/>
        <v>$52,736</v>
      </c>
      <c r="D90" s="96">
        <f t="shared" si="4"/>
        <v>4.0433345045823632E-2</v>
      </c>
      <c r="E90" s="97">
        <f t="shared" si="5"/>
        <v>4.0433345045823632E-2</v>
      </c>
      <c r="F90" s="96">
        <f t="shared" si="6"/>
        <v>0.12785106291971426</v>
      </c>
      <c r="G90" s="97">
        <f t="shared" si="7"/>
        <v>0.12785106291971426</v>
      </c>
      <c r="H90" s="57"/>
      <c r="I90" s="57"/>
      <c r="J90" s="57"/>
      <c r="K90" s="57" t="str">
        <f>'State data for spotlight'!J8</f>
        <v>$47,209</v>
      </c>
      <c r="L90" s="96">
        <f>'State data for spotlight'!L8</f>
        <v>5.506898121546655E-2</v>
      </c>
      <c r="M90" s="97">
        <f>'State data for spotlight'!L8</f>
        <v>5.506898121546655E-2</v>
      </c>
      <c r="N90" s="96">
        <f>'State data for spotlight'!N8</f>
        <v>0.1204561491199776</v>
      </c>
      <c r="O90" s="97">
        <f>'State data for spotlight'!N8</f>
        <v>0.1204561491199776</v>
      </c>
      <c r="S90" s="115" t="s">
        <v>58</v>
      </c>
      <c r="T90" s="115"/>
      <c r="U90" s="112"/>
      <c r="V90" s="112">
        <v>3285</v>
      </c>
      <c r="W90" s="112">
        <v>3484</v>
      </c>
      <c r="X90" s="112">
        <v>3467</v>
      </c>
      <c r="Y90" s="112">
        <v>3445</v>
      </c>
      <c r="Z90" s="112">
        <v>3404</v>
      </c>
    </row>
    <row r="91" spans="1:30" ht="15" customHeight="1" x14ac:dyDescent="0.25">
      <c r="A91" s="49" t="s">
        <v>7</v>
      </c>
      <c r="B91" s="49"/>
      <c r="C91" s="57" t="str">
        <f t="shared" si="3"/>
        <v>$6,545.6 mil</v>
      </c>
      <c r="D91" s="96">
        <f t="shared" si="4"/>
        <v>3.5302862152265524E-2</v>
      </c>
      <c r="E91" s="97">
        <f t="shared" si="5"/>
        <v>3.5302862152265524E-2</v>
      </c>
      <c r="F91" s="96">
        <f t="shared" si="6"/>
        <v>0.21475171598944565</v>
      </c>
      <c r="G91" s="97">
        <f t="shared" si="7"/>
        <v>0.21475171598944565</v>
      </c>
      <c r="H91" s="57"/>
      <c r="I91" s="57"/>
      <c r="J91" s="57"/>
      <c r="K91" s="57" t="str">
        <f>'State data for spotlight'!J9</f>
        <v>$245.4 bil</v>
      </c>
      <c r="L91" s="96">
        <f>'State data for spotlight'!L9</f>
        <v>4.7371657837374626E-2</v>
      </c>
      <c r="M91" s="97">
        <f>'State data for spotlight'!L9</f>
        <v>4.7371657837374626E-2</v>
      </c>
      <c r="N91" s="96">
        <f>'State data for spotlight'!N9</f>
        <v>0.24227335855331145</v>
      </c>
      <c r="O91" s="97">
        <f>'State data for spotlight'!N9</f>
        <v>0.24227335855331145</v>
      </c>
      <c r="S91" s="118" t="s">
        <v>53</v>
      </c>
      <c r="T91" s="118"/>
      <c r="U91" s="112"/>
      <c r="V91" s="112">
        <v>45419</v>
      </c>
      <c r="W91" s="112">
        <v>46237</v>
      </c>
      <c r="X91" s="112">
        <v>46768</v>
      </c>
      <c r="Y91" s="112">
        <v>47147</v>
      </c>
      <c r="Z91" s="112">
        <v>46199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5" t="s">
        <v>202</v>
      </c>
      <c r="S93" s="115" t="s">
        <v>56</v>
      </c>
      <c r="T93" s="115"/>
      <c r="U93" s="112"/>
      <c r="V93" s="112">
        <v>4553</v>
      </c>
      <c r="W93" s="112">
        <v>4829</v>
      </c>
      <c r="X93" s="112">
        <v>5090</v>
      </c>
      <c r="Y93" s="112">
        <v>5261</v>
      </c>
      <c r="Z93" s="112">
        <v>5294</v>
      </c>
    </row>
    <row r="94" spans="1:30" ht="15" customHeight="1" x14ac:dyDescent="0.25">
      <c r="A94" s="136" t="s">
        <v>203</v>
      </c>
      <c r="S94" s="115" t="s">
        <v>57</v>
      </c>
      <c r="T94" s="115"/>
      <c r="U94" s="112"/>
      <c r="V94" s="112">
        <v>10358</v>
      </c>
      <c r="W94" s="112">
        <v>10858</v>
      </c>
      <c r="X94" s="112">
        <v>11440</v>
      </c>
      <c r="Y94" s="112">
        <v>11795</v>
      </c>
      <c r="Z94" s="112">
        <v>12022</v>
      </c>
    </row>
    <row r="95" spans="1:30" ht="15" customHeight="1" x14ac:dyDescent="0.25">
      <c r="A95" s="134" t="s">
        <v>286</v>
      </c>
      <c r="S95" s="115" t="s">
        <v>195</v>
      </c>
      <c r="T95" s="115"/>
      <c r="U95" s="112"/>
      <c r="V95" s="112">
        <v>1185</v>
      </c>
      <c r="W95" s="112">
        <v>1279</v>
      </c>
      <c r="X95" s="112">
        <v>1340</v>
      </c>
      <c r="Y95" s="112">
        <v>1404</v>
      </c>
      <c r="Z95" s="112">
        <v>1373</v>
      </c>
    </row>
    <row r="96" spans="1:30" ht="15" customHeight="1" x14ac:dyDescent="0.25">
      <c r="A96" s="135" t="s">
        <v>278</v>
      </c>
      <c r="S96" s="115" t="s">
        <v>196</v>
      </c>
      <c r="T96" s="115"/>
      <c r="U96" s="112"/>
      <c r="V96" s="112">
        <v>4742</v>
      </c>
      <c r="W96" s="112">
        <v>4977</v>
      </c>
      <c r="X96" s="112">
        <v>5270</v>
      </c>
      <c r="Y96" s="112">
        <v>5417</v>
      </c>
      <c r="Z96" s="112">
        <v>5379</v>
      </c>
    </row>
    <row r="97" spans="1:32" ht="15" customHeight="1" x14ac:dyDescent="0.25">
      <c r="A97" s="134" t="s">
        <v>290</v>
      </c>
      <c r="S97" s="115" t="s">
        <v>197</v>
      </c>
      <c r="T97" s="115"/>
      <c r="U97" s="112"/>
      <c r="V97" s="112">
        <v>9022</v>
      </c>
      <c r="W97" s="112">
        <v>9123</v>
      </c>
      <c r="X97" s="112">
        <v>9154</v>
      </c>
      <c r="Y97" s="112">
        <v>8993</v>
      </c>
      <c r="Z97" s="112">
        <v>8776</v>
      </c>
    </row>
    <row r="98" spans="1:32" ht="15" customHeight="1" x14ac:dyDescent="0.25">
      <c r="A98" s="134" t="s">
        <v>291</v>
      </c>
      <c r="S98" s="115" t="s">
        <v>198</v>
      </c>
      <c r="T98" s="115"/>
      <c r="U98" s="112"/>
      <c r="V98" s="112">
        <v>4383</v>
      </c>
      <c r="W98" s="112">
        <v>4661</v>
      </c>
      <c r="X98" s="112">
        <v>4720</v>
      </c>
      <c r="Y98" s="112">
        <v>4700</v>
      </c>
      <c r="Z98" s="112">
        <v>4534</v>
      </c>
    </row>
    <row r="99" spans="1:32" ht="15" customHeight="1" x14ac:dyDescent="0.25">
      <c r="S99" s="115" t="s">
        <v>199</v>
      </c>
      <c r="T99" s="115"/>
      <c r="U99" s="112"/>
      <c r="V99" s="112">
        <v>376</v>
      </c>
      <c r="W99" s="112">
        <v>384</v>
      </c>
      <c r="X99" s="112">
        <v>373</v>
      </c>
      <c r="Y99" s="112">
        <v>415</v>
      </c>
      <c r="Z99" s="112">
        <v>385</v>
      </c>
    </row>
    <row r="100" spans="1:32" ht="15" customHeight="1" x14ac:dyDescent="0.25">
      <c r="S100" s="115" t="s">
        <v>58</v>
      </c>
      <c r="T100" s="115"/>
      <c r="U100" s="112"/>
      <c r="V100" s="112">
        <v>1618</v>
      </c>
      <c r="W100" s="112">
        <v>1649</v>
      </c>
      <c r="X100" s="112">
        <v>1724</v>
      </c>
      <c r="Y100" s="112">
        <v>1786</v>
      </c>
      <c r="Z100" s="112">
        <v>1730</v>
      </c>
    </row>
    <row r="101" spans="1:32" x14ac:dyDescent="0.25">
      <c r="A101" s="18"/>
      <c r="S101" s="118" t="s">
        <v>53</v>
      </c>
      <c r="T101" s="118"/>
      <c r="U101" s="112"/>
      <c r="V101" s="112">
        <v>43623</v>
      </c>
      <c r="W101" s="112">
        <v>44725</v>
      </c>
      <c r="X101" s="112">
        <v>45974</v>
      </c>
      <c r="Y101" s="112">
        <v>46553</v>
      </c>
      <c r="Z101" s="112">
        <v>46046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204</v>
      </c>
      <c r="Y103" s="106" t="s">
        <v>281</v>
      </c>
      <c r="Z103" s="106" t="s">
        <v>287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96279</v>
      </c>
      <c r="W104" s="112">
        <v>98513</v>
      </c>
      <c r="X104" s="112">
        <v>100720</v>
      </c>
      <c r="Y104" s="112">
        <v>101362</v>
      </c>
      <c r="Z104" s="112">
        <v>101362</v>
      </c>
      <c r="AB104" s="109" t="str">
        <f>TEXT(Z104,"###,###")</f>
        <v>101,362</v>
      </c>
      <c r="AD104" s="130">
        <f>Z104/($Z$4)*100</f>
        <v>79.187825190231393</v>
      </c>
      <c r="AF104" s="109"/>
    </row>
    <row r="105" spans="1:32" x14ac:dyDescent="0.25">
      <c r="S105" s="115" t="s">
        <v>17</v>
      </c>
      <c r="T105" s="115"/>
      <c r="U105" s="112"/>
      <c r="V105" s="112">
        <v>18794</v>
      </c>
      <c r="W105" s="112">
        <v>18559</v>
      </c>
      <c r="X105" s="112">
        <v>20091</v>
      </c>
      <c r="Y105" s="112">
        <v>19025</v>
      </c>
      <c r="Z105" s="112">
        <v>19146</v>
      </c>
      <c r="AB105" s="109" t="str">
        <f>TEXT(Z105,"###,###")</f>
        <v>19,146</v>
      </c>
      <c r="AD105" s="130">
        <f>Z105/($Z$4)*100</f>
        <v>14.957578787831441</v>
      </c>
      <c r="AF105" s="109"/>
    </row>
    <row r="106" spans="1:32" x14ac:dyDescent="0.25">
      <c r="S106" s="118" t="s">
        <v>53</v>
      </c>
      <c r="T106" s="118"/>
      <c r="U106" s="120"/>
      <c r="V106" s="120">
        <v>115073</v>
      </c>
      <c r="W106" s="120">
        <v>117072</v>
      </c>
      <c r="X106" s="120">
        <v>120811</v>
      </c>
      <c r="Y106" s="120">
        <v>120387</v>
      </c>
      <c r="Z106" s="120">
        <v>120508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18193</v>
      </c>
      <c r="W108" s="112">
        <v>21506</v>
      </c>
      <c r="X108" s="112">
        <v>19507</v>
      </c>
      <c r="Y108" s="112">
        <v>20301</v>
      </c>
      <c r="Z108" s="112">
        <v>19506</v>
      </c>
      <c r="AB108" s="109" t="str">
        <f>TEXT(Z108,"###,###")</f>
        <v>19,506</v>
      </c>
      <c r="AD108" s="130">
        <f>Z108/($Z$4)*100</f>
        <v>15.238824393368855</v>
      </c>
      <c r="AF108" s="109"/>
    </row>
    <row r="109" spans="1:32" x14ac:dyDescent="0.25">
      <c r="S109" s="115" t="s">
        <v>20</v>
      </c>
      <c r="T109" s="115"/>
      <c r="U109" s="112"/>
      <c r="V109" s="112">
        <v>17591</v>
      </c>
      <c r="W109" s="112">
        <v>17300</v>
      </c>
      <c r="X109" s="112">
        <v>17278</v>
      </c>
      <c r="Y109" s="112">
        <v>17084</v>
      </c>
      <c r="Z109" s="112">
        <v>18476</v>
      </c>
      <c r="AB109" s="109" t="str">
        <f>TEXT(Z109,"###,###")</f>
        <v>18,476</v>
      </c>
      <c r="AD109" s="130">
        <f>Z109/($Z$4)*100</f>
        <v>14.434149466414587</v>
      </c>
      <c r="AF109" s="109"/>
    </row>
    <row r="110" spans="1:32" x14ac:dyDescent="0.25">
      <c r="S110" s="115" t="s">
        <v>21</v>
      </c>
      <c r="T110" s="115"/>
      <c r="U110" s="112"/>
      <c r="V110" s="112">
        <v>28112</v>
      </c>
      <c r="W110" s="112">
        <v>27191</v>
      </c>
      <c r="X110" s="112">
        <v>29691</v>
      </c>
      <c r="Y110" s="112">
        <v>27993</v>
      </c>
      <c r="Z110" s="112">
        <v>27991</v>
      </c>
      <c r="AB110" s="109" t="str">
        <f>TEXT(Z110,"###,###")</f>
        <v>27,991</v>
      </c>
      <c r="AD110" s="130">
        <f>Z110/($Z$4)*100</f>
        <v>21.86762706832706</v>
      </c>
      <c r="AF110" s="109"/>
    </row>
    <row r="111" spans="1:32" x14ac:dyDescent="0.25">
      <c r="S111" s="115" t="s">
        <v>22</v>
      </c>
      <c r="T111" s="115"/>
      <c r="U111" s="112"/>
      <c r="V111" s="112">
        <v>50220</v>
      </c>
      <c r="W111" s="112">
        <v>50897</v>
      </c>
      <c r="X111" s="112">
        <v>54414</v>
      </c>
      <c r="Y111" s="112">
        <v>53881</v>
      </c>
      <c r="Z111" s="112">
        <v>53988</v>
      </c>
      <c r="AB111" s="109" t="str">
        <f>TEXT(Z111,"###,###")</f>
        <v>53,988</v>
      </c>
      <c r="AD111" s="130">
        <f>Z111/($Z$4)*100</f>
        <v>42.177465977094108</v>
      </c>
      <c r="AF111" s="109"/>
    </row>
    <row r="112" spans="1:32" x14ac:dyDescent="0.25">
      <c r="S112" s="118" t="s">
        <v>53</v>
      </c>
      <c r="T112" s="118"/>
      <c r="U112" s="112"/>
      <c r="V112" s="112">
        <v>122791</v>
      </c>
      <c r="W112" s="112">
        <v>125894</v>
      </c>
      <c r="X112" s="112">
        <v>129425</v>
      </c>
      <c r="Y112" s="112">
        <v>128056</v>
      </c>
      <c r="Z112" s="112">
        <v>128002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41.55</v>
      </c>
      <c r="W118" s="131">
        <v>41.64</v>
      </c>
      <c r="X118" s="131">
        <v>41.66</v>
      </c>
      <c r="Y118" s="131">
        <v>41.79</v>
      </c>
      <c r="Z118" s="131">
        <v>42.06</v>
      </c>
      <c r="AB118" s="109" t="str">
        <f>TEXT(Z118,"##.0")</f>
        <v>42.1</v>
      </c>
    </row>
    <row r="120" spans="19:32" x14ac:dyDescent="0.25">
      <c r="S120" s="101" t="s">
        <v>100</v>
      </c>
      <c r="T120" s="112"/>
      <c r="U120" s="112"/>
      <c r="V120" s="112">
        <v>77135</v>
      </c>
      <c r="W120" s="112">
        <v>78655</v>
      </c>
      <c r="X120" s="112">
        <v>80078</v>
      </c>
      <c r="Y120" s="112">
        <v>80811</v>
      </c>
      <c r="Z120" s="112">
        <v>79390</v>
      </c>
      <c r="AB120" s="109" t="str">
        <f>TEXT(Z120,"###,###")</f>
        <v>79,390</v>
      </c>
    </row>
    <row r="121" spans="19:32" x14ac:dyDescent="0.25">
      <c r="S121" s="101" t="s">
        <v>101</v>
      </c>
      <c r="T121" s="112"/>
      <c r="U121" s="112"/>
      <c r="V121" s="112">
        <v>6017</v>
      </c>
      <c r="W121" s="112">
        <v>6075</v>
      </c>
      <c r="X121" s="112">
        <v>6109</v>
      </c>
      <c r="Y121" s="112">
        <v>6165</v>
      </c>
      <c r="Z121" s="112">
        <v>5923</v>
      </c>
      <c r="AB121" s="109" t="str">
        <f>TEXT(Z121,"###,###")</f>
        <v>5,923</v>
      </c>
    </row>
    <row r="122" spans="19:32" x14ac:dyDescent="0.25">
      <c r="S122" s="101" t="s">
        <v>102</v>
      </c>
      <c r="T122" s="112"/>
      <c r="U122" s="112"/>
      <c r="V122" s="112">
        <v>5891</v>
      </c>
      <c r="W122" s="112">
        <v>6241</v>
      </c>
      <c r="X122" s="112">
        <v>6550</v>
      </c>
      <c r="Y122" s="112">
        <v>6722</v>
      </c>
      <c r="Z122" s="112">
        <v>6988</v>
      </c>
      <c r="AB122" s="109" t="str">
        <f>TEXT(Z122,"###,###")</f>
        <v>6,988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83026</v>
      </c>
      <c r="W124" s="112">
        <v>84896</v>
      </c>
      <c r="X124" s="112">
        <v>86628</v>
      </c>
      <c r="Y124" s="112">
        <v>87533</v>
      </c>
      <c r="Z124" s="112">
        <v>86378</v>
      </c>
      <c r="AB124" s="109" t="str">
        <f>TEXT(Z124,"###,###")</f>
        <v>86,378</v>
      </c>
      <c r="AD124" s="127">
        <f>Z124/$Z$7*100</f>
        <v>93.580923696954599</v>
      </c>
    </row>
    <row r="125" spans="19:32" x14ac:dyDescent="0.25">
      <c r="S125" s="101" t="s">
        <v>104</v>
      </c>
      <c r="T125" s="112"/>
      <c r="U125" s="112"/>
      <c r="V125" s="112">
        <v>11908</v>
      </c>
      <c r="W125" s="112">
        <v>12316</v>
      </c>
      <c r="X125" s="112">
        <v>12659</v>
      </c>
      <c r="Y125" s="112">
        <v>12887</v>
      </c>
      <c r="Z125" s="112">
        <v>12911</v>
      </c>
      <c r="AB125" s="109" t="str">
        <f>TEXT(Z125,"###,###")</f>
        <v>12,911</v>
      </c>
      <c r="AD125" s="127">
        <f>Z125/$Z$7*100</f>
        <v>13.987627704408306</v>
      </c>
    </row>
    <row r="127" spans="19:32" x14ac:dyDescent="0.25">
      <c r="S127" s="101" t="s">
        <v>105</v>
      </c>
      <c r="T127" s="112"/>
      <c r="U127" s="112"/>
      <c r="V127" s="112">
        <v>45423</v>
      </c>
      <c r="W127" s="112">
        <v>46241</v>
      </c>
      <c r="X127" s="112">
        <v>46770</v>
      </c>
      <c r="Y127" s="112">
        <v>47150</v>
      </c>
      <c r="Z127" s="112">
        <v>46198</v>
      </c>
      <c r="AB127" s="109" t="str">
        <f>TEXT(Z127,"###,###")</f>
        <v>46,198</v>
      </c>
      <c r="AD127" s="127">
        <f>Z127/$Z$7*100</f>
        <v>50.050377560859339</v>
      </c>
    </row>
    <row r="128" spans="19:32" x14ac:dyDescent="0.25">
      <c r="S128" s="101" t="s">
        <v>106</v>
      </c>
      <c r="T128" s="112"/>
      <c r="U128" s="112"/>
      <c r="V128" s="112">
        <v>43622</v>
      </c>
      <c r="W128" s="112">
        <v>44725</v>
      </c>
      <c r="X128" s="112">
        <v>45974</v>
      </c>
      <c r="Y128" s="112">
        <v>46549</v>
      </c>
      <c r="Z128" s="112">
        <v>46044</v>
      </c>
      <c r="AB128" s="109" t="str">
        <f>TEXT(Z128,"###,###")</f>
        <v>46,044</v>
      </c>
      <c r="AD128" s="127">
        <f>Z128/$Z$7*100</f>
        <v>49.88353574640044</v>
      </c>
    </row>
    <row r="130" spans="19:20" x14ac:dyDescent="0.25">
      <c r="S130" s="101" t="s">
        <v>282</v>
      </c>
      <c r="T130" s="127">
        <v>86.010205518780538</v>
      </c>
    </row>
    <row r="131" spans="19:20" x14ac:dyDescent="0.25">
      <c r="S131" s="101" t="s">
        <v>283</v>
      </c>
      <c r="T131" s="127">
        <v>6.4169095262342504</v>
      </c>
    </row>
    <row r="132" spans="19:20" x14ac:dyDescent="0.25">
      <c r="S132" s="101" t="s">
        <v>284</v>
      </c>
      <c r="T132" s="127">
        <v>7.5707181781740571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15D6EEEF-643B-401C-95A0-C6903CC0D83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B4F3ABB7-3B84-4DAA-8641-32E1E9BB8DF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848AF16F-F5BF-4ED6-9D11-26C547BACF8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8E64F050-FA82-4AEA-8357-8931BB79F07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5DF6E0-15FE-4B70-A5F9-7C47A38AEA3B}">
  <sheetPr codeName="Sheet100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145</v>
      </c>
      <c r="T1" s="99"/>
      <c r="U1" s="99"/>
      <c r="V1" s="99"/>
      <c r="W1" s="99"/>
      <c r="X1" s="99"/>
      <c r="Y1" s="100" t="s">
        <v>237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204</v>
      </c>
      <c r="Y2" s="103" t="s">
        <v>281</v>
      </c>
      <c r="Z2" s="103" t="s">
        <v>287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60" t="s">
        <v>292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145</v>
      </c>
      <c r="Y3" s="105" t="s">
        <v>237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8.36 Knox, Victoria,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126579</v>
      </c>
      <c r="W4" s="108">
        <v>128331</v>
      </c>
      <c r="X4" s="108">
        <v>131347</v>
      </c>
      <c r="Y4" s="108">
        <v>128295</v>
      </c>
      <c r="Z4" s="108">
        <v>127763</v>
      </c>
      <c r="AB4" s="109" t="str">
        <f>TEXT(Z4,"###,###")</f>
        <v>127,763</v>
      </c>
      <c r="AD4" s="110">
        <f>Z4/Y4-1</f>
        <v>-4.1466931680891328E-3</v>
      </c>
      <c r="AF4" s="110">
        <f>Z4/V4-1</f>
        <v>9.3538422645147445E-3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64147</v>
      </c>
      <c r="W5" s="108">
        <v>65053</v>
      </c>
      <c r="X5" s="108">
        <v>66054</v>
      </c>
      <c r="Y5" s="108">
        <v>64818</v>
      </c>
      <c r="Z5" s="108">
        <v>64008</v>
      </c>
      <c r="AB5" s="109" t="str">
        <f>TEXT(Z5,"###,###")</f>
        <v>64,008</v>
      </c>
      <c r="AD5" s="110">
        <f t="shared" ref="AD5:AD9" si="0">Z5/Y5-1</f>
        <v>-1.2496528742016122E-2</v>
      </c>
      <c r="AF5" s="110">
        <f t="shared" ref="AF5:AF9" si="1">Z5/V5-1</f>
        <v>-2.1668979063712568E-3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62434</v>
      </c>
      <c r="W6" s="108">
        <v>63286</v>
      </c>
      <c r="X6" s="108">
        <v>65290</v>
      </c>
      <c r="Y6" s="108">
        <v>63482</v>
      </c>
      <c r="Z6" s="108">
        <v>63702</v>
      </c>
      <c r="AB6" s="109" t="str">
        <f>TEXT(Z6,"###,###")</f>
        <v>63,702</v>
      </c>
      <c r="AD6" s="110">
        <f t="shared" si="0"/>
        <v>3.4655492895623308E-3</v>
      </c>
      <c r="AF6" s="110">
        <f t="shared" si="1"/>
        <v>2.0309446775795159E-2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91911</v>
      </c>
      <c r="W7" s="108">
        <v>93269</v>
      </c>
      <c r="X7" s="108">
        <v>94454</v>
      </c>
      <c r="Y7" s="108">
        <v>94623</v>
      </c>
      <c r="Z7" s="108">
        <v>93247</v>
      </c>
      <c r="AB7" s="109" t="str">
        <f>TEXT(Z7,"###,###")</f>
        <v>93,247</v>
      </c>
      <c r="AD7" s="110">
        <f t="shared" si="0"/>
        <v>-1.4541918983756563E-2</v>
      </c>
      <c r="AF7" s="110">
        <f t="shared" si="1"/>
        <v>1.4535800937863774E-2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127,763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93,247</v>
      </c>
      <c r="P8" s="67"/>
      <c r="S8" s="107" t="s">
        <v>84</v>
      </c>
      <c r="T8" s="108"/>
      <c r="U8" s="108"/>
      <c r="V8" s="108">
        <v>44295.11</v>
      </c>
      <c r="W8" s="108">
        <v>46162</v>
      </c>
      <c r="X8" s="108">
        <v>47024</v>
      </c>
      <c r="Y8" s="108">
        <v>48263.69</v>
      </c>
      <c r="Z8" s="108">
        <v>50267</v>
      </c>
      <c r="AB8" s="109" t="str">
        <f>TEXT(Z8,"$###,###")</f>
        <v>$50,267</v>
      </c>
      <c r="AD8" s="110">
        <f t="shared" si="0"/>
        <v>4.1507601262978477E-2</v>
      </c>
      <c r="AF8" s="110">
        <f t="shared" si="1"/>
        <v>0.13482052533564093</v>
      </c>
    </row>
    <row r="9" spans="1:32" x14ac:dyDescent="0.25">
      <c r="A9" s="30" t="s">
        <v>14</v>
      </c>
      <c r="B9" s="71"/>
      <c r="C9" s="72"/>
      <c r="D9" s="73">
        <f>AD104</f>
        <v>80.783168836047992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50.993597649254127</v>
      </c>
      <c r="P9" s="74" t="s">
        <v>85</v>
      </c>
      <c r="S9" s="107" t="s">
        <v>7</v>
      </c>
      <c r="T9" s="108"/>
      <c r="U9" s="108"/>
      <c r="V9" s="108">
        <v>5151896796</v>
      </c>
      <c r="W9" s="108">
        <v>5441499064</v>
      </c>
      <c r="X9" s="108">
        <v>5686067173</v>
      </c>
      <c r="Y9" s="108">
        <v>5876687926</v>
      </c>
      <c r="Z9" s="108">
        <v>6024421993</v>
      </c>
      <c r="AB9" s="109" t="str">
        <f>TEXT(Z9/1000000,"$#,###.0")&amp;" mil"</f>
        <v>$6,024.4 mil</v>
      </c>
      <c r="AD9" s="110">
        <f t="shared" si="0"/>
        <v>2.5139001570321007E-2</v>
      </c>
      <c r="AF9" s="110">
        <f t="shared" si="1"/>
        <v>0.16935999138752944</v>
      </c>
    </row>
    <row r="10" spans="1:32" x14ac:dyDescent="0.25">
      <c r="A10" s="30" t="s">
        <v>17</v>
      </c>
      <c r="B10" s="71"/>
      <c r="C10" s="72"/>
      <c r="D10" s="73">
        <f>AD105</f>
        <v>13.417029969553001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48.960288266646643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87.043014788679528</v>
      </c>
      <c r="P11" s="74" t="s">
        <v>85</v>
      </c>
      <c r="S11" s="107" t="s">
        <v>29</v>
      </c>
      <c r="T11" s="112"/>
      <c r="U11" s="112"/>
      <c r="V11" s="112">
        <v>115331</v>
      </c>
      <c r="W11" s="112">
        <v>116946</v>
      </c>
      <c r="X11" s="112">
        <v>119608</v>
      </c>
      <c r="Y11" s="112">
        <v>116687</v>
      </c>
      <c r="Z11" s="112">
        <v>115678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6.0119896618657975</v>
      </c>
      <c r="P12" s="74" t="s">
        <v>85</v>
      </c>
      <c r="S12" s="107" t="s">
        <v>30</v>
      </c>
      <c r="T12" s="112"/>
      <c r="U12" s="112"/>
      <c r="V12" s="112">
        <v>11248</v>
      </c>
      <c r="W12" s="112">
        <v>11385</v>
      </c>
      <c r="X12" s="112">
        <v>11739</v>
      </c>
      <c r="Y12" s="112">
        <v>11610</v>
      </c>
      <c r="Z12" s="112">
        <v>12085</v>
      </c>
    </row>
    <row r="13" spans="1:32" ht="15" customHeight="1" x14ac:dyDescent="0.25">
      <c r="A13" s="30" t="s">
        <v>19</v>
      </c>
      <c r="B13" s="72"/>
      <c r="C13" s="72"/>
      <c r="D13" s="73">
        <f>AD108</f>
        <v>14.731181954086864</v>
      </c>
      <c r="E13" s="74" t="s">
        <v>85</v>
      </c>
      <c r="F13" s="24"/>
      <c r="G13" s="142" t="s">
        <v>285</v>
      </c>
      <c r="H13" s="143"/>
      <c r="I13" s="143"/>
      <c r="J13" s="143"/>
      <c r="K13" s="143"/>
      <c r="L13" s="143"/>
      <c r="M13" s="81"/>
      <c r="N13" s="72"/>
      <c r="O13" s="73">
        <f>T132</f>
        <v>6.9482128111360151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14.654477430868093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41.7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22.266227311506462</v>
      </c>
      <c r="E15" s="74" t="s">
        <v>85</v>
      </c>
      <c r="F15" s="24"/>
      <c r="G15" s="33" t="s">
        <v>279</v>
      </c>
      <c r="H15" s="72"/>
      <c r="I15" s="72"/>
      <c r="J15" s="72"/>
      <c r="K15" s="82"/>
      <c r="L15" s="72"/>
      <c r="M15" s="72"/>
      <c r="N15" s="72"/>
      <c r="O15" s="73">
        <f>AB38</f>
        <v>15.313924186370704</v>
      </c>
      <c r="P15" s="74" t="s">
        <v>85</v>
      </c>
      <c r="S15" s="115" t="s">
        <v>61</v>
      </c>
      <c r="T15" s="115"/>
      <c r="U15" s="116"/>
      <c r="V15" s="116">
        <v>390</v>
      </c>
      <c r="W15" s="116">
        <v>408</v>
      </c>
      <c r="X15" s="116">
        <v>388</v>
      </c>
      <c r="Y15" s="112">
        <v>400</v>
      </c>
      <c r="Z15" s="112">
        <v>404</v>
      </c>
      <c r="AB15" s="117">
        <f t="shared" ref="AB15:AB34" si="2">IF(Z15="np",0,Z15/$Z$34)</f>
        <v>3.1621048347330602E-3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42.326808230864962</v>
      </c>
      <c r="E16" s="85" t="s">
        <v>85</v>
      </c>
      <c r="F16" s="24"/>
      <c r="G16" s="86" t="s">
        <v>280</v>
      </c>
      <c r="H16" s="35"/>
      <c r="I16" s="35"/>
      <c r="J16" s="35"/>
      <c r="K16" s="36"/>
      <c r="L16" s="35"/>
      <c r="M16" s="35"/>
      <c r="N16" s="35"/>
      <c r="O16" s="84">
        <f>AB37</f>
        <v>84.686075813629287</v>
      </c>
      <c r="P16" s="37" t="s">
        <v>85</v>
      </c>
      <c r="S16" s="115" t="s">
        <v>62</v>
      </c>
      <c r="T16" s="115"/>
      <c r="U16" s="116"/>
      <c r="V16" s="116">
        <v>147</v>
      </c>
      <c r="W16" s="116">
        <v>148</v>
      </c>
      <c r="X16" s="116">
        <v>130</v>
      </c>
      <c r="Y16" s="112">
        <v>140</v>
      </c>
      <c r="Z16" s="112">
        <v>138</v>
      </c>
      <c r="AB16" s="117">
        <f t="shared" si="2"/>
        <v>1.0801249187949564E-3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9949</v>
      </c>
      <c r="W17" s="116">
        <v>9941</v>
      </c>
      <c r="X17" s="116">
        <v>9981</v>
      </c>
      <c r="Y17" s="112">
        <v>9496</v>
      </c>
      <c r="Z17" s="112">
        <v>9511</v>
      </c>
      <c r="AB17" s="117">
        <f t="shared" si="2"/>
        <v>7.4442522483034998E-2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289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782</v>
      </c>
      <c r="W18" s="116">
        <v>795</v>
      </c>
      <c r="X18" s="116">
        <v>826</v>
      </c>
      <c r="Y18" s="112">
        <v>807</v>
      </c>
      <c r="Z18" s="112">
        <v>839</v>
      </c>
      <c r="AB18" s="117">
        <f t="shared" si="2"/>
        <v>6.5668464265867272E-3</v>
      </c>
    </row>
    <row r="19" spans="1:28" x14ac:dyDescent="0.25">
      <c r="A19" s="63" t="str">
        <f>$S$1&amp;" ("&amp;$V$2&amp;" to "&amp;$Z$2&amp;")"</f>
        <v>Knox (2016-17 to 2020-21)</v>
      </c>
      <c r="B19" s="63"/>
      <c r="C19" s="63"/>
      <c r="D19" s="63"/>
      <c r="E19" s="63"/>
      <c r="F19" s="63"/>
      <c r="G19" s="63" t="str">
        <f>$S$1&amp;" ("&amp;$V$2&amp;" to "&amp;$Z$2&amp;")"</f>
        <v>Knox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9268</v>
      </c>
      <c r="W19" s="116">
        <v>10245</v>
      </c>
      <c r="X19" s="116">
        <v>10412</v>
      </c>
      <c r="Y19" s="112">
        <v>10138</v>
      </c>
      <c r="Z19" s="112">
        <v>10202</v>
      </c>
      <c r="AB19" s="117">
        <f t="shared" si="2"/>
        <v>7.9850974069174963E-2</v>
      </c>
    </row>
    <row r="20" spans="1:28" x14ac:dyDescent="0.25">
      <c r="S20" s="115" t="s">
        <v>66</v>
      </c>
      <c r="T20" s="115"/>
      <c r="U20" s="116"/>
      <c r="V20" s="116">
        <v>8213</v>
      </c>
      <c r="W20" s="116">
        <v>8188</v>
      </c>
      <c r="X20" s="116">
        <v>8247</v>
      </c>
      <c r="Y20" s="112">
        <v>7766</v>
      </c>
      <c r="Z20" s="112">
        <v>7639</v>
      </c>
      <c r="AB20" s="117">
        <f t="shared" si="2"/>
        <v>5.9790393149816455E-2</v>
      </c>
    </row>
    <row r="21" spans="1:28" x14ac:dyDescent="0.25">
      <c r="S21" s="115" t="s">
        <v>67</v>
      </c>
      <c r="T21" s="115"/>
      <c r="U21" s="116"/>
      <c r="V21" s="116">
        <v>13279</v>
      </c>
      <c r="W21" s="116">
        <v>13438</v>
      </c>
      <c r="X21" s="116">
        <v>13327</v>
      </c>
      <c r="Y21" s="112">
        <v>13694</v>
      </c>
      <c r="Z21" s="112">
        <v>14046</v>
      </c>
      <c r="AB21" s="117">
        <f t="shared" si="2"/>
        <v>0.10993793195213011</v>
      </c>
    </row>
    <row r="22" spans="1:28" x14ac:dyDescent="0.25">
      <c r="S22" s="115" t="s">
        <v>68</v>
      </c>
      <c r="T22" s="115"/>
      <c r="U22" s="116"/>
      <c r="V22" s="116">
        <v>6747</v>
      </c>
      <c r="W22" s="116">
        <v>6824</v>
      </c>
      <c r="X22" s="116">
        <v>7755</v>
      </c>
      <c r="Y22" s="112">
        <v>7181</v>
      </c>
      <c r="Z22" s="112">
        <v>7252</v>
      </c>
      <c r="AB22" s="117">
        <f t="shared" si="2"/>
        <v>5.6761347181891471E-2</v>
      </c>
    </row>
    <row r="23" spans="1:28" x14ac:dyDescent="0.25">
      <c r="S23" s="115" t="s">
        <v>69</v>
      </c>
      <c r="T23" s="115"/>
      <c r="U23" s="116"/>
      <c r="V23" s="116">
        <v>3414</v>
      </c>
      <c r="W23" s="116">
        <v>3880</v>
      </c>
      <c r="X23" s="116">
        <v>3864</v>
      </c>
      <c r="Y23" s="112">
        <v>3684</v>
      </c>
      <c r="Z23" s="112">
        <v>3734</v>
      </c>
      <c r="AB23" s="117">
        <f t="shared" si="2"/>
        <v>2.9225988744785266E-2</v>
      </c>
    </row>
    <row r="24" spans="1:28" x14ac:dyDescent="0.25">
      <c r="S24" s="115" t="s">
        <v>70</v>
      </c>
      <c r="T24" s="115"/>
      <c r="U24" s="116"/>
      <c r="V24" s="116">
        <v>2297</v>
      </c>
      <c r="W24" s="116">
        <v>2318</v>
      </c>
      <c r="X24" s="116">
        <v>2412</v>
      </c>
      <c r="Y24" s="112">
        <v>2176</v>
      </c>
      <c r="Z24" s="112">
        <v>2116</v>
      </c>
      <c r="AB24" s="117">
        <f t="shared" si="2"/>
        <v>1.6561915421522664E-2</v>
      </c>
    </row>
    <row r="25" spans="1:28" x14ac:dyDescent="0.25">
      <c r="S25" s="115" t="s">
        <v>71</v>
      </c>
      <c r="T25" s="115"/>
      <c r="U25" s="116"/>
      <c r="V25" s="116">
        <v>5460</v>
      </c>
      <c r="W25" s="116">
        <v>5549</v>
      </c>
      <c r="X25" s="116">
        <v>5659</v>
      </c>
      <c r="Y25" s="112">
        <v>5909</v>
      </c>
      <c r="Z25" s="112">
        <v>5778</v>
      </c>
      <c r="AB25" s="117">
        <f t="shared" si="2"/>
        <v>4.5224360730414907E-2</v>
      </c>
    </row>
    <row r="26" spans="1:28" x14ac:dyDescent="0.25">
      <c r="S26" s="115" t="s">
        <v>72</v>
      </c>
      <c r="T26" s="115"/>
      <c r="U26" s="116"/>
      <c r="V26" s="116">
        <v>2203</v>
      </c>
      <c r="W26" s="116">
        <v>2422</v>
      </c>
      <c r="X26" s="116">
        <v>2403</v>
      </c>
      <c r="Y26" s="112">
        <v>2319</v>
      </c>
      <c r="Z26" s="112">
        <v>2334</v>
      </c>
      <c r="AB26" s="117">
        <f t="shared" si="2"/>
        <v>1.8268199713532086E-2</v>
      </c>
    </row>
    <row r="27" spans="1:28" x14ac:dyDescent="0.25">
      <c r="S27" s="115" t="s">
        <v>73</v>
      </c>
      <c r="T27" s="115"/>
      <c r="U27" s="116"/>
      <c r="V27" s="116">
        <v>9528</v>
      </c>
      <c r="W27" s="116">
        <v>10409</v>
      </c>
      <c r="X27" s="116">
        <v>10957</v>
      </c>
      <c r="Y27" s="112">
        <v>10673</v>
      </c>
      <c r="Z27" s="112">
        <v>10881</v>
      </c>
      <c r="AB27" s="117">
        <f t="shared" si="2"/>
        <v>8.5165501749332753E-2</v>
      </c>
    </row>
    <row r="28" spans="1:28" x14ac:dyDescent="0.25">
      <c r="S28" s="115" t="s">
        <v>74</v>
      </c>
      <c r="T28" s="115"/>
      <c r="U28" s="116"/>
      <c r="V28" s="116">
        <v>10783</v>
      </c>
      <c r="W28" s="116">
        <v>11683</v>
      </c>
      <c r="X28" s="116">
        <v>11984</v>
      </c>
      <c r="Y28" s="112">
        <v>11603</v>
      </c>
      <c r="Z28" s="112">
        <v>10862</v>
      </c>
      <c r="AB28" s="117">
        <f t="shared" si="2"/>
        <v>8.5016788898194307E-2</v>
      </c>
    </row>
    <row r="29" spans="1:28" x14ac:dyDescent="0.25">
      <c r="S29" s="115" t="s">
        <v>75</v>
      </c>
      <c r="T29" s="115"/>
      <c r="U29" s="116"/>
      <c r="V29" s="116">
        <v>5295</v>
      </c>
      <c r="W29" s="116">
        <v>4795</v>
      </c>
      <c r="X29" s="116">
        <v>8382</v>
      </c>
      <c r="Y29" s="112">
        <v>5115</v>
      </c>
      <c r="Z29" s="112">
        <v>5092</v>
      </c>
      <c r="AB29" s="117">
        <f t="shared" si="2"/>
        <v>3.9855044105100851E-2</v>
      </c>
    </row>
    <row r="30" spans="1:28" x14ac:dyDescent="0.25">
      <c r="S30" s="115" t="s">
        <v>76</v>
      </c>
      <c r="T30" s="115"/>
      <c r="U30" s="116"/>
      <c r="V30" s="116">
        <v>9643</v>
      </c>
      <c r="W30" s="116">
        <v>9806</v>
      </c>
      <c r="X30" s="116">
        <v>7712</v>
      </c>
      <c r="Y30" s="112">
        <v>10050</v>
      </c>
      <c r="Z30" s="112">
        <v>9676</v>
      </c>
      <c r="AB30" s="117">
        <f t="shared" si="2"/>
        <v>7.5733976190289834E-2</v>
      </c>
    </row>
    <row r="31" spans="1:28" x14ac:dyDescent="0.25">
      <c r="S31" s="115" t="s">
        <v>77</v>
      </c>
      <c r="T31" s="115"/>
      <c r="U31" s="116"/>
      <c r="V31" s="116">
        <v>13315</v>
      </c>
      <c r="W31" s="116">
        <v>14477</v>
      </c>
      <c r="X31" s="116">
        <v>14857</v>
      </c>
      <c r="Y31" s="112">
        <v>15510</v>
      </c>
      <c r="Z31" s="112">
        <v>16439</v>
      </c>
      <c r="AB31" s="117">
        <f t="shared" si="2"/>
        <v>0.12866792420340786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2296</v>
      </c>
      <c r="W32" s="116">
        <v>2523</v>
      </c>
      <c r="X32" s="116">
        <v>2643</v>
      </c>
      <c r="Y32" s="112">
        <v>2668</v>
      </c>
      <c r="Z32" s="112">
        <v>2586</v>
      </c>
      <c r="AB32" s="117">
        <f t="shared" si="2"/>
        <v>2.0240601739157659E-2</v>
      </c>
    </row>
    <row r="33" spans="19:32" x14ac:dyDescent="0.25">
      <c r="S33" s="115" t="s">
        <v>79</v>
      </c>
      <c r="T33" s="115"/>
      <c r="U33" s="116"/>
      <c r="V33" s="116">
        <v>4522</v>
      </c>
      <c r="W33" s="116">
        <v>5020</v>
      </c>
      <c r="X33" s="116">
        <v>5101</v>
      </c>
      <c r="Y33" s="112">
        <v>5194</v>
      </c>
      <c r="Z33" s="112">
        <v>5219</v>
      </c>
      <c r="AB33" s="117">
        <f t="shared" si="2"/>
        <v>4.0849072110078821E-2</v>
      </c>
    </row>
    <row r="34" spans="19:32" x14ac:dyDescent="0.25">
      <c r="S34" s="118" t="s">
        <v>53</v>
      </c>
      <c r="T34" s="118"/>
      <c r="U34" s="119"/>
      <c r="V34" s="119">
        <v>126577</v>
      </c>
      <c r="W34" s="119">
        <v>128332</v>
      </c>
      <c r="X34" s="119">
        <v>131344</v>
      </c>
      <c r="Y34" s="120">
        <v>128295</v>
      </c>
      <c r="Z34" s="120">
        <v>127763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78286</v>
      </c>
      <c r="W37" s="112">
        <v>79493</v>
      </c>
      <c r="X37" s="112">
        <v>79119</v>
      </c>
      <c r="Y37" s="112">
        <v>79877</v>
      </c>
      <c r="Z37" s="112">
        <v>78974</v>
      </c>
      <c r="AB37" s="132">
        <f>Z37/Z40*100</f>
        <v>84.686075813629287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13626</v>
      </c>
      <c r="W38" s="112">
        <v>13783</v>
      </c>
      <c r="X38" s="112">
        <v>15336</v>
      </c>
      <c r="Y38" s="112">
        <v>14751</v>
      </c>
      <c r="Z38" s="112">
        <v>14281</v>
      </c>
      <c r="AB38" s="132">
        <f>Z38/Z40*100</f>
        <v>15.313924186370704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91912</v>
      </c>
      <c r="W40" s="112">
        <v>93276</v>
      </c>
      <c r="X40" s="112">
        <v>94455</v>
      </c>
      <c r="Y40" s="112">
        <v>94628</v>
      </c>
      <c r="Z40" s="112">
        <v>93255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37</v>
      </c>
      <c r="W44" s="112">
        <v>27</v>
      </c>
      <c r="X44" s="112">
        <v>21</v>
      </c>
      <c r="Y44" s="112">
        <v>24</v>
      </c>
      <c r="Z44" s="112">
        <v>25</v>
      </c>
    </row>
    <row r="45" spans="19:32" x14ac:dyDescent="0.25">
      <c r="S45" s="115" t="s">
        <v>37</v>
      </c>
      <c r="T45" s="115"/>
      <c r="U45" s="112"/>
      <c r="V45" s="112">
        <v>985</v>
      </c>
      <c r="W45" s="112">
        <v>1010</v>
      </c>
      <c r="X45" s="112">
        <v>1274</v>
      </c>
      <c r="Y45" s="112">
        <v>1101</v>
      </c>
      <c r="Z45" s="112">
        <v>1109</v>
      </c>
    </row>
    <row r="46" spans="19:32" x14ac:dyDescent="0.25">
      <c r="S46" s="115" t="s">
        <v>38</v>
      </c>
      <c r="T46" s="115"/>
      <c r="U46" s="112"/>
      <c r="V46" s="112">
        <v>3606</v>
      </c>
      <c r="W46" s="112">
        <v>3591</v>
      </c>
      <c r="X46" s="112">
        <v>3637</v>
      </c>
      <c r="Y46" s="112">
        <v>3268</v>
      </c>
      <c r="Z46" s="112">
        <v>3315</v>
      </c>
    </row>
    <row r="47" spans="19:32" x14ac:dyDescent="0.25">
      <c r="S47" s="115" t="s">
        <v>39</v>
      </c>
      <c r="T47" s="115"/>
      <c r="U47" s="112"/>
      <c r="V47" s="112">
        <v>6334</v>
      </c>
      <c r="W47" s="112">
        <v>6398</v>
      </c>
      <c r="X47" s="112">
        <v>6576</v>
      </c>
      <c r="Y47" s="112">
        <v>6218</v>
      </c>
      <c r="Z47" s="112">
        <v>5919</v>
      </c>
    </row>
    <row r="48" spans="19:32" x14ac:dyDescent="0.25">
      <c r="S48" s="115" t="s">
        <v>40</v>
      </c>
      <c r="T48" s="115"/>
      <c r="U48" s="112"/>
      <c r="V48" s="112">
        <v>7721</v>
      </c>
      <c r="W48" s="112">
        <v>7895</v>
      </c>
      <c r="X48" s="112">
        <v>7972</v>
      </c>
      <c r="Y48" s="112">
        <v>7718</v>
      </c>
      <c r="Z48" s="112">
        <v>7423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7286</v>
      </c>
      <c r="W49" s="112">
        <v>7586</v>
      </c>
      <c r="X49" s="112">
        <v>7594</v>
      </c>
      <c r="Y49" s="112">
        <v>7563</v>
      </c>
      <c r="Z49" s="112">
        <v>7269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Knox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6866</v>
      </c>
      <c r="W50" s="112">
        <v>6942</v>
      </c>
      <c r="X50" s="112">
        <v>7071</v>
      </c>
      <c r="Y50" s="112">
        <v>7299</v>
      </c>
      <c r="Z50" s="112">
        <v>7155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6180</v>
      </c>
      <c r="W51" s="112">
        <v>6218</v>
      </c>
      <c r="X51" s="112">
        <v>6273</v>
      </c>
      <c r="Y51" s="112">
        <v>6291</v>
      </c>
      <c r="Z51" s="112">
        <v>6484</v>
      </c>
    </row>
    <row r="52" spans="1:26" ht="15" customHeight="1" x14ac:dyDescent="0.25">
      <c r="S52" s="115" t="s">
        <v>44</v>
      </c>
      <c r="T52" s="115"/>
      <c r="U52" s="112"/>
      <c r="V52" s="112">
        <v>6426</v>
      </c>
      <c r="W52" s="112">
        <v>6412</v>
      </c>
      <c r="X52" s="112">
        <v>6390</v>
      </c>
      <c r="Y52" s="112">
        <v>6293</v>
      </c>
      <c r="Z52" s="112">
        <v>6175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5861</v>
      </c>
      <c r="W53" s="112">
        <v>5878</v>
      </c>
      <c r="X53" s="112">
        <v>5778</v>
      </c>
      <c r="Y53" s="112">
        <v>5704</v>
      </c>
      <c r="Z53" s="112">
        <v>5764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5573</v>
      </c>
      <c r="W54" s="112">
        <v>5670</v>
      </c>
      <c r="X54" s="112">
        <v>5658</v>
      </c>
      <c r="Y54" s="112">
        <v>5612</v>
      </c>
      <c r="Z54" s="112">
        <v>5446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4038</v>
      </c>
      <c r="W55" s="112">
        <v>4086</v>
      </c>
      <c r="X55" s="112">
        <v>4285</v>
      </c>
      <c r="Y55" s="112">
        <v>4149</v>
      </c>
      <c r="Z55" s="112">
        <v>4344</v>
      </c>
    </row>
    <row r="56" spans="1:26" ht="15" customHeight="1" x14ac:dyDescent="0.25">
      <c r="S56" s="115" t="s">
        <v>48</v>
      </c>
      <c r="T56" s="115"/>
      <c r="U56" s="112"/>
      <c r="V56" s="112">
        <v>2071</v>
      </c>
      <c r="W56" s="112">
        <v>2086</v>
      </c>
      <c r="X56" s="112">
        <v>2225</v>
      </c>
      <c r="Y56" s="112">
        <v>2192</v>
      </c>
      <c r="Z56" s="112">
        <v>2197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732</v>
      </c>
      <c r="W57" s="112">
        <v>785</v>
      </c>
      <c r="X57" s="112">
        <v>838</v>
      </c>
      <c r="Y57" s="112">
        <v>908</v>
      </c>
      <c r="Z57" s="112">
        <v>915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243</v>
      </c>
      <c r="W58" s="112">
        <v>260</v>
      </c>
      <c r="X58" s="112">
        <v>273</v>
      </c>
      <c r="Y58" s="112">
        <v>294</v>
      </c>
      <c r="Z58" s="112">
        <v>293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109</v>
      </c>
      <c r="W59" s="112">
        <v>121</v>
      </c>
      <c r="X59" s="112">
        <v>122</v>
      </c>
      <c r="Y59" s="112">
        <v>120</v>
      </c>
      <c r="Z59" s="112">
        <v>115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78</v>
      </c>
      <c r="W60" s="112">
        <v>82</v>
      </c>
      <c r="X60" s="112">
        <v>71</v>
      </c>
      <c r="Y60" s="112">
        <v>65</v>
      </c>
      <c r="Z60" s="112">
        <v>60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64150</v>
      </c>
      <c r="W61" s="112">
        <v>65053</v>
      </c>
      <c r="X61" s="112">
        <v>66057</v>
      </c>
      <c r="Y61" s="112">
        <v>64820</v>
      </c>
      <c r="Z61" s="112">
        <v>64008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29</v>
      </c>
      <c r="W63" s="112">
        <v>22</v>
      </c>
      <c r="X63" s="112">
        <v>20</v>
      </c>
      <c r="Y63" s="112">
        <v>17</v>
      </c>
      <c r="Z63" s="112">
        <v>19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1232</v>
      </c>
      <c r="W64" s="112">
        <v>1204</v>
      </c>
      <c r="X64" s="112">
        <v>1419</v>
      </c>
      <c r="Y64" s="112">
        <v>1207</v>
      </c>
      <c r="Z64" s="112">
        <v>1308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Knox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3821</v>
      </c>
      <c r="W65" s="112">
        <v>3690</v>
      </c>
      <c r="X65" s="112">
        <v>3981</v>
      </c>
      <c r="Y65" s="112">
        <v>3501</v>
      </c>
      <c r="Z65" s="112">
        <v>3618</v>
      </c>
    </row>
    <row r="66" spans="1:26" x14ac:dyDescent="0.25">
      <c r="S66" s="115" t="s">
        <v>39</v>
      </c>
      <c r="T66" s="115"/>
      <c r="U66" s="112"/>
      <c r="V66" s="112">
        <v>6747</v>
      </c>
      <c r="W66" s="112">
        <v>6686</v>
      </c>
      <c r="X66" s="112">
        <v>6685</v>
      </c>
      <c r="Y66" s="112">
        <v>6164</v>
      </c>
      <c r="Z66" s="112">
        <v>6160</v>
      </c>
    </row>
    <row r="67" spans="1:26" x14ac:dyDescent="0.25">
      <c r="S67" s="115" t="s">
        <v>40</v>
      </c>
      <c r="T67" s="115"/>
      <c r="U67" s="112"/>
      <c r="V67" s="112">
        <v>7660</v>
      </c>
      <c r="W67" s="112">
        <v>7945</v>
      </c>
      <c r="X67" s="112">
        <v>7910</v>
      </c>
      <c r="Y67" s="112">
        <v>7526</v>
      </c>
      <c r="Z67" s="112">
        <v>7310</v>
      </c>
    </row>
    <row r="68" spans="1:26" x14ac:dyDescent="0.25">
      <c r="S68" s="115" t="s">
        <v>41</v>
      </c>
      <c r="T68" s="115"/>
      <c r="U68" s="112"/>
      <c r="V68" s="112">
        <v>6635</v>
      </c>
      <c r="W68" s="112">
        <v>7096</v>
      </c>
      <c r="X68" s="112">
        <v>7364</v>
      </c>
      <c r="Y68" s="112">
        <v>7265</v>
      </c>
      <c r="Z68" s="112">
        <v>7251</v>
      </c>
    </row>
    <row r="69" spans="1:26" x14ac:dyDescent="0.25">
      <c r="S69" s="115" t="s">
        <v>42</v>
      </c>
      <c r="T69" s="115"/>
      <c r="U69" s="112"/>
      <c r="V69" s="112">
        <v>6043</v>
      </c>
      <c r="W69" s="112">
        <v>6223</v>
      </c>
      <c r="X69" s="112">
        <v>6561</v>
      </c>
      <c r="Y69" s="112">
        <v>6682</v>
      </c>
      <c r="Z69" s="112">
        <v>6823</v>
      </c>
    </row>
    <row r="70" spans="1:26" x14ac:dyDescent="0.25">
      <c r="S70" s="115" t="s">
        <v>43</v>
      </c>
      <c r="T70" s="115"/>
      <c r="U70" s="112"/>
      <c r="V70" s="112">
        <v>5879</v>
      </c>
      <c r="W70" s="112">
        <v>5933</v>
      </c>
      <c r="X70" s="112">
        <v>6057</v>
      </c>
      <c r="Y70" s="112">
        <v>6123</v>
      </c>
      <c r="Z70" s="112">
        <v>6371</v>
      </c>
    </row>
    <row r="71" spans="1:26" x14ac:dyDescent="0.25">
      <c r="S71" s="115" t="s">
        <v>44</v>
      </c>
      <c r="T71" s="115"/>
      <c r="U71" s="112"/>
      <c r="V71" s="112">
        <v>6641</v>
      </c>
      <c r="W71" s="112">
        <v>6585</v>
      </c>
      <c r="X71" s="112">
        <v>6703</v>
      </c>
      <c r="Y71" s="112">
        <v>6461</v>
      </c>
      <c r="Z71" s="112">
        <v>6320</v>
      </c>
    </row>
    <row r="72" spans="1:26" x14ac:dyDescent="0.25">
      <c r="S72" s="115" t="s">
        <v>45</v>
      </c>
      <c r="T72" s="115"/>
      <c r="U72" s="112"/>
      <c r="V72" s="112">
        <v>6190</v>
      </c>
      <c r="W72" s="112">
        <v>6186</v>
      </c>
      <c r="X72" s="112">
        <v>6307</v>
      </c>
      <c r="Y72" s="112">
        <v>6218</v>
      </c>
      <c r="Z72" s="112">
        <v>6218</v>
      </c>
    </row>
    <row r="73" spans="1:26" x14ac:dyDescent="0.25">
      <c r="S73" s="115" t="s">
        <v>46</v>
      </c>
      <c r="T73" s="115"/>
      <c r="U73" s="112"/>
      <c r="V73" s="112">
        <v>5444</v>
      </c>
      <c r="W73" s="112">
        <v>5471</v>
      </c>
      <c r="X73" s="112">
        <v>5647</v>
      </c>
      <c r="Y73" s="112">
        <v>5529</v>
      </c>
      <c r="Z73" s="112">
        <v>5400</v>
      </c>
    </row>
    <row r="74" spans="1:26" x14ac:dyDescent="0.25">
      <c r="S74" s="115" t="s">
        <v>47</v>
      </c>
      <c r="T74" s="115"/>
      <c r="U74" s="112"/>
      <c r="V74" s="112">
        <v>3679</v>
      </c>
      <c r="W74" s="112">
        <v>3774</v>
      </c>
      <c r="X74" s="112">
        <v>3924</v>
      </c>
      <c r="Y74" s="112">
        <v>3954</v>
      </c>
      <c r="Z74" s="112">
        <v>3982</v>
      </c>
    </row>
    <row r="75" spans="1:26" x14ac:dyDescent="0.25">
      <c r="S75" s="115" t="s">
        <v>48</v>
      </c>
      <c r="T75" s="115"/>
      <c r="U75" s="112"/>
      <c r="V75" s="112">
        <v>1518</v>
      </c>
      <c r="W75" s="112">
        <v>1493</v>
      </c>
      <c r="X75" s="112">
        <v>1712</v>
      </c>
      <c r="Y75" s="112">
        <v>1791</v>
      </c>
      <c r="Z75" s="112">
        <v>1874</v>
      </c>
    </row>
    <row r="76" spans="1:26" x14ac:dyDescent="0.25">
      <c r="S76" s="115" t="s">
        <v>49</v>
      </c>
      <c r="T76" s="115"/>
      <c r="U76" s="112"/>
      <c r="V76" s="112">
        <v>435</v>
      </c>
      <c r="W76" s="112">
        <v>494</v>
      </c>
      <c r="X76" s="112">
        <v>535</v>
      </c>
      <c r="Y76" s="112">
        <v>565</v>
      </c>
      <c r="Z76" s="112">
        <v>580</v>
      </c>
    </row>
    <row r="77" spans="1:26" x14ac:dyDescent="0.25">
      <c r="S77" s="115" t="s">
        <v>50</v>
      </c>
      <c r="T77" s="115"/>
      <c r="U77" s="112"/>
      <c r="V77" s="112">
        <v>218</v>
      </c>
      <c r="W77" s="112">
        <v>207</v>
      </c>
      <c r="X77" s="112">
        <v>206</v>
      </c>
      <c r="Y77" s="112">
        <v>198</v>
      </c>
      <c r="Z77" s="112">
        <v>207</v>
      </c>
    </row>
    <row r="78" spans="1:26" x14ac:dyDescent="0.25">
      <c r="S78" s="115" t="s">
        <v>51</v>
      </c>
      <c r="T78" s="115"/>
      <c r="U78" s="112"/>
      <c r="V78" s="112">
        <v>144</v>
      </c>
      <c r="W78" s="112">
        <v>136</v>
      </c>
      <c r="X78" s="112">
        <v>139</v>
      </c>
      <c r="Y78" s="112">
        <v>141</v>
      </c>
      <c r="Z78" s="112">
        <v>126</v>
      </c>
    </row>
    <row r="79" spans="1:26" x14ac:dyDescent="0.25">
      <c r="S79" s="115" t="s">
        <v>52</v>
      </c>
      <c r="T79" s="115"/>
      <c r="U79" s="112"/>
      <c r="V79" s="112">
        <v>131</v>
      </c>
      <c r="W79" s="112">
        <v>145</v>
      </c>
      <c r="X79" s="112">
        <v>137</v>
      </c>
      <c r="Y79" s="112">
        <v>154</v>
      </c>
      <c r="Z79" s="112">
        <v>135</v>
      </c>
    </row>
    <row r="80" spans="1:26" x14ac:dyDescent="0.25">
      <c r="S80" s="118" t="s">
        <v>53</v>
      </c>
      <c r="T80" s="118"/>
      <c r="U80" s="112"/>
      <c r="V80" s="112">
        <v>62431</v>
      </c>
      <c r="W80" s="112">
        <v>63284</v>
      </c>
      <c r="X80" s="112">
        <v>65287</v>
      </c>
      <c r="Y80" s="112">
        <v>63476</v>
      </c>
      <c r="Z80" s="112">
        <v>63702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Knox</v>
      </c>
      <c r="D83" s="144"/>
      <c r="E83" s="144"/>
      <c r="F83" s="144"/>
      <c r="G83" s="144"/>
      <c r="H83" s="47"/>
      <c r="I83" s="47"/>
      <c r="J83" s="145" t="str">
        <f>'State data for spotlight'!A1</f>
        <v>Victoria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6386</v>
      </c>
      <c r="W83" s="112">
        <v>6626</v>
      </c>
      <c r="X83" s="112">
        <v>6678</v>
      </c>
      <c r="Y83" s="112">
        <v>6835</v>
      </c>
      <c r="Z83" s="112">
        <v>6756</v>
      </c>
      <c r="AD83" s="117"/>
    </row>
    <row r="84" spans="1:30" ht="15" customHeight="1" x14ac:dyDescent="0.25">
      <c r="A84" s="46"/>
      <c r="B84" s="46"/>
      <c r="C84" s="48"/>
      <c r="D84" s="139" t="s">
        <v>0</v>
      </c>
      <c r="E84" s="139"/>
      <c r="F84" s="139" t="s">
        <v>201</v>
      </c>
      <c r="G84" s="139"/>
      <c r="H84" s="48"/>
      <c r="I84" s="48"/>
      <c r="J84" s="48"/>
      <c r="K84" s="48"/>
      <c r="L84" s="139" t="s">
        <v>0</v>
      </c>
      <c r="M84" s="139"/>
      <c r="N84" s="139" t="s">
        <v>201</v>
      </c>
      <c r="O84" s="139"/>
      <c r="S84" s="115" t="s">
        <v>57</v>
      </c>
      <c r="T84" s="115"/>
      <c r="U84" s="112"/>
      <c r="V84" s="112">
        <v>7988</v>
      </c>
      <c r="W84" s="112">
        <v>8222</v>
      </c>
      <c r="X84" s="112">
        <v>8509</v>
      </c>
      <c r="Y84" s="112">
        <v>8611</v>
      </c>
      <c r="Z84" s="112">
        <v>8618</v>
      </c>
    </row>
    <row r="85" spans="1:30" ht="15" customHeight="1" x14ac:dyDescent="0.25">
      <c r="A85" s="46"/>
      <c r="B85" s="46"/>
      <c r="C85" s="58" t="s">
        <v>1</v>
      </c>
      <c r="D85" s="139" t="s">
        <v>2</v>
      </c>
      <c r="E85" s="139"/>
      <c r="F85" s="139" t="str">
        <f>"since "&amp;$V$2</f>
        <v>since 2016-17</v>
      </c>
      <c r="G85" s="139"/>
      <c r="H85" s="48"/>
      <c r="I85" s="48"/>
      <c r="J85" s="48"/>
      <c r="K85" s="58" t="s">
        <v>1</v>
      </c>
      <c r="L85" s="139" t="s">
        <v>2</v>
      </c>
      <c r="M85" s="139"/>
      <c r="N85" s="139" t="str">
        <f>"since "&amp;$V$2</f>
        <v>since 2016-17</v>
      </c>
      <c r="O85" s="139"/>
      <c r="S85" s="115" t="s">
        <v>195</v>
      </c>
      <c r="T85" s="115"/>
      <c r="U85" s="112"/>
      <c r="V85" s="112">
        <v>8676</v>
      </c>
      <c r="W85" s="112">
        <v>8873</v>
      </c>
      <c r="X85" s="112">
        <v>9069</v>
      </c>
      <c r="Y85" s="112">
        <v>8930</v>
      </c>
      <c r="Z85" s="112">
        <v>8704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127,763</v>
      </c>
      <c r="D86" s="96">
        <f t="shared" ref="D86:D91" si="4">AD4</f>
        <v>-4.1466931680891328E-3</v>
      </c>
      <c r="E86" s="97">
        <f t="shared" ref="E86:E91" si="5">AD4</f>
        <v>-4.1466931680891328E-3</v>
      </c>
      <c r="F86" s="96">
        <f t="shared" ref="F86:F91" si="6">AF4</f>
        <v>9.3538422645147445E-3</v>
      </c>
      <c r="G86" s="97">
        <f t="shared" ref="G86:G91" si="7">AF4</f>
        <v>9.3538422645147445E-3</v>
      </c>
      <c r="H86" s="57"/>
      <c r="I86" s="57"/>
      <c r="J86" s="140" t="str">
        <f>'State data for spotlight'!J4</f>
        <v>5,274,707</v>
      </c>
      <c r="K86" s="140"/>
      <c r="L86" s="96">
        <f>'State data for spotlight'!L4</f>
        <v>1.4421743640712803E-2</v>
      </c>
      <c r="M86" s="97">
        <f>'State data for spotlight'!L4</f>
        <v>1.4421743640712803E-2</v>
      </c>
      <c r="N86" s="96">
        <f>'State data for spotlight'!N4</f>
        <v>8.438148994686534E-2</v>
      </c>
      <c r="O86" s="97">
        <f>'State data for spotlight'!N4</f>
        <v>8.438148994686534E-2</v>
      </c>
      <c r="S86" s="115" t="s">
        <v>196</v>
      </c>
      <c r="T86" s="115"/>
      <c r="U86" s="112"/>
      <c r="V86" s="112">
        <v>2136</v>
      </c>
      <c r="W86" s="112">
        <v>2223</v>
      </c>
      <c r="X86" s="112">
        <v>2279</v>
      </c>
      <c r="Y86" s="112">
        <v>2294</v>
      </c>
      <c r="Z86" s="112">
        <v>2246</v>
      </c>
    </row>
    <row r="87" spans="1:30" ht="15" customHeight="1" x14ac:dyDescent="0.25">
      <c r="A87" s="98" t="s">
        <v>4</v>
      </c>
      <c r="B87" s="49"/>
      <c r="C87" s="57" t="str">
        <f t="shared" si="3"/>
        <v>64,008</v>
      </c>
      <c r="D87" s="96">
        <f t="shared" si="4"/>
        <v>-1.2496528742016122E-2</v>
      </c>
      <c r="E87" s="97">
        <f t="shared" si="5"/>
        <v>-1.2496528742016122E-2</v>
      </c>
      <c r="F87" s="96">
        <f t="shared" si="6"/>
        <v>-2.1668979063712568E-3</v>
      </c>
      <c r="G87" s="97">
        <f t="shared" si="7"/>
        <v>-2.1668979063712568E-3</v>
      </c>
      <c r="H87" s="57"/>
      <c r="I87" s="57"/>
      <c r="J87" s="140" t="str">
        <f>'State data for spotlight'!J5</f>
        <v>2,678,317</v>
      </c>
      <c r="K87" s="140"/>
      <c r="L87" s="96">
        <f>'State data for spotlight'!L5</f>
        <v>7.6054295905234603E-3</v>
      </c>
      <c r="M87" s="97">
        <f>'State data for spotlight'!L5</f>
        <v>7.6054295905234603E-3</v>
      </c>
      <c r="N87" s="96">
        <f>'State data for spotlight'!N5</f>
        <v>7.1082164833552008E-2</v>
      </c>
      <c r="O87" s="97">
        <f>'State data for spotlight'!N5</f>
        <v>7.1082164833552008E-2</v>
      </c>
      <c r="S87" s="115" t="s">
        <v>197</v>
      </c>
      <c r="T87" s="115"/>
      <c r="U87" s="112"/>
      <c r="V87" s="112">
        <v>3167</v>
      </c>
      <c r="W87" s="112">
        <v>3153</v>
      </c>
      <c r="X87" s="112">
        <v>3203</v>
      </c>
      <c r="Y87" s="112">
        <v>3158</v>
      </c>
      <c r="Z87" s="112">
        <v>3150</v>
      </c>
    </row>
    <row r="88" spans="1:30" ht="15" customHeight="1" x14ac:dyDescent="0.25">
      <c r="A88" s="98" t="s">
        <v>5</v>
      </c>
      <c r="B88" s="49"/>
      <c r="C88" s="57" t="str">
        <f t="shared" si="3"/>
        <v>63,702</v>
      </c>
      <c r="D88" s="96">
        <f t="shared" si="4"/>
        <v>3.4655492895623308E-3</v>
      </c>
      <c r="E88" s="97">
        <f t="shared" si="5"/>
        <v>3.4655492895623308E-3</v>
      </c>
      <c r="F88" s="96">
        <f t="shared" si="6"/>
        <v>2.0309446775795159E-2</v>
      </c>
      <c r="G88" s="97">
        <f t="shared" si="7"/>
        <v>2.0309446775795159E-2</v>
      </c>
      <c r="H88" s="57"/>
      <c r="I88" s="57"/>
      <c r="J88" s="140" t="str">
        <f>'State data for spotlight'!J6</f>
        <v>2,593,620</v>
      </c>
      <c r="K88" s="140"/>
      <c r="L88" s="96">
        <f>'State data for spotlight'!L6</f>
        <v>2.0458990541862843E-2</v>
      </c>
      <c r="M88" s="97">
        <f>'State data for spotlight'!L6</f>
        <v>2.0458990541862843E-2</v>
      </c>
      <c r="N88" s="96">
        <f>'State data for spotlight'!N6</f>
        <v>9.7278654845571522E-2</v>
      </c>
      <c r="O88" s="97">
        <f>'State data for spotlight'!N6</f>
        <v>9.7278654845571522E-2</v>
      </c>
      <c r="S88" s="115" t="s">
        <v>198</v>
      </c>
      <c r="T88" s="115"/>
      <c r="U88" s="112"/>
      <c r="V88" s="112">
        <v>3141</v>
      </c>
      <c r="W88" s="112">
        <v>3213</v>
      </c>
      <c r="X88" s="112">
        <v>3154</v>
      </c>
      <c r="Y88" s="112">
        <v>3161</v>
      </c>
      <c r="Z88" s="112">
        <v>3053</v>
      </c>
    </row>
    <row r="89" spans="1:30" ht="15" customHeight="1" x14ac:dyDescent="0.25">
      <c r="A89" s="49" t="s">
        <v>6</v>
      </c>
      <c r="B89" s="49"/>
      <c r="C89" s="57" t="str">
        <f t="shared" si="3"/>
        <v>93,247</v>
      </c>
      <c r="D89" s="96">
        <f t="shared" si="4"/>
        <v>-1.4541918983756563E-2</v>
      </c>
      <c r="E89" s="97">
        <f t="shared" si="5"/>
        <v>-1.4541918983756563E-2</v>
      </c>
      <c r="F89" s="96">
        <f t="shared" si="6"/>
        <v>1.4535800937863774E-2</v>
      </c>
      <c r="G89" s="97">
        <f t="shared" si="7"/>
        <v>1.4535800937863774E-2</v>
      </c>
      <c r="H89" s="57"/>
      <c r="I89" s="57"/>
      <c r="J89" s="140" t="str">
        <f>'State data for spotlight'!J7</f>
        <v>3,674,745</v>
      </c>
      <c r="K89" s="140"/>
      <c r="L89" s="96">
        <f>'State data for spotlight'!L7</f>
        <v>-4.8048916624486848E-3</v>
      </c>
      <c r="M89" s="97">
        <f>'State data for spotlight'!L7</f>
        <v>-4.8048916624486848E-3</v>
      </c>
      <c r="N89" s="96">
        <f>'State data for spotlight'!N7</f>
        <v>6.9960159780158238E-2</v>
      </c>
      <c r="O89" s="97">
        <f>'State data for spotlight'!N7</f>
        <v>6.9960159780158238E-2</v>
      </c>
      <c r="S89" s="115" t="s">
        <v>199</v>
      </c>
      <c r="T89" s="115"/>
      <c r="U89" s="112"/>
      <c r="V89" s="112">
        <v>3135</v>
      </c>
      <c r="W89" s="112">
        <v>3292</v>
      </c>
      <c r="X89" s="112">
        <v>3318</v>
      </c>
      <c r="Y89" s="112">
        <v>3270</v>
      </c>
      <c r="Z89" s="112">
        <v>3262</v>
      </c>
    </row>
    <row r="90" spans="1:30" ht="15" customHeight="1" x14ac:dyDescent="0.25">
      <c r="A90" s="49" t="s">
        <v>98</v>
      </c>
      <c r="B90" s="49"/>
      <c r="C90" s="57" t="str">
        <f t="shared" si="3"/>
        <v>$50,267</v>
      </c>
      <c r="D90" s="96">
        <f t="shared" si="4"/>
        <v>4.1507601262978477E-2</v>
      </c>
      <c r="E90" s="97">
        <f t="shared" si="5"/>
        <v>4.1507601262978477E-2</v>
      </c>
      <c r="F90" s="96">
        <f t="shared" si="6"/>
        <v>0.13482052533564093</v>
      </c>
      <c r="G90" s="97">
        <f t="shared" si="7"/>
        <v>0.13482052533564093</v>
      </c>
      <c r="H90" s="57"/>
      <c r="I90" s="57"/>
      <c r="J90" s="57"/>
      <c r="K90" s="57" t="str">
        <f>'State data for spotlight'!J8</f>
        <v>$47,209</v>
      </c>
      <c r="L90" s="96">
        <f>'State data for spotlight'!L8</f>
        <v>5.506898121546655E-2</v>
      </c>
      <c r="M90" s="97">
        <f>'State data for spotlight'!L8</f>
        <v>5.506898121546655E-2</v>
      </c>
      <c r="N90" s="96">
        <f>'State data for spotlight'!N8</f>
        <v>0.1204561491199776</v>
      </c>
      <c r="O90" s="97">
        <f>'State data for spotlight'!N8</f>
        <v>0.1204561491199776</v>
      </c>
      <c r="S90" s="115" t="s">
        <v>58</v>
      </c>
      <c r="T90" s="115"/>
      <c r="U90" s="112"/>
      <c r="V90" s="112">
        <v>3701</v>
      </c>
      <c r="W90" s="112">
        <v>3931</v>
      </c>
      <c r="X90" s="112">
        <v>4005</v>
      </c>
      <c r="Y90" s="112">
        <v>3983</v>
      </c>
      <c r="Z90" s="112">
        <v>3988</v>
      </c>
    </row>
    <row r="91" spans="1:30" ht="15" customHeight="1" x14ac:dyDescent="0.25">
      <c r="A91" s="49" t="s">
        <v>7</v>
      </c>
      <c r="B91" s="49"/>
      <c r="C91" s="57" t="str">
        <f t="shared" si="3"/>
        <v>$6,024.4 mil</v>
      </c>
      <c r="D91" s="96">
        <f t="shared" si="4"/>
        <v>2.5139001570321007E-2</v>
      </c>
      <c r="E91" s="97">
        <f t="shared" si="5"/>
        <v>2.5139001570321007E-2</v>
      </c>
      <c r="F91" s="96">
        <f t="shared" si="6"/>
        <v>0.16935999138752944</v>
      </c>
      <c r="G91" s="97">
        <f t="shared" si="7"/>
        <v>0.16935999138752944</v>
      </c>
      <c r="H91" s="57"/>
      <c r="I91" s="57"/>
      <c r="J91" s="57"/>
      <c r="K91" s="57" t="str">
        <f>'State data for spotlight'!J9</f>
        <v>$245.4 bil</v>
      </c>
      <c r="L91" s="96">
        <f>'State data for spotlight'!L9</f>
        <v>4.7371657837374626E-2</v>
      </c>
      <c r="M91" s="97">
        <f>'State data for spotlight'!L9</f>
        <v>4.7371657837374626E-2</v>
      </c>
      <c r="N91" s="96">
        <f>'State data for spotlight'!N9</f>
        <v>0.24227335855331145</v>
      </c>
      <c r="O91" s="97">
        <f>'State data for spotlight'!N9</f>
        <v>0.24227335855331145</v>
      </c>
      <c r="S91" s="118" t="s">
        <v>53</v>
      </c>
      <c r="T91" s="118"/>
      <c r="U91" s="112"/>
      <c r="V91" s="112">
        <v>47389</v>
      </c>
      <c r="W91" s="112">
        <v>48025</v>
      </c>
      <c r="X91" s="112">
        <v>48490</v>
      </c>
      <c r="Y91" s="112">
        <v>48480</v>
      </c>
      <c r="Z91" s="112">
        <v>47545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5" t="s">
        <v>202</v>
      </c>
      <c r="S93" s="115" t="s">
        <v>56</v>
      </c>
      <c r="T93" s="115"/>
      <c r="U93" s="112"/>
      <c r="V93" s="112">
        <v>3791</v>
      </c>
      <c r="W93" s="112">
        <v>3991</v>
      </c>
      <c r="X93" s="112">
        <v>4103</v>
      </c>
      <c r="Y93" s="112">
        <v>4290</v>
      </c>
      <c r="Z93" s="112">
        <v>4260</v>
      </c>
    </row>
    <row r="94" spans="1:30" ht="15" customHeight="1" x14ac:dyDescent="0.25">
      <c r="A94" s="136" t="s">
        <v>203</v>
      </c>
      <c r="S94" s="115" t="s">
        <v>57</v>
      </c>
      <c r="T94" s="115"/>
      <c r="U94" s="112"/>
      <c r="V94" s="112">
        <v>9392</v>
      </c>
      <c r="W94" s="112">
        <v>9848</v>
      </c>
      <c r="X94" s="112">
        <v>10269</v>
      </c>
      <c r="Y94" s="112">
        <v>10420</v>
      </c>
      <c r="Z94" s="112">
        <v>10431</v>
      </c>
    </row>
    <row r="95" spans="1:30" ht="15" customHeight="1" x14ac:dyDescent="0.25">
      <c r="A95" s="134" t="s">
        <v>286</v>
      </c>
      <c r="S95" s="115" t="s">
        <v>195</v>
      </c>
      <c r="T95" s="115"/>
      <c r="U95" s="112"/>
      <c r="V95" s="112">
        <v>1448</v>
      </c>
      <c r="W95" s="112">
        <v>1520</v>
      </c>
      <c r="X95" s="112">
        <v>1552</v>
      </c>
      <c r="Y95" s="112">
        <v>1635</v>
      </c>
      <c r="Z95" s="112">
        <v>1664</v>
      </c>
    </row>
    <row r="96" spans="1:30" ht="15" customHeight="1" x14ac:dyDescent="0.25">
      <c r="A96" s="135" t="s">
        <v>278</v>
      </c>
      <c r="S96" s="115" t="s">
        <v>196</v>
      </c>
      <c r="T96" s="115"/>
      <c r="U96" s="112"/>
      <c r="V96" s="112">
        <v>5711</v>
      </c>
      <c r="W96" s="112">
        <v>5957</v>
      </c>
      <c r="X96" s="112">
        <v>6123</v>
      </c>
      <c r="Y96" s="112">
        <v>6217</v>
      </c>
      <c r="Z96" s="112">
        <v>6246</v>
      </c>
    </row>
    <row r="97" spans="1:32" ht="15" customHeight="1" x14ac:dyDescent="0.25">
      <c r="A97" s="134" t="s">
        <v>290</v>
      </c>
      <c r="S97" s="115" t="s">
        <v>197</v>
      </c>
      <c r="T97" s="115"/>
      <c r="U97" s="112"/>
      <c r="V97" s="112">
        <v>9762</v>
      </c>
      <c r="W97" s="112">
        <v>9834</v>
      </c>
      <c r="X97" s="112">
        <v>9777</v>
      </c>
      <c r="Y97" s="112">
        <v>9553</v>
      </c>
      <c r="Z97" s="112">
        <v>9240</v>
      </c>
    </row>
    <row r="98" spans="1:32" ht="15" customHeight="1" x14ac:dyDescent="0.25">
      <c r="A98" s="134" t="s">
        <v>291</v>
      </c>
      <c r="S98" s="115" t="s">
        <v>198</v>
      </c>
      <c r="T98" s="115"/>
      <c r="U98" s="112"/>
      <c r="V98" s="112">
        <v>4901</v>
      </c>
      <c r="W98" s="112">
        <v>4991</v>
      </c>
      <c r="X98" s="112">
        <v>5073</v>
      </c>
      <c r="Y98" s="112">
        <v>5051</v>
      </c>
      <c r="Z98" s="112">
        <v>4967</v>
      </c>
    </row>
    <row r="99" spans="1:32" ht="15" customHeight="1" x14ac:dyDescent="0.25">
      <c r="S99" s="115" t="s">
        <v>199</v>
      </c>
      <c r="T99" s="115"/>
      <c r="U99" s="112"/>
      <c r="V99" s="112">
        <v>584</v>
      </c>
      <c r="W99" s="112">
        <v>598</v>
      </c>
      <c r="X99" s="112">
        <v>602</v>
      </c>
      <c r="Y99" s="112">
        <v>612</v>
      </c>
      <c r="Z99" s="112">
        <v>633</v>
      </c>
    </row>
    <row r="100" spans="1:32" ht="15" customHeight="1" x14ac:dyDescent="0.25">
      <c r="S100" s="115" t="s">
        <v>58</v>
      </c>
      <c r="T100" s="115"/>
      <c r="U100" s="112"/>
      <c r="V100" s="112">
        <v>2192</v>
      </c>
      <c r="W100" s="112">
        <v>2280</v>
      </c>
      <c r="X100" s="112">
        <v>2293</v>
      </c>
      <c r="Y100" s="112">
        <v>2298</v>
      </c>
      <c r="Z100" s="112">
        <v>2340</v>
      </c>
    </row>
    <row r="101" spans="1:32" x14ac:dyDescent="0.25">
      <c r="A101" s="18"/>
      <c r="S101" s="118" t="s">
        <v>53</v>
      </c>
      <c r="T101" s="118"/>
      <c r="U101" s="112"/>
      <c r="V101" s="112">
        <v>44525</v>
      </c>
      <c r="W101" s="112">
        <v>45245</v>
      </c>
      <c r="X101" s="112">
        <v>45961</v>
      </c>
      <c r="Y101" s="112">
        <v>46147</v>
      </c>
      <c r="Z101" s="112">
        <v>45652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204</v>
      </c>
      <c r="Y103" s="106" t="s">
        <v>281</v>
      </c>
      <c r="Z103" s="106" t="s">
        <v>287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100618</v>
      </c>
      <c r="W104" s="112">
        <v>102033</v>
      </c>
      <c r="X104" s="112">
        <v>103696</v>
      </c>
      <c r="Y104" s="112">
        <v>103211</v>
      </c>
      <c r="Z104" s="112">
        <v>103211</v>
      </c>
      <c r="AB104" s="109" t="str">
        <f>TEXT(Z104,"###,###")</f>
        <v>103,211</v>
      </c>
      <c r="AD104" s="130">
        <f>Z104/($Z$4)*100</f>
        <v>80.783168836047992</v>
      </c>
      <c r="AF104" s="109"/>
    </row>
    <row r="105" spans="1:32" x14ac:dyDescent="0.25">
      <c r="S105" s="115" t="s">
        <v>17</v>
      </c>
      <c r="T105" s="115"/>
      <c r="U105" s="112"/>
      <c r="V105" s="112">
        <v>17936</v>
      </c>
      <c r="W105" s="112">
        <v>17325</v>
      </c>
      <c r="X105" s="112">
        <v>18717</v>
      </c>
      <c r="Y105" s="112">
        <v>17756</v>
      </c>
      <c r="Z105" s="112">
        <v>17142</v>
      </c>
      <c r="AB105" s="109" t="str">
        <f>TEXT(Z105,"###,###")</f>
        <v>17,142</v>
      </c>
      <c r="AD105" s="130">
        <f>Z105/($Z$4)*100</f>
        <v>13.417029969553001</v>
      </c>
      <c r="AF105" s="109"/>
    </row>
    <row r="106" spans="1:32" x14ac:dyDescent="0.25">
      <c r="S106" s="118" t="s">
        <v>53</v>
      </c>
      <c r="T106" s="118"/>
      <c r="U106" s="120"/>
      <c r="V106" s="120">
        <v>118554</v>
      </c>
      <c r="W106" s="120">
        <v>119358</v>
      </c>
      <c r="X106" s="120">
        <v>122413</v>
      </c>
      <c r="Y106" s="120">
        <v>120967</v>
      </c>
      <c r="Z106" s="120">
        <v>120353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18078</v>
      </c>
      <c r="W108" s="112">
        <v>21297</v>
      </c>
      <c r="X108" s="112">
        <v>19364</v>
      </c>
      <c r="Y108" s="112">
        <v>19732</v>
      </c>
      <c r="Z108" s="112">
        <v>18821</v>
      </c>
      <c r="AB108" s="109" t="str">
        <f>TEXT(Z108,"###,###")</f>
        <v>18,821</v>
      </c>
      <c r="AD108" s="130">
        <f>Z108/($Z$4)*100</f>
        <v>14.731181954086864</v>
      </c>
      <c r="AF108" s="109"/>
    </row>
    <row r="109" spans="1:32" x14ac:dyDescent="0.25">
      <c r="S109" s="115" t="s">
        <v>20</v>
      </c>
      <c r="T109" s="115"/>
      <c r="U109" s="112"/>
      <c r="V109" s="112">
        <v>18618</v>
      </c>
      <c r="W109" s="112">
        <v>18617</v>
      </c>
      <c r="X109" s="112">
        <v>17560</v>
      </c>
      <c r="Y109" s="112">
        <v>17761</v>
      </c>
      <c r="Z109" s="112">
        <v>18723</v>
      </c>
      <c r="AB109" s="109" t="str">
        <f>TEXT(Z109,"###,###")</f>
        <v>18,723</v>
      </c>
      <c r="AD109" s="130">
        <f>Z109/($Z$4)*100</f>
        <v>14.654477430868093</v>
      </c>
      <c r="AF109" s="109"/>
    </row>
    <row r="110" spans="1:32" x14ac:dyDescent="0.25">
      <c r="S110" s="115" t="s">
        <v>21</v>
      </c>
      <c r="T110" s="115"/>
      <c r="U110" s="112"/>
      <c r="V110" s="112">
        <v>29299</v>
      </c>
      <c r="W110" s="112">
        <v>27585</v>
      </c>
      <c r="X110" s="112">
        <v>31457</v>
      </c>
      <c r="Y110" s="112">
        <v>29108</v>
      </c>
      <c r="Z110" s="112">
        <v>28448</v>
      </c>
      <c r="AB110" s="109" t="str">
        <f>TEXT(Z110,"###,###")</f>
        <v>28,448</v>
      </c>
      <c r="AD110" s="130">
        <f>Z110/($Z$4)*100</f>
        <v>22.266227311506462</v>
      </c>
      <c r="AF110" s="109"/>
    </row>
    <row r="111" spans="1:32" x14ac:dyDescent="0.25">
      <c r="S111" s="115" t="s">
        <v>22</v>
      </c>
      <c r="T111" s="115"/>
      <c r="U111" s="112"/>
      <c r="V111" s="112">
        <v>52056</v>
      </c>
      <c r="W111" s="112">
        <v>52121</v>
      </c>
      <c r="X111" s="112">
        <v>54572</v>
      </c>
      <c r="Y111" s="112">
        <v>53495</v>
      </c>
      <c r="Z111" s="112">
        <v>54078</v>
      </c>
      <c r="AB111" s="109" t="str">
        <f>TEXT(Z111,"###,###")</f>
        <v>54,078</v>
      </c>
      <c r="AD111" s="130">
        <f>Z111/($Z$4)*100</f>
        <v>42.326808230864962</v>
      </c>
      <c r="AF111" s="109"/>
    </row>
    <row r="112" spans="1:32" x14ac:dyDescent="0.25">
      <c r="S112" s="118" t="s">
        <v>53</v>
      </c>
      <c r="T112" s="118"/>
      <c r="U112" s="112"/>
      <c r="V112" s="112">
        <v>126580</v>
      </c>
      <c r="W112" s="112">
        <v>128336</v>
      </c>
      <c r="X112" s="112">
        <v>131346</v>
      </c>
      <c r="Y112" s="112">
        <v>128300</v>
      </c>
      <c r="Z112" s="112">
        <v>127763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41.23</v>
      </c>
      <c r="W118" s="131">
        <v>41.25</v>
      </c>
      <c r="X118" s="131">
        <v>41.28</v>
      </c>
      <c r="Y118" s="131">
        <v>41.52</v>
      </c>
      <c r="Z118" s="131">
        <v>41.73</v>
      </c>
      <c r="AB118" s="109" t="str">
        <f>TEXT(Z118,"##.0")</f>
        <v>41.7</v>
      </c>
    </row>
    <row r="120" spans="19:32" x14ac:dyDescent="0.25">
      <c r="S120" s="101" t="s">
        <v>100</v>
      </c>
      <c r="T120" s="112"/>
      <c r="U120" s="112"/>
      <c r="V120" s="112">
        <v>80664</v>
      </c>
      <c r="W120" s="112">
        <v>81888</v>
      </c>
      <c r="X120" s="112">
        <v>82714</v>
      </c>
      <c r="Y120" s="112">
        <v>83012</v>
      </c>
      <c r="Z120" s="112">
        <v>81165</v>
      </c>
      <c r="AB120" s="109" t="str">
        <f>TEXT(Z120,"###,###")</f>
        <v>81,165</v>
      </c>
    </row>
    <row r="121" spans="19:32" x14ac:dyDescent="0.25">
      <c r="S121" s="101" t="s">
        <v>101</v>
      </c>
      <c r="T121" s="112"/>
      <c r="U121" s="112"/>
      <c r="V121" s="112">
        <v>5557</v>
      </c>
      <c r="W121" s="112">
        <v>5585</v>
      </c>
      <c r="X121" s="112">
        <v>5719</v>
      </c>
      <c r="Y121" s="112">
        <v>5617</v>
      </c>
      <c r="Z121" s="112">
        <v>5606</v>
      </c>
      <c r="AB121" s="109" t="str">
        <f>TEXT(Z121,"###,###")</f>
        <v>5,606</v>
      </c>
    </row>
    <row r="122" spans="19:32" x14ac:dyDescent="0.25">
      <c r="S122" s="101" t="s">
        <v>102</v>
      </c>
      <c r="T122" s="112"/>
      <c r="U122" s="112"/>
      <c r="V122" s="112">
        <v>5688</v>
      </c>
      <c r="W122" s="112">
        <v>5806</v>
      </c>
      <c r="X122" s="112">
        <v>6023</v>
      </c>
      <c r="Y122" s="112">
        <v>5988</v>
      </c>
      <c r="Z122" s="112">
        <v>6479</v>
      </c>
      <c r="AB122" s="109" t="str">
        <f>TEXT(Z122,"###,###")</f>
        <v>6,479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86352</v>
      </c>
      <c r="W124" s="112">
        <v>87694</v>
      </c>
      <c r="X124" s="112">
        <v>88737</v>
      </c>
      <c r="Y124" s="112">
        <v>89000</v>
      </c>
      <c r="Z124" s="112">
        <v>87644</v>
      </c>
      <c r="AB124" s="109" t="str">
        <f>TEXT(Z124,"###,###")</f>
        <v>87,644</v>
      </c>
      <c r="AD124" s="127">
        <f>Z124/$Z$7*100</f>
        <v>93.991227599815545</v>
      </c>
    </row>
    <row r="125" spans="19:32" x14ac:dyDescent="0.25">
      <c r="S125" s="101" t="s">
        <v>104</v>
      </c>
      <c r="T125" s="112"/>
      <c r="U125" s="112"/>
      <c r="V125" s="112">
        <v>11245</v>
      </c>
      <c r="W125" s="112">
        <v>11391</v>
      </c>
      <c r="X125" s="112">
        <v>11742</v>
      </c>
      <c r="Y125" s="112">
        <v>11605</v>
      </c>
      <c r="Z125" s="112">
        <v>12085</v>
      </c>
      <c r="AB125" s="109" t="str">
        <f>TEXT(Z125,"###,###")</f>
        <v>12,085</v>
      </c>
      <c r="AD125" s="127">
        <f>Z125/$Z$7*100</f>
        <v>12.960202473001811</v>
      </c>
    </row>
    <row r="127" spans="19:32" x14ac:dyDescent="0.25">
      <c r="S127" s="101" t="s">
        <v>105</v>
      </c>
      <c r="T127" s="112"/>
      <c r="U127" s="112"/>
      <c r="V127" s="112">
        <v>47393</v>
      </c>
      <c r="W127" s="112">
        <v>48023</v>
      </c>
      <c r="X127" s="112">
        <v>48491</v>
      </c>
      <c r="Y127" s="112">
        <v>48479</v>
      </c>
      <c r="Z127" s="112">
        <v>47550</v>
      </c>
      <c r="AB127" s="109" t="str">
        <f>TEXT(Z127,"###,###")</f>
        <v>47,550</v>
      </c>
      <c r="AD127" s="127">
        <f>Z127/$Z$7*100</f>
        <v>50.993597649254127</v>
      </c>
    </row>
    <row r="128" spans="19:32" x14ac:dyDescent="0.25">
      <c r="S128" s="101" t="s">
        <v>106</v>
      </c>
      <c r="T128" s="112"/>
      <c r="U128" s="112"/>
      <c r="V128" s="112">
        <v>44523</v>
      </c>
      <c r="W128" s="112">
        <v>45246</v>
      </c>
      <c r="X128" s="112">
        <v>45966</v>
      </c>
      <c r="Y128" s="112">
        <v>46150</v>
      </c>
      <c r="Z128" s="112">
        <v>45654</v>
      </c>
      <c r="AB128" s="109" t="str">
        <f>TEXT(Z128,"###,###")</f>
        <v>45,654</v>
      </c>
      <c r="AD128" s="127">
        <f>Z128/$Z$7*100</f>
        <v>48.960288266646643</v>
      </c>
    </row>
    <row r="130" spans="19:20" x14ac:dyDescent="0.25">
      <c r="S130" s="101" t="s">
        <v>282</v>
      </c>
      <c r="T130" s="127">
        <v>87.043014788679528</v>
      </c>
    </row>
    <row r="131" spans="19:20" x14ac:dyDescent="0.25">
      <c r="S131" s="101" t="s">
        <v>283</v>
      </c>
      <c r="T131" s="127">
        <v>6.0119896618657975</v>
      </c>
    </row>
    <row r="132" spans="19:20" x14ac:dyDescent="0.25">
      <c r="S132" s="101" t="s">
        <v>284</v>
      </c>
      <c r="T132" s="127">
        <v>6.9482128111360151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DA12382-D45F-41EE-8158-A6A43FF7338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ECCA8A74-7940-43AB-BBD2-33532E3DAFC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AFA305D1-F8A6-423D-8AEC-C387610748D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7DE0F2B7-C800-4D39-9990-142C3E2A145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2DC5E8-0E16-4983-A8E0-563206E81D48}">
  <sheetPr codeName="Sheet101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146</v>
      </c>
      <c r="T1" s="99"/>
      <c r="U1" s="99"/>
      <c r="V1" s="99"/>
      <c r="W1" s="99"/>
      <c r="X1" s="99"/>
      <c r="Y1" s="100" t="s">
        <v>238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204</v>
      </c>
      <c r="Y2" s="103" t="s">
        <v>281</v>
      </c>
      <c r="Z2" s="103" t="s">
        <v>287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60" t="s">
        <v>292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146</v>
      </c>
      <c r="Y3" s="105" t="s">
        <v>238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8.37 Latrobe, Victoria,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51553</v>
      </c>
      <c r="W4" s="108">
        <v>53303</v>
      </c>
      <c r="X4" s="108">
        <v>53857</v>
      </c>
      <c r="Y4" s="108">
        <v>53230</v>
      </c>
      <c r="Z4" s="108">
        <v>55760</v>
      </c>
      <c r="AB4" s="109" t="str">
        <f>TEXT(Z4,"###,###")</f>
        <v>55,760</v>
      </c>
      <c r="AD4" s="110">
        <f>Z4/Y4-1</f>
        <v>4.7529588577869708E-2</v>
      </c>
      <c r="AF4" s="110">
        <f>Z4/V4-1</f>
        <v>8.1605338195643418E-2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27661</v>
      </c>
      <c r="W5" s="108">
        <v>28526</v>
      </c>
      <c r="X5" s="108">
        <v>28155</v>
      </c>
      <c r="Y5" s="108">
        <v>27648</v>
      </c>
      <c r="Z5" s="108">
        <v>28578</v>
      </c>
      <c r="AB5" s="109" t="str">
        <f>TEXT(Z5,"###,###")</f>
        <v>28,578</v>
      </c>
      <c r="AD5" s="110">
        <f t="shared" ref="AD5:AD9" si="0">Z5/Y5-1</f>
        <v>3.3637152777777679E-2</v>
      </c>
      <c r="AF5" s="110">
        <f t="shared" ref="AF5:AF9" si="1">Z5/V5-1</f>
        <v>3.3151368352554167E-2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23890</v>
      </c>
      <c r="W6" s="108">
        <v>24774</v>
      </c>
      <c r="X6" s="108">
        <v>25702</v>
      </c>
      <c r="Y6" s="108">
        <v>25580</v>
      </c>
      <c r="Z6" s="108">
        <v>27135</v>
      </c>
      <c r="AB6" s="109" t="str">
        <f>TEXT(Z6,"###,###")</f>
        <v>27,135</v>
      </c>
      <c r="AD6" s="110">
        <f t="shared" si="0"/>
        <v>6.0789679437060151E-2</v>
      </c>
      <c r="AF6" s="110">
        <f t="shared" si="1"/>
        <v>0.13583089158643791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36741</v>
      </c>
      <c r="W7" s="108">
        <v>37688</v>
      </c>
      <c r="X7" s="108">
        <v>38082</v>
      </c>
      <c r="Y7" s="108">
        <v>38710</v>
      </c>
      <c r="Z7" s="108">
        <v>39353</v>
      </c>
      <c r="AB7" s="109" t="str">
        <f>TEXT(Z7,"###,###")</f>
        <v>39,353</v>
      </c>
      <c r="AD7" s="110">
        <f t="shared" si="0"/>
        <v>1.6610694910875745E-2</v>
      </c>
      <c r="AF7" s="110">
        <f t="shared" si="1"/>
        <v>7.1092240276530383E-2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55,760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39,353</v>
      </c>
      <c r="P8" s="67"/>
      <c r="S8" s="107" t="s">
        <v>84</v>
      </c>
      <c r="T8" s="108"/>
      <c r="U8" s="108"/>
      <c r="V8" s="108">
        <v>41470.14</v>
      </c>
      <c r="W8" s="108">
        <v>43485.11</v>
      </c>
      <c r="X8" s="108">
        <v>43608.34</v>
      </c>
      <c r="Y8" s="108">
        <v>44088.05</v>
      </c>
      <c r="Z8" s="108">
        <v>46089.55</v>
      </c>
      <c r="AB8" s="109" t="str">
        <f>TEXT(Z8,"$###,###")</f>
        <v>$46,090</v>
      </c>
      <c r="AD8" s="110">
        <f t="shared" si="0"/>
        <v>4.5397789196845784E-2</v>
      </c>
      <c r="AF8" s="110">
        <f t="shared" si="1"/>
        <v>0.11139123234211423</v>
      </c>
    </row>
    <row r="9" spans="1:32" x14ac:dyDescent="0.25">
      <c r="A9" s="30" t="s">
        <v>14</v>
      </c>
      <c r="B9" s="71"/>
      <c r="C9" s="72"/>
      <c r="D9" s="73">
        <f>AD104</f>
        <v>74.239598278335734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51.266739511600136</v>
      </c>
      <c r="P9" s="74" t="s">
        <v>85</v>
      </c>
      <c r="S9" s="107" t="s">
        <v>7</v>
      </c>
      <c r="T9" s="108"/>
      <c r="U9" s="108"/>
      <c r="V9" s="108">
        <v>2078402112</v>
      </c>
      <c r="W9" s="108">
        <v>2172227886</v>
      </c>
      <c r="X9" s="108">
        <v>2263925624</v>
      </c>
      <c r="Y9" s="108">
        <v>2322727041</v>
      </c>
      <c r="Z9" s="108">
        <v>2435976787</v>
      </c>
      <c r="AB9" s="109" t="str">
        <f>TEXT(Z9/1000000,"$#,###.0")&amp;" mil"</f>
        <v>$2,436.0 mil</v>
      </c>
      <c r="AD9" s="110">
        <f t="shared" si="0"/>
        <v>4.8757234061925336E-2</v>
      </c>
      <c r="AF9" s="110">
        <f t="shared" si="1"/>
        <v>0.17204306757363419</v>
      </c>
    </row>
    <row r="10" spans="1:32" x14ac:dyDescent="0.25">
      <c r="A10" s="30" t="s">
        <v>17</v>
      </c>
      <c r="B10" s="71"/>
      <c r="C10" s="72"/>
      <c r="D10" s="73">
        <f>AD105</f>
        <v>19.38486370157819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48.634157497522423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88.402408965009016</v>
      </c>
      <c r="P11" s="74" t="s">
        <v>85</v>
      </c>
      <c r="S11" s="107" t="s">
        <v>29</v>
      </c>
      <c r="T11" s="112"/>
      <c r="U11" s="112"/>
      <c r="V11" s="112">
        <v>47289</v>
      </c>
      <c r="W11" s="112">
        <v>48904</v>
      </c>
      <c r="X11" s="112">
        <v>49495</v>
      </c>
      <c r="Y11" s="112">
        <v>48844</v>
      </c>
      <c r="Z11" s="112">
        <v>51195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5.6717404009859482</v>
      </c>
      <c r="P12" s="74" t="s">
        <v>85</v>
      </c>
      <c r="S12" s="107" t="s">
        <v>30</v>
      </c>
      <c r="T12" s="112"/>
      <c r="U12" s="112"/>
      <c r="V12" s="112">
        <v>4265</v>
      </c>
      <c r="W12" s="112">
        <v>4401</v>
      </c>
      <c r="X12" s="112">
        <v>4360</v>
      </c>
      <c r="Y12" s="112">
        <v>4380</v>
      </c>
      <c r="Z12" s="112">
        <v>4565</v>
      </c>
    </row>
    <row r="13" spans="1:32" ht="15" customHeight="1" x14ac:dyDescent="0.25">
      <c r="A13" s="30" t="s">
        <v>19</v>
      </c>
      <c r="B13" s="72"/>
      <c r="C13" s="72"/>
      <c r="D13" s="73">
        <f>AD108</f>
        <v>12.747489239598279</v>
      </c>
      <c r="E13" s="74" t="s">
        <v>85</v>
      </c>
      <c r="F13" s="24"/>
      <c r="G13" s="142" t="s">
        <v>285</v>
      </c>
      <c r="H13" s="143"/>
      <c r="I13" s="143"/>
      <c r="J13" s="143"/>
      <c r="K13" s="143"/>
      <c r="L13" s="143"/>
      <c r="M13" s="81"/>
      <c r="N13" s="72"/>
      <c r="O13" s="73">
        <f>T132</f>
        <v>5.918227327014459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14.406384505021522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41.5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23.617288378766141</v>
      </c>
      <c r="E15" s="74" t="s">
        <v>85</v>
      </c>
      <c r="F15" s="24"/>
      <c r="G15" s="33" t="s">
        <v>279</v>
      </c>
      <c r="H15" s="72"/>
      <c r="I15" s="72"/>
      <c r="J15" s="72"/>
      <c r="K15" s="82"/>
      <c r="L15" s="72"/>
      <c r="M15" s="72"/>
      <c r="N15" s="72"/>
      <c r="O15" s="73">
        <f>AB38</f>
        <v>17.449306296691567</v>
      </c>
      <c r="P15" s="74" t="s">
        <v>85</v>
      </c>
      <c r="S15" s="115" t="s">
        <v>61</v>
      </c>
      <c r="T15" s="115"/>
      <c r="U15" s="116"/>
      <c r="V15" s="116">
        <v>1457</v>
      </c>
      <c r="W15" s="116">
        <v>1420</v>
      </c>
      <c r="X15" s="116">
        <v>1359</v>
      </c>
      <c r="Y15" s="112">
        <v>1418</v>
      </c>
      <c r="Z15" s="112">
        <v>1476</v>
      </c>
      <c r="AB15" s="117">
        <f t="shared" ref="AB15:AB34" si="2">IF(Z15="np",0,Z15/$Z$34)</f>
        <v>2.6470588235294117E-2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43.645982783357248</v>
      </c>
      <c r="E16" s="85" t="s">
        <v>85</v>
      </c>
      <c r="F16" s="24"/>
      <c r="G16" s="86" t="s">
        <v>280</v>
      </c>
      <c r="H16" s="35"/>
      <c r="I16" s="35"/>
      <c r="J16" s="35"/>
      <c r="K16" s="36"/>
      <c r="L16" s="35"/>
      <c r="M16" s="35"/>
      <c r="N16" s="35"/>
      <c r="O16" s="84">
        <f>AB37</f>
        <v>82.550693703308426</v>
      </c>
      <c r="P16" s="37" t="s">
        <v>85</v>
      </c>
      <c r="S16" s="115" t="s">
        <v>62</v>
      </c>
      <c r="T16" s="115"/>
      <c r="U16" s="116"/>
      <c r="V16" s="116">
        <v>598</v>
      </c>
      <c r="W16" s="116">
        <v>569</v>
      </c>
      <c r="X16" s="116">
        <v>594</v>
      </c>
      <c r="Y16" s="112">
        <v>623</v>
      </c>
      <c r="Z16" s="112">
        <v>584</v>
      </c>
      <c r="AB16" s="117">
        <f t="shared" si="2"/>
        <v>1.0473457675753228E-2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3469</v>
      </c>
      <c r="W17" s="116">
        <v>3652</v>
      </c>
      <c r="X17" s="116">
        <v>3686</v>
      </c>
      <c r="Y17" s="112">
        <v>3524</v>
      </c>
      <c r="Z17" s="112">
        <v>3779</v>
      </c>
      <c r="AB17" s="117">
        <f t="shared" si="2"/>
        <v>6.7772596843615501E-2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289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1784</v>
      </c>
      <c r="W18" s="116">
        <v>1644</v>
      </c>
      <c r="X18" s="116">
        <v>1671</v>
      </c>
      <c r="Y18" s="112">
        <v>1562</v>
      </c>
      <c r="Z18" s="112">
        <v>1671</v>
      </c>
      <c r="AB18" s="117">
        <f t="shared" si="2"/>
        <v>2.9967718794835008E-2</v>
      </c>
    </row>
    <row r="19" spans="1:28" x14ac:dyDescent="0.25">
      <c r="A19" s="63" t="str">
        <f>$S$1&amp;" ("&amp;$V$2&amp;" to "&amp;$Z$2&amp;")"</f>
        <v>Latrobe (2016-17 to 2020-21)</v>
      </c>
      <c r="B19" s="63"/>
      <c r="C19" s="63"/>
      <c r="D19" s="63"/>
      <c r="E19" s="63"/>
      <c r="F19" s="63"/>
      <c r="G19" s="63" t="str">
        <f>$S$1&amp;" ("&amp;$V$2&amp;" to "&amp;$Z$2&amp;")"</f>
        <v>Latrobe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4268</v>
      </c>
      <c r="W19" s="116">
        <v>4797</v>
      </c>
      <c r="X19" s="116">
        <v>4632</v>
      </c>
      <c r="Y19" s="112">
        <v>4732</v>
      </c>
      <c r="Z19" s="112">
        <v>4759</v>
      </c>
      <c r="AB19" s="117">
        <f t="shared" si="2"/>
        <v>8.534791965566714E-2</v>
      </c>
    </row>
    <row r="20" spans="1:28" x14ac:dyDescent="0.25">
      <c r="S20" s="115" t="s">
        <v>66</v>
      </c>
      <c r="T20" s="115"/>
      <c r="U20" s="116"/>
      <c r="V20" s="116">
        <v>1084</v>
      </c>
      <c r="W20" s="116">
        <v>1114</v>
      </c>
      <c r="X20" s="116">
        <v>1125</v>
      </c>
      <c r="Y20" s="112">
        <v>1063</v>
      </c>
      <c r="Z20" s="112">
        <v>1169</v>
      </c>
      <c r="AB20" s="117">
        <f t="shared" si="2"/>
        <v>2.0964849354375897E-2</v>
      </c>
    </row>
    <row r="21" spans="1:28" x14ac:dyDescent="0.25">
      <c r="S21" s="115" t="s">
        <v>67</v>
      </c>
      <c r="T21" s="115"/>
      <c r="U21" s="116"/>
      <c r="V21" s="116">
        <v>4964</v>
      </c>
      <c r="W21" s="116">
        <v>5208</v>
      </c>
      <c r="X21" s="116">
        <v>5117</v>
      </c>
      <c r="Y21" s="112">
        <v>5186</v>
      </c>
      <c r="Z21" s="112">
        <v>5643</v>
      </c>
      <c r="AB21" s="117">
        <f t="shared" si="2"/>
        <v>0.10120157819225251</v>
      </c>
    </row>
    <row r="22" spans="1:28" x14ac:dyDescent="0.25">
      <c r="S22" s="115" t="s">
        <v>68</v>
      </c>
      <c r="T22" s="115"/>
      <c r="U22" s="116"/>
      <c r="V22" s="116">
        <v>3778</v>
      </c>
      <c r="W22" s="116">
        <v>3549</v>
      </c>
      <c r="X22" s="116">
        <v>3095</v>
      </c>
      <c r="Y22" s="112">
        <v>3421</v>
      </c>
      <c r="Z22" s="112">
        <v>3821</v>
      </c>
      <c r="AB22" s="117">
        <f t="shared" si="2"/>
        <v>6.8525824964131996E-2</v>
      </c>
    </row>
    <row r="23" spans="1:28" x14ac:dyDescent="0.25">
      <c r="S23" s="115" t="s">
        <v>69</v>
      </c>
      <c r="T23" s="115"/>
      <c r="U23" s="116"/>
      <c r="V23" s="116">
        <v>1287</v>
      </c>
      <c r="W23" s="116">
        <v>1483</v>
      </c>
      <c r="X23" s="116">
        <v>1458</v>
      </c>
      <c r="Y23" s="112">
        <v>1385</v>
      </c>
      <c r="Z23" s="112">
        <v>1518</v>
      </c>
      <c r="AB23" s="117">
        <f t="shared" si="2"/>
        <v>2.7223816355810618E-2</v>
      </c>
    </row>
    <row r="24" spans="1:28" x14ac:dyDescent="0.25">
      <c r="S24" s="115" t="s">
        <v>70</v>
      </c>
      <c r="T24" s="115"/>
      <c r="U24" s="116"/>
      <c r="V24" s="116">
        <v>400</v>
      </c>
      <c r="W24" s="116">
        <v>478</v>
      </c>
      <c r="X24" s="116">
        <v>559</v>
      </c>
      <c r="Y24" s="112">
        <v>563</v>
      </c>
      <c r="Z24" s="112">
        <v>659</v>
      </c>
      <c r="AB24" s="117">
        <f t="shared" si="2"/>
        <v>1.1818507890961262E-2</v>
      </c>
    </row>
    <row r="25" spans="1:28" x14ac:dyDescent="0.25">
      <c r="S25" s="115" t="s">
        <v>71</v>
      </c>
      <c r="T25" s="115"/>
      <c r="U25" s="116"/>
      <c r="V25" s="116">
        <v>2098</v>
      </c>
      <c r="W25" s="116">
        <v>2055</v>
      </c>
      <c r="X25" s="116">
        <v>2120</v>
      </c>
      <c r="Y25" s="112">
        <v>2185</v>
      </c>
      <c r="Z25" s="112">
        <v>2012</v>
      </c>
      <c r="AB25" s="117">
        <f t="shared" si="2"/>
        <v>3.60832137733142E-2</v>
      </c>
    </row>
    <row r="26" spans="1:28" x14ac:dyDescent="0.25">
      <c r="S26" s="115" t="s">
        <v>72</v>
      </c>
      <c r="T26" s="115"/>
      <c r="U26" s="116"/>
      <c r="V26" s="116">
        <v>637</v>
      </c>
      <c r="W26" s="116">
        <v>903</v>
      </c>
      <c r="X26" s="116">
        <v>872</v>
      </c>
      <c r="Y26" s="112">
        <v>851</v>
      </c>
      <c r="Z26" s="112">
        <v>974</v>
      </c>
      <c r="AB26" s="117">
        <f t="shared" si="2"/>
        <v>1.7467718794835007E-2</v>
      </c>
    </row>
    <row r="27" spans="1:28" x14ac:dyDescent="0.25">
      <c r="S27" s="115" t="s">
        <v>73</v>
      </c>
      <c r="T27" s="115"/>
      <c r="U27" s="116"/>
      <c r="V27" s="116">
        <v>2936</v>
      </c>
      <c r="W27" s="116">
        <v>2604</v>
      </c>
      <c r="X27" s="116">
        <v>2805</v>
      </c>
      <c r="Y27" s="112">
        <v>2607</v>
      </c>
      <c r="Z27" s="112">
        <v>2627</v>
      </c>
      <c r="AB27" s="117">
        <f t="shared" si="2"/>
        <v>4.7112625538020085E-2</v>
      </c>
    </row>
    <row r="28" spans="1:28" x14ac:dyDescent="0.25">
      <c r="S28" s="115" t="s">
        <v>74</v>
      </c>
      <c r="T28" s="115"/>
      <c r="U28" s="116"/>
      <c r="V28" s="116">
        <v>3590</v>
      </c>
      <c r="W28" s="116">
        <v>4232</v>
      </c>
      <c r="X28" s="116">
        <v>4690</v>
      </c>
      <c r="Y28" s="112">
        <v>4358</v>
      </c>
      <c r="Z28" s="112">
        <v>4685</v>
      </c>
      <c r="AB28" s="117">
        <f t="shared" si="2"/>
        <v>8.4020803443328546E-2</v>
      </c>
    </row>
    <row r="29" spans="1:28" x14ac:dyDescent="0.25">
      <c r="S29" s="115" t="s">
        <v>75</v>
      </c>
      <c r="T29" s="115"/>
      <c r="U29" s="116"/>
      <c r="V29" s="116">
        <v>3799</v>
      </c>
      <c r="W29" s="116">
        <v>3791</v>
      </c>
      <c r="X29" s="116">
        <v>5458</v>
      </c>
      <c r="Y29" s="112">
        <v>3948</v>
      </c>
      <c r="Z29" s="112">
        <v>4100</v>
      </c>
      <c r="AB29" s="117">
        <f t="shared" si="2"/>
        <v>7.3529411764705885E-2</v>
      </c>
    </row>
    <row r="30" spans="1:28" x14ac:dyDescent="0.25">
      <c r="S30" s="115" t="s">
        <v>76</v>
      </c>
      <c r="T30" s="115"/>
      <c r="U30" s="116"/>
      <c r="V30" s="116">
        <v>3936</v>
      </c>
      <c r="W30" s="116">
        <v>3796</v>
      </c>
      <c r="X30" s="116">
        <v>2722</v>
      </c>
      <c r="Y30" s="112">
        <v>3787</v>
      </c>
      <c r="Z30" s="112">
        <v>3644</v>
      </c>
      <c r="AB30" s="117">
        <f t="shared" si="2"/>
        <v>6.5351506456241035E-2</v>
      </c>
    </row>
    <row r="31" spans="1:28" x14ac:dyDescent="0.25">
      <c r="S31" s="115" t="s">
        <v>77</v>
      </c>
      <c r="T31" s="115"/>
      <c r="U31" s="116"/>
      <c r="V31" s="116">
        <v>5496</v>
      </c>
      <c r="W31" s="116">
        <v>6471</v>
      </c>
      <c r="X31" s="116">
        <v>7153</v>
      </c>
      <c r="Y31" s="112">
        <v>7380</v>
      </c>
      <c r="Z31" s="112">
        <v>8245</v>
      </c>
      <c r="AB31" s="117">
        <f t="shared" si="2"/>
        <v>0.14786585365853658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526</v>
      </c>
      <c r="W32" s="116">
        <v>644</v>
      </c>
      <c r="X32" s="116">
        <v>715</v>
      </c>
      <c r="Y32" s="112">
        <v>764</v>
      </c>
      <c r="Z32" s="112">
        <v>758</v>
      </c>
      <c r="AB32" s="117">
        <f t="shared" si="2"/>
        <v>1.3593974175035868E-2</v>
      </c>
    </row>
    <row r="33" spans="19:32" x14ac:dyDescent="0.25">
      <c r="S33" s="115" t="s">
        <v>79</v>
      </c>
      <c r="T33" s="115"/>
      <c r="U33" s="116"/>
      <c r="V33" s="116">
        <v>1580</v>
      </c>
      <c r="W33" s="116">
        <v>1769</v>
      </c>
      <c r="X33" s="116">
        <v>1810</v>
      </c>
      <c r="Y33" s="112">
        <v>1938</v>
      </c>
      <c r="Z33" s="112">
        <v>2056</v>
      </c>
      <c r="AB33" s="117">
        <f t="shared" si="2"/>
        <v>3.6872309899569584E-2</v>
      </c>
    </row>
    <row r="34" spans="19:32" x14ac:dyDescent="0.25">
      <c r="S34" s="118" t="s">
        <v>53</v>
      </c>
      <c r="T34" s="118"/>
      <c r="U34" s="119"/>
      <c r="V34" s="119">
        <v>51553</v>
      </c>
      <c r="W34" s="119">
        <v>53300</v>
      </c>
      <c r="X34" s="119">
        <v>53854</v>
      </c>
      <c r="Y34" s="120">
        <v>53224</v>
      </c>
      <c r="Z34" s="120">
        <v>55760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30855</v>
      </c>
      <c r="W37" s="112">
        <v>31593</v>
      </c>
      <c r="X37" s="112">
        <v>31296</v>
      </c>
      <c r="Y37" s="112">
        <v>32091</v>
      </c>
      <c r="Z37" s="112">
        <v>32487</v>
      </c>
      <c r="AB37" s="132">
        <f>Z37/Z40*100</f>
        <v>82.550693703308426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5888</v>
      </c>
      <c r="W38" s="112">
        <v>6096</v>
      </c>
      <c r="X38" s="112">
        <v>6785</v>
      </c>
      <c r="Y38" s="112">
        <v>6616</v>
      </c>
      <c r="Z38" s="112">
        <v>6867</v>
      </c>
      <c r="AB38" s="132">
        <f>Z38/Z40*100</f>
        <v>17.449306296691567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36743</v>
      </c>
      <c r="W40" s="112">
        <v>37689</v>
      </c>
      <c r="X40" s="112">
        <v>38081</v>
      </c>
      <c r="Y40" s="112">
        <v>38707</v>
      </c>
      <c r="Z40" s="112">
        <v>39354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9</v>
      </c>
      <c r="W44" s="112">
        <v>4</v>
      </c>
      <c r="X44" s="112">
        <v>10</v>
      </c>
      <c r="Y44" s="112">
        <v>10</v>
      </c>
      <c r="Z44" s="112">
        <v>11</v>
      </c>
    </row>
    <row r="45" spans="19:32" x14ac:dyDescent="0.25">
      <c r="S45" s="115" t="s">
        <v>37</v>
      </c>
      <c r="T45" s="115"/>
      <c r="U45" s="112"/>
      <c r="V45" s="112">
        <v>568</v>
      </c>
      <c r="W45" s="112">
        <v>599</v>
      </c>
      <c r="X45" s="112">
        <v>589</v>
      </c>
      <c r="Y45" s="112">
        <v>652</v>
      </c>
      <c r="Z45" s="112">
        <v>744</v>
      </c>
    </row>
    <row r="46" spans="19:32" x14ac:dyDescent="0.25">
      <c r="S46" s="115" t="s">
        <v>38</v>
      </c>
      <c r="T46" s="115"/>
      <c r="U46" s="112"/>
      <c r="V46" s="112">
        <v>1507</v>
      </c>
      <c r="W46" s="112">
        <v>1515</v>
      </c>
      <c r="X46" s="112">
        <v>1541</v>
      </c>
      <c r="Y46" s="112">
        <v>1414</v>
      </c>
      <c r="Z46" s="112">
        <v>1513</v>
      </c>
    </row>
    <row r="47" spans="19:32" x14ac:dyDescent="0.25">
      <c r="S47" s="115" t="s">
        <v>39</v>
      </c>
      <c r="T47" s="115"/>
      <c r="U47" s="112"/>
      <c r="V47" s="112">
        <v>2565</v>
      </c>
      <c r="W47" s="112">
        <v>2692</v>
      </c>
      <c r="X47" s="112">
        <v>2498</v>
      </c>
      <c r="Y47" s="112">
        <v>2381</v>
      </c>
      <c r="Z47" s="112">
        <v>2427</v>
      </c>
    </row>
    <row r="48" spans="19:32" x14ac:dyDescent="0.25">
      <c r="S48" s="115" t="s">
        <v>40</v>
      </c>
      <c r="T48" s="115"/>
      <c r="U48" s="112"/>
      <c r="V48" s="112">
        <v>3358</v>
      </c>
      <c r="W48" s="112">
        <v>3385</v>
      </c>
      <c r="X48" s="112">
        <v>3518</v>
      </c>
      <c r="Y48" s="112">
        <v>3364</v>
      </c>
      <c r="Z48" s="112">
        <v>3603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3133</v>
      </c>
      <c r="W49" s="112">
        <v>3228</v>
      </c>
      <c r="X49" s="112">
        <v>3212</v>
      </c>
      <c r="Y49" s="112">
        <v>3262</v>
      </c>
      <c r="Z49" s="112">
        <v>3314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Latrobe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2656</v>
      </c>
      <c r="W50" s="112">
        <v>2771</v>
      </c>
      <c r="X50" s="112">
        <v>2773</v>
      </c>
      <c r="Y50" s="112">
        <v>2771</v>
      </c>
      <c r="Z50" s="112">
        <v>2978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2437</v>
      </c>
      <c r="W51" s="112">
        <v>2581</v>
      </c>
      <c r="X51" s="112">
        <v>2464</v>
      </c>
      <c r="Y51" s="112">
        <v>2479</v>
      </c>
      <c r="Z51" s="112">
        <v>2482</v>
      </c>
    </row>
    <row r="52" spans="1:26" ht="15" customHeight="1" x14ac:dyDescent="0.25">
      <c r="S52" s="115" t="s">
        <v>44</v>
      </c>
      <c r="T52" s="115"/>
      <c r="U52" s="112"/>
      <c r="V52" s="112">
        <v>2688</v>
      </c>
      <c r="W52" s="112">
        <v>2725</v>
      </c>
      <c r="X52" s="112">
        <v>2638</v>
      </c>
      <c r="Y52" s="112">
        <v>2489</v>
      </c>
      <c r="Z52" s="112">
        <v>2507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2661</v>
      </c>
      <c r="W53" s="112">
        <v>2671</v>
      </c>
      <c r="X53" s="112">
        <v>2649</v>
      </c>
      <c r="Y53" s="112">
        <v>2562</v>
      </c>
      <c r="Z53" s="112">
        <v>2586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2602</v>
      </c>
      <c r="W54" s="112">
        <v>2677</v>
      </c>
      <c r="X54" s="112">
        <v>2587</v>
      </c>
      <c r="Y54" s="112">
        <v>2498</v>
      </c>
      <c r="Z54" s="112">
        <v>2562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2005</v>
      </c>
      <c r="W55" s="112">
        <v>2022</v>
      </c>
      <c r="X55" s="112">
        <v>2061</v>
      </c>
      <c r="Y55" s="112">
        <v>2082</v>
      </c>
      <c r="Z55" s="112">
        <v>2115</v>
      </c>
    </row>
    <row r="56" spans="1:26" ht="15" customHeight="1" x14ac:dyDescent="0.25">
      <c r="S56" s="115" t="s">
        <v>48</v>
      </c>
      <c r="T56" s="115"/>
      <c r="U56" s="112"/>
      <c r="V56" s="112">
        <v>936</v>
      </c>
      <c r="W56" s="112">
        <v>1021</v>
      </c>
      <c r="X56" s="112">
        <v>999</v>
      </c>
      <c r="Y56" s="112">
        <v>1012</v>
      </c>
      <c r="Z56" s="112">
        <v>1048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296</v>
      </c>
      <c r="W57" s="112">
        <v>367</v>
      </c>
      <c r="X57" s="112">
        <v>368</v>
      </c>
      <c r="Y57" s="112">
        <v>407</v>
      </c>
      <c r="Z57" s="112">
        <v>412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129</v>
      </c>
      <c r="W58" s="112">
        <v>139</v>
      </c>
      <c r="X58" s="112">
        <v>133</v>
      </c>
      <c r="Y58" s="112">
        <v>146</v>
      </c>
      <c r="Z58" s="112">
        <v>146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75</v>
      </c>
      <c r="W59" s="112">
        <v>80</v>
      </c>
      <c r="X59" s="112">
        <v>79</v>
      </c>
      <c r="Y59" s="112">
        <v>94</v>
      </c>
      <c r="Z59" s="112">
        <v>87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36</v>
      </c>
      <c r="W60" s="112">
        <v>47</v>
      </c>
      <c r="X60" s="112">
        <v>37</v>
      </c>
      <c r="Y60" s="112">
        <v>37</v>
      </c>
      <c r="Z60" s="112">
        <v>43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27665</v>
      </c>
      <c r="W61" s="112">
        <v>28528</v>
      </c>
      <c r="X61" s="112">
        <v>28151</v>
      </c>
      <c r="Y61" s="112">
        <v>27651</v>
      </c>
      <c r="Z61" s="112">
        <v>28578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6</v>
      </c>
      <c r="W63" s="112">
        <v>6</v>
      </c>
      <c r="X63" s="112">
        <v>7</v>
      </c>
      <c r="Y63" s="112">
        <v>7</v>
      </c>
      <c r="Z63" s="112">
        <v>6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720</v>
      </c>
      <c r="W64" s="112">
        <v>736</v>
      </c>
      <c r="X64" s="112">
        <v>721</v>
      </c>
      <c r="Y64" s="112">
        <v>700</v>
      </c>
      <c r="Z64" s="112">
        <v>888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Latrobe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1551</v>
      </c>
      <c r="W65" s="112">
        <v>1593</v>
      </c>
      <c r="X65" s="112">
        <v>1647</v>
      </c>
      <c r="Y65" s="112">
        <v>1604</v>
      </c>
      <c r="Z65" s="112">
        <v>1863</v>
      </c>
    </row>
    <row r="66" spans="1:26" x14ac:dyDescent="0.25">
      <c r="S66" s="115" t="s">
        <v>39</v>
      </c>
      <c r="T66" s="115"/>
      <c r="U66" s="112"/>
      <c r="V66" s="112">
        <v>2565</v>
      </c>
      <c r="W66" s="112">
        <v>2594</v>
      </c>
      <c r="X66" s="112">
        <v>2417</v>
      </c>
      <c r="Y66" s="112">
        <v>2417</v>
      </c>
      <c r="Z66" s="112">
        <v>2555</v>
      </c>
    </row>
    <row r="67" spans="1:26" x14ac:dyDescent="0.25">
      <c r="S67" s="115" t="s">
        <v>40</v>
      </c>
      <c r="T67" s="115"/>
      <c r="U67" s="112"/>
      <c r="V67" s="112">
        <v>2718</v>
      </c>
      <c r="W67" s="112">
        <v>2755</v>
      </c>
      <c r="X67" s="112">
        <v>2969</v>
      </c>
      <c r="Y67" s="112">
        <v>3029</v>
      </c>
      <c r="Z67" s="112">
        <v>3204</v>
      </c>
    </row>
    <row r="68" spans="1:26" x14ac:dyDescent="0.25">
      <c r="S68" s="115" t="s">
        <v>41</v>
      </c>
      <c r="T68" s="115"/>
      <c r="U68" s="112"/>
      <c r="V68" s="112">
        <v>2333</v>
      </c>
      <c r="W68" s="112">
        <v>2585</v>
      </c>
      <c r="X68" s="112">
        <v>2772</v>
      </c>
      <c r="Y68" s="112">
        <v>2719</v>
      </c>
      <c r="Z68" s="112">
        <v>2872</v>
      </c>
    </row>
    <row r="69" spans="1:26" x14ac:dyDescent="0.25">
      <c r="S69" s="115" t="s">
        <v>42</v>
      </c>
      <c r="T69" s="115"/>
      <c r="U69" s="112"/>
      <c r="V69" s="112">
        <v>2128</v>
      </c>
      <c r="W69" s="112">
        <v>2247</v>
      </c>
      <c r="X69" s="112">
        <v>2444</v>
      </c>
      <c r="Y69" s="112">
        <v>2485</v>
      </c>
      <c r="Z69" s="112">
        <v>2659</v>
      </c>
    </row>
    <row r="70" spans="1:26" x14ac:dyDescent="0.25">
      <c r="S70" s="115" t="s">
        <v>43</v>
      </c>
      <c r="T70" s="115"/>
      <c r="U70" s="112"/>
      <c r="V70" s="112">
        <v>2265</v>
      </c>
      <c r="W70" s="112">
        <v>2222</v>
      </c>
      <c r="X70" s="112">
        <v>2272</v>
      </c>
      <c r="Y70" s="112">
        <v>2242</v>
      </c>
      <c r="Z70" s="112">
        <v>2385</v>
      </c>
    </row>
    <row r="71" spans="1:26" x14ac:dyDescent="0.25">
      <c r="S71" s="115" t="s">
        <v>44</v>
      </c>
      <c r="T71" s="115"/>
      <c r="U71" s="112"/>
      <c r="V71" s="112">
        <v>2290</v>
      </c>
      <c r="W71" s="112">
        <v>2528</v>
      </c>
      <c r="X71" s="112">
        <v>2568</v>
      </c>
      <c r="Y71" s="112">
        <v>2482</v>
      </c>
      <c r="Z71" s="112">
        <v>2497</v>
      </c>
    </row>
    <row r="72" spans="1:26" x14ac:dyDescent="0.25">
      <c r="S72" s="115" t="s">
        <v>45</v>
      </c>
      <c r="T72" s="115"/>
      <c r="U72" s="112"/>
      <c r="V72" s="112">
        <v>2395</v>
      </c>
      <c r="W72" s="112">
        <v>2278</v>
      </c>
      <c r="X72" s="112">
        <v>2389</v>
      </c>
      <c r="Y72" s="112">
        <v>2327</v>
      </c>
      <c r="Z72" s="112">
        <v>2521</v>
      </c>
    </row>
    <row r="73" spans="1:26" x14ac:dyDescent="0.25">
      <c r="S73" s="115" t="s">
        <v>46</v>
      </c>
      <c r="T73" s="115"/>
      <c r="U73" s="112"/>
      <c r="V73" s="112">
        <v>2309</v>
      </c>
      <c r="W73" s="112">
        <v>2406</v>
      </c>
      <c r="X73" s="112">
        <v>2462</v>
      </c>
      <c r="Y73" s="112">
        <v>2411</v>
      </c>
      <c r="Z73" s="112">
        <v>2409</v>
      </c>
    </row>
    <row r="74" spans="1:26" x14ac:dyDescent="0.25">
      <c r="S74" s="115" t="s">
        <v>47</v>
      </c>
      <c r="T74" s="115"/>
      <c r="U74" s="112"/>
      <c r="V74" s="112">
        <v>1486</v>
      </c>
      <c r="W74" s="112">
        <v>1565</v>
      </c>
      <c r="X74" s="112">
        <v>1719</v>
      </c>
      <c r="Y74" s="112">
        <v>1794</v>
      </c>
      <c r="Z74" s="112">
        <v>1870</v>
      </c>
    </row>
    <row r="75" spans="1:26" x14ac:dyDescent="0.25">
      <c r="S75" s="115" t="s">
        <v>48</v>
      </c>
      <c r="T75" s="115"/>
      <c r="U75" s="112"/>
      <c r="V75" s="112">
        <v>615</v>
      </c>
      <c r="W75" s="112">
        <v>708</v>
      </c>
      <c r="X75" s="112">
        <v>761</v>
      </c>
      <c r="Y75" s="112">
        <v>797</v>
      </c>
      <c r="Z75" s="112">
        <v>851</v>
      </c>
    </row>
    <row r="76" spans="1:26" x14ac:dyDescent="0.25">
      <c r="S76" s="115" t="s">
        <v>49</v>
      </c>
      <c r="T76" s="115"/>
      <c r="U76" s="112"/>
      <c r="V76" s="112">
        <v>239</v>
      </c>
      <c r="W76" s="112">
        <v>253</v>
      </c>
      <c r="X76" s="112">
        <v>278</v>
      </c>
      <c r="Y76" s="112">
        <v>295</v>
      </c>
      <c r="Z76" s="112">
        <v>293</v>
      </c>
    </row>
    <row r="77" spans="1:26" x14ac:dyDescent="0.25">
      <c r="S77" s="115" t="s">
        <v>50</v>
      </c>
      <c r="T77" s="115"/>
      <c r="U77" s="112"/>
      <c r="V77" s="112">
        <v>143</v>
      </c>
      <c r="W77" s="112">
        <v>137</v>
      </c>
      <c r="X77" s="112">
        <v>135</v>
      </c>
      <c r="Y77" s="112">
        <v>124</v>
      </c>
      <c r="Z77" s="112">
        <v>133</v>
      </c>
    </row>
    <row r="78" spans="1:26" x14ac:dyDescent="0.25">
      <c r="S78" s="115" t="s">
        <v>51</v>
      </c>
      <c r="T78" s="115"/>
      <c r="U78" s="112"/>
      <c r="V78" s="112">
        <v>71</v>
      </c>
      <c r="W78" s="112">
        <v>71</v>
      </c>
      <c r="X78" s="112">
        <v>69</v>
      </c>
      <c r="Y78" s="112">
        <v>76</v>
      </c>
      <c r="Z78" s="112">
        <v>66</v>
      </c>
    </row>
    <row r="79" spans="1:26" x14ac:dyDescent="0.25">
      <c r="S79" s="115" t="s">
        <v>52</v>
      </c>
      <c r="T79" s="115"/>
      <c r="U79" s="112"/>
      <c r="V79" s="112">
        <v>61</v>
      </c>
      <c r="W79" s="112">
        <v>80</v>
      </c>
      <c r="X79" s="112">
        <v>66</v>
      </c>
      <c r="Y79" s="112">
        <v>70</v>
      </c>
      <c r="Z79" s="112">
        <v>63</v>
      </c>
    </row>
    <row r="80" spans="1:26" x14ac:dyDescent="0.25">
      <c r="S80" s="118" t="s">
        <v>53</v>
      </c>
      <c r="T80" s="118"/>
      <c r="U80" s="112"/>
      <c r="V80" s="112">
        <v>23895</v>
      </c>
      <c r="W80" s="112">
        <v>24776</v>
      </c>
      <c r="X80" s="112">
        <v>25698</v>
      </c>
      <c r="Y80" s="112">
        <v>25582</v>
      </c>
      <c r="Z80" s="112">
        <v>27135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Latrobe</v>
      </c>
      <c r="D83" s="144"/>
      <c r="E83" s="144"/>
      <c r="F83" s="144"/>
      <c r="G83" s="144"/>
      <c r="H83" s="47"/>
      <c r="I83" s="47"/>
      <c r="J83" s="145" t="str">
        <f>'State data for spotlight'!A1</f>
        <v>Victoria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1540</v>
      </c>
      <c r="W83" s="112">
        <v>1604</v>
      </c>
      <c r="X83" s="112">
        <v>1641</v>
      </c>
      <c r="Y83" s="112">
        <v>1702</v>
      </c>
      <c r="Z83" s="112">
        <v>1748</v>
      </c>
      <c r="AD83" s="117"/>
    </row>
    <row r="84" spans="1:30" ht="15" customHeight="1" x14ac:dyDescent="0.25">
      <c r="A84" s="46"/>
      <c r="B84" s="46"/>
      <c r="C84" s="48"/>
      <c r="D84" s="139" t="s">
        <v>0</v>
      </c>
      <c r="E84" s="139"/>
      <c r="F84" s="139" t="s">
        <v>201</v>
      </c>
      <c r="G84" s="139"/>
      <c r="H84" s="48"/>
      <c r="I84" s="48"/>
      <c r="J84" s="48"/>
      <c r="K84" s="48"/>
      <c r="L84" s="139" t="s">
        <v>0</v>
      </c>
      <c r="M84" s="139"/>
      <c r="N84" s="139" t="s">
        <v>201</v>
      </c>
      <c r="O84" s="139"/>
      <c r="S84" s="115" t="s">
        <v>57</v>
      </c>
      <c r="T84" s="115"/>
      <c r="U84" s="112"/>
      <c r="V84" s="112">
        <v>1794</v>
      </c>
      <c r="W84" s="112">
        <v>1796</v>
      </c>
      <c r="X84" s="112">
        <v>1811</v>
      </c>
      <c r="Y84" s="112">
        <v>1850</v>
      </c>
      <c r="Z84" s="112">
        <v>1836</v>
      </c>
    </row>
    <row r="85" spans="1:30" ht="15" customHeight="1" x14ac:dyDescent="0.25">
      <c r="A85" s="46"/>
      <c r="B85" s="46"/>
      <c r="C85" s="58" t="s">
        <v>1</v>
      </c>
      <c r="D85" s="139" t="s">
        <v>2</v>
      </c>
      <c r="E85" s="139"/>
      <c r="F85" s="139" t="str">
        <f>"since "&amp;$V$2</f>
        <v>since 2016-17</v>
      </c>
      <c r="G85" s="139"/>
      <c r="H85" s="48"/>
      <c r="I85" s="48"/>
      <c r="J85" s="48"/>
      <c r="K85" s="58" t="s">
        <v>1</v>
      </c>
      <c r="L85" s="139" t="s">
        <v>2</v>
      </c>
      <c r="M85" s="139"/>
      <c r="N85" s="139" t="str">
        <f>"since "&amp;$V$2</f>
        <v>since 2016-17</v>
      </c>
      <c r="O85" s="139"/>
      <c r="S85" s="115" t="s">
        <v>195</v>
      </c>
      <c r="T85" s="115"/>
      <c r="U85" s="112"/>
      <c r="V85" s="112">
        <v>5123</v>
      </c>
      <c r="W85" s="112">
        <v>5144</v>
      </c>
      <c r="X85" s="112">
        <v>5138</v>
      </c>
      <c r="Y85" s="112">
        <v>5073</v>
      </c>
      <c r="Z85" s="112">
        <v>5077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55,760</v>
      </c>
      <c r="D86" s="96">
        <f t="shared" ref="D86:D91" si="4">AD4</f>
        <v>4.7529588577869708E-2</v>
      </c>
      <c r="E86" s="97">
        <f t="shared" ref="E86:E91" si="5">AD4</f>
        <v>4.7529588577869708E-2</v>
      </c>
      <c r="F86" s="96">
        <f t="shared" ref="F86:F91" si="6">AF4</f>
        <v>8.1605338195643418E-2</v>
      </c>
      <c r="G86" s="97">
        <f t="shared" ref="G86:G91" si="7">AF4</f>
        <v>8.1605338195643418E-2</v>
      </c>
      <c r="H86" s="57"/>
      <c r="I86" s="57"/>
      <c r="J86" s="140" t="str">
        <f>'State data for spotlight'!J4</f>
        <v>5,274,707</v>
      </c>
      <c r="K86" s="140"/>
      <c r="L86" s="96">
        <f>'State data for spotlight'!L4</f>
        <v>1.4421743640712803E-2</v>
      </c>
      <c r="M86" s="97">
        <f>'State data for spotlight'!L4</f>
        <v>1.4421743640712803E-2</v>
      </c>
      <c r="N86" s="96">
        <f>'State data for spotlight'!N4</f>
        <v>8.438148994686534E-2</v>
      </c>
      <c r="O86" s="97">
        <f>'State data for spotlight'!N4</f>
        <v>8.438148994686534E-2</v>
      </c>
      <c r="S86" s="115" t="s">
        <v>196</v>
      </c>
      <c r="T86" s="115"/>
      <c r="U86" s="112"/>
      <c r="V86" s="112">
        <v>928</v>
      </c>
      <c r="W86" s="112">
        <v>978</v>
      </c>
      <c r="X86" s="112">
        <v>1035</v>
      </c>
      <c r="Y86" s="112">
        <v>1049</v>
      </c>
      <c r="Z86" s="112">
        <v>1108</v>
      </c>
    </row>
    <row r="87" spans="1:30" ht="15" customHeight="1" x14ac:dyDescent="0.25">
      <c r="A87" s="98" t="s">
        <v>4</v>
      </c>
      <c r="B87" s="49"/>
      <c r="C87" s="57" t="str">
        <f t="shared" si="3"/>
        <v>28,578</v>
      </c>
      <c r="D87" s="96">
        <f t="shared" si="4"/>
        <v>3.3637152777777679E-2</v>
      </c>
      <c r="E87" s="97">
        <f t="shared" si="5"/>
        <v>3.3637152777777679E-2</v>
      </c>
      <c r="F87" s="96">
        <f t="shared" si="6"/>
        <v>3.3151368352554167E-2</v>
      </c>
      <c r="G87" s="97">
        <f t="shared" si="7"/>
        <v>3.3151368352554167E-2</v>
      </c>
      <c r="H87" s="57"/>
      <c r="I87" s="57"/>
      <c r="J87" s="140" t="str">
        <f>'State data for spotlight'!J5</f>
        <v>2,678,317</v>
      </c>
      <c r="K87" s="140"/>
      <c r="L87" s="96">
        <f>'State data for spotlight'!L5</f>
        <v>7.6054295905234603E-3</v>
      </c>
      <c r="M87" s="97">
        <f>'State data for spotlight'!L5</f>
        <v>7.6054295905234603E-3</v>
      </c>
      <c r="N87" s="96">
        <f>'State data for spotlight'!N5</f>
        <v>7.1082164833552008E-2</v>
      </c>
      <c r="O87" s="97">
        <f>'State data for spotlight'!N5</f>
        <v>7.1082164833552008E-2</v>
      </c>
      <c r="S87" s="115" t="s">
        <v>197</v>
      </c>
      <c r="T87" s="115"/>
      <c r="U87" s="112"/>
      <c r="V87" s="112">
        <v>790</v>
      </c>
      <c r="W87" s="112">
        <v>804</v>
      </c>
      <c r="X87" s="112">
        <v>816</v>
      </c>
      <c r="Y87" s="112">
        <v>850</v>
      </c>
      <c r="Z87" s="112">
        <v>852</v>
      </c>
    </row>
    <row r="88" spans="1:30" ht="15" customHeight="1" x14ac:dyDescent="0.25">
      <c r="A88" s="98" t="s">
        <v>5</v>
      </c>
      <c r="B88" s="49"/>
      <c r="C88" s="57" t="str">
        <f t="shared" si="3"/>
        <v>27,135</v>
      </c>
      <c r="D88" s="96">
        <f t="shared" si="4"/>
        <v>6.0789679437060151E-2</v>
      </c>
      <c r="E88" s="97">
        <f t="shared" si="5"/>
        <v>6.0789679437060151E-2</v>
      </c>
      <c r="F88" s="96">
        <f t="shared" si="6"/>
        <v>0.13583089158643791</v>
      </c>
      <c r="G88" s="97">
        <f t="shared" si="7"/>
        <v>0.13583089158643791</v>
      </c>
      <c r="H88" s="57"/>
      <c r="I88" s="57"/>
      <c r="J88" s="140" t="str">
        <f>'State data for spotlight'!J6</f>
        <v>2,593,620</v>
      </c>
      <c r="K88" s="140"/>
      <c r="L88" s="96">
        <f>'State data for spotlight'!L6</f>
        <v>2.0458990541862843E-2</v>
      </c>
      <c r="M88" s="97">
        <f>'State data for spotlight'!L6</f>
        <v>2.0458990541862843E-2</v>
      </c>
      <c r="N88" s="96">
        <f>'State data for spotlight'!N6</f>
        <v>9.7278654845571522E-2</v>
      </c>
      <c r="O88" s="97">
        <f>'State data for spotlight'!N6</f>
        <v>9.7278654845571522E-2</v>
      </c>
      <c r="S88" s="115" t="s">
        <v>198</v>
      </c>
      <c r="T88" s="115"/>
      <c r="U88" s="112"/>
      <c r="V88" s="112">
        <v>901</v>
      </c>
      <c r="W88" s="112">
        <v>947</v>
      </c>
      <c r="X88" s="112">
        <v>962</v>
      </c>
      <c r="Y88" s="112">
        <v>973</v>
      </c>
      <c r="Z88" s="112">
        <v>1040</v>
      </c>
    </row>
    <row r="89" spans="1:30" ht="15" customHeight="1" x14ac:dyDescent="0.25">
      <c r="A89" s="49" t="s">
        <v>6</v>
      </c>
      <c r="B89" s="49"/>
      <c r="C89" s="57" t="str">
        <f t="shared" si="3"/>
        <v>39,353</v>
      </c>
      <c r="D89" s="96">
        <f t="shared" si="4"/>
        <v>1.6610694910875745E-2</v>
      </c>
      <c r="E89" s="97">
        <f t="shared" si="5"/>
        <v>1.6610694910875745E-2</v>
      </c>
      <c r="F89" s="96">
        <f t="shared" si="6"/>
        <v>7.1092240276530383E-2</v>
      </c>
      <c r="G89" s="97">
        <f t="shared" si="7"/>
        <v>7.1092240276530383E-2</v>
      </c>
      <c r="H89" s="57"/>
      <c r="I89" s="57"/>
      <c r="J89" s="140" t="str">
        <f>'State data for spotlight'!J7</f>
        <v>3,674,745</v>
      </c>
      <c r="K89" s="140"/>
      <c r="L89" s="96">
        <f>'State data for spotlight'!L7</f>
        <v>-4.8048916624486848E-3</v>
      </c>
      <c r="M89" s="97">
        <f>'State data for spotlight'!L7</f>
        <v>-4.8048916624486848E-3</v>
      </c>
      <c r="N89" s="96">
        <f>'State data for spotlight'!N7</f>
        <v>6.9960159780158238E-2</v>
      </c>
      <c r="O89" s="97">
        <f>'State data for spotlight'!N7</f>
        <v>6.9960159780158238E-2</v>
      </c>
      <c r="S89" s="115" t="s">
        <v>199</v>
      </c>
      <c r="T89" s="115"/>
      <c r="U89" s="112"/>
      <c r="V89" s="112">
        <v>2081</v>
      </c>
      <c r="W89" s="112">
        <v>2117</v>
      </c>
      <c r="X89" s="112">
        <v>2206</v>
      </c>
      <c r="Y89" s="112">
        <v>2205</v>
      </c>
      <c r="Z89" s="112">
        <v>2173</v>
      </c>
    </row>
    <row r="90" spans="1:30" ht="15" customHeight="1" x14ac:dyDescent="0.25">
      <c r="A90" s="49" t="s">
        <v>98</v>
      </c>
      <c r="B90" s="49"/>
      <c r="C90" s="57" t="str">
        <f t="shared" si="3"/>
        <v>$46,090</v>
      </c>
      <c r="D90" s="96">
        <f t="shared" si="4"/>
        <v>4.5397789196845784E-2</v>
      </c>
      <c r="E90" s="97">
        <f t="shared" si="5"/>
        <v>4.5397789196845784E-2</v>
      </c>
      <c r="F90" s="96">
        <f t="shared" si="6"/>
        <v>0.11139123234211423</v>
      </c>
      <c r="G90" s="97">
        <f t="shared" si="7"/>
        <v>0.11139123234211423</v>
      </c>
      <c r="H90" s="57"/>
      <c r="I90" s="57"/>
      <c r="J90" s="57"/>
      <c r="K90" s="57" t="str">
        <f>'State data for spotlight'!J8</f>
        <v>$47,209</v>
      </c>
      <c r="L90" s="96">
        <f>'State data for spotlight'!L8</f>
        <v>5.506898121546655E-2</v>
      </c>
      <c r="M90" s="97">
        <f>'State data for spotlight'!L8</f>
        <v>5.506898121546655E-2</v>
      </c>
      <c r="N90" s="96">
        <f>'State data for spotlight'!N8</f>
        <v>0.1204561491199776</v>
      </c>
      <c r="O90" s="97">
        <f>'State data for spotlight'!N8</f>
        <v>0.1204561491199776</v>
      </c>
      <c r="S90" s="115" t="s">
        <v>58</v>
      </c>
      <c r="T90" s="115"/>
      <c r="U90" s="112"/>
      <c r="V90" s="112">
        <v>2769</v>
      </c>
      <c r="W90" s="112">
        <v>2975</v>
      </c>
      <c r="X90" s="112">
        <v>3004</v>
      </c>
      <c r="Y90" s="112">
        <v>3014</v>
      </c>
      <c r="Z90" s="112">
        <v>3071</v>
      </c>
    </row>
    <row r="91" spans="1:30" ht="15" customHeight="1" x14ac:dyDescent="0.25">
      <c r="A91" s="49" t="s">
        <v>7</v>
      </c>
      <c r="B91" s="49"/>
      <c r="C91" s="57" t="str">
        <f t="shared" si="3"/>
        <v>$2,436.0 mil</v>
      </c>
      <c r="D91" s="96">
        <f t="shared" si="4"/>
        <v>4.8757234061925336E-2</v>
      </c>
      <c r="E91" s="97">
        <f t="shared" si="5"/>
        <v>4.8757234061925336E-2</v>
      </c>
      <c r="F91" s="96">
        <f t="shared" si="6"/>
        <v>0.17204306757363419</v>
      </c>
      <c r="G91" s="97">
        <f t="shared" si="7"/>
        <v>0.17204306757363419</v>
      </c>
      <c r="H91" s="57"/>
      <c r="I91" s="57"/>
      <c r="J91" s="57"/>
      <c r="K91" s="57" t="str">
        <f>'State data for spotlight'!J9</f>
        <v>$245.4 bil</v>
      </c>
      <c r="L91" s="96">
        <f>'State data for spotlight'!L9</f>
        <v>4.7371657837374626E-2</v>
      </c>
      <c r="M91" s="97">
        <f>'State data for spotlight'!L9</f>
        <v>4.7371657837374626E-2</v>
      </c>
      <c r="N91" s="96">
        <f>'State data for spotlight'!N9</f>
        <v>0.24227335855331145</v>
      </c>
      <c r="O91" s="97">
        <f>'State data for spotlight'!N9</f>
        <v>0.24227335855331145</v>
      </c>
      <c r="S91" s="118" t="s">
        <v>53</v>
      </c>
      <c r="T91" s="118"/>
      <c r="U91" s="112"/>
      <c r="V91" s="112">
        <v>19296</v>
      </c>
      <c r="W91" s="112">
        <v>19656</v>
      </c>
      <c r="X91" s="112">
        <v>19794</v>
      </c>
      <c r="Y91" s="112">
        <v>20017</v>
      </c>
      <c r="Z91" s="112">
        <v>20177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5" t="s">
        <v>202</v>
      </c>
      <c r="S93" s="115" t="s">
        <v>56</v>
      </c>
      <c r="T93" s="115"/>
      <c r="U93" s="112"/>
      <c r="V93" s="112">
        <v>1299</v>
      </c>
      <c r="W93" s="112">
        <v>1386</v>
      </c>
      <c r="X93" s="112">
        <v>1467</v>
      </c>
      <c r="Y93" s="112">
        <v>1462</v>
      </c>
      <c r="Z93" s="112">
        <v>1494</v>
      </c>
    </row>
    <row r="94" spans="1:30" ht="15" customHeight="1" x14ac:dyDescent="0.25">
      <c r="A94" s="136" t="s">
        <v>203</v>
      </c>
      <c r="S94" s="115" t="s">
        <v>57</v>
      </c>
      <c r="T94" s="115"/>
      <c r="U94" s="112"/>
      <c r="V94" s="112">
        <v>3189</v>
      </c>
      <c r="W94" s="112">
        <v>3300</v>
      </c>
      <c r="X94" s="112">
        <v>3367</v>
      </c>
      <c r="Y94" s="112">
        <v>3461</v>
      </c>
      <c r="Z94" s="112">
        <v>3528</v>
      </c>
    </row>
    <row r="95" spans="1:30" ht="15" customHeight="1" x14ac:dyDescent="0.25">
      <c r="A95" s="134" t="s">
        <v>286</v>
      </c>
      <c r="S95" s="115" t="s">
        <v>195</v>
      </c>
      <c r="T95" s="115"/>
      <c r="U95" s="112"/>
      <c r="V95" s="112">
        <v>566</v>
      </c>
      <c r="W95" s="112">
        <v>613</v>
      </c>
      <c r="X95" s="112">
        <v>635</v>
      </c>
      <c r="Y95" s="112">
        <v>678</v>
      </c>
      <c r="Z95" s="112">
        <v>692</v>
      </c>
    </row>
    <row r="96" spans="1:30" ht="15" customHeight="1" x14ac:dyDescent="0.25">
      <c r="A96" s="135" t="s">
        <v>278</v>
      </c>
      <c r="S96" s="115" t="s">
        <v>196</v>
      </c>
      <c r="T96" s="115"/>
      <c r="U96" s="112"/>
      <c r="V96" s="112">
        <v>2752</v>
      </c>
      <c r="W96" s="112">
        <v>2926</v>
      </c>
      <c r="X96" s="112">
        <v>3077</v>
      </c>
      <c r="Y96" s="112">
        <v>3303</v>
      </c>
      <c r="Z96" s="112">
        <v>3462</v>
      </c>
    </row>
    <row r="97" spans="1:32" ht="15" customHeight="1" x14ac:dyDescent="0.25">
      <c r="A97" s="134" t="s">
        <v>290</v>
      </c>
      <c r="S97" s="115" t="s">
        <v>197</v>
      </c>
      <c r="T97" s="115"/>
      <c r="U97" s="112"/>
      <c r="V97" s="112">
        <v>3338</v>
      </c>
      <c r="W97" s="112">
        <v>3407</v>
      </c>
      <c r="X97" s="112">
        <v>3488</v>
      </c>
      <c r="Y97" s="112">
        <v>3510</v>
      </c>
      <c r="Z97" s="112">
        <v>3539</v>
      </c>
    </row>
    <row r="98" spans="1:32" ht="15" customHeight="1" x14ac:dyDescent="0.25">
      <c r="A98" s="134" t="s">
        <v>291</v>
      </c>
      <c r="S98" s="115" t="s">
        <v>198</v>
      </c>
      <c r="T98" s="115"/>
      <c r="U98" s="112"/>
      <c r="V98" s="112">
        <v>2033</v>
      </c>
      <c r="W98" s="112">
        <v>2131</v>
      </c>
      <c r="X98" s="112">
        <v>2093</v>
      </c>
      <c r="Y98" s="112">
        <v>2118</v>
      </c>
      <c r="Z98" s="112">
        <v>2173</v>
      </c>
    </row>
    <row r="99" spans="1:32" ht="15" customHeight="1" x14ac:dyDescent="0.25">
      <c r="S99" s="115" t="s">
        <v>199</v>
      </c>
      <c r="T99" s="115"/>
      <c r="U99" s="112"/>
      <c r="V99" s="112">
        <v>129</v>
      </c>
      <c r="W99" s="112">
        <v>156</v>
      </c>
      <c r="X99" s="112">
        <v>172</v>
      </c>
      <c r="Y99" s="112">
        <v>170</v>
      </c>
      <c r="Z99" s="112">
        <v>175</v>
      </c>
    </row>
    <row r="100" spans="1:32" ht="15" customHeight="1" x14ac:dyDescent="0.25">
      <c r="S100" s="115" t="s">
        <v>58</v>
      </c>
      <c r="T100" s="115"/>
      <c r="U100" s="112"/>
      <c r="V100" s="112">
        <v>1117</v>
      </c>
      <c r="W100" s="112">
        <v>1232</v>
      </c>
      <c r="X100" s="112">
        <v>1353</v>
      </c>
      <c r="Y100" s="112">
        <v>1403</v>
      </c>
      <c r="Z100" s="112">
        <v>1491</v>
      </c>
    </row>
    <row r="101" spans="1:32" x14ac:dyDescent="0.25">
      <c r="A101" s="18"/>
      <c r="S101" s="118" t="s">
        <v>53</v>
      </c>
      <c r="T101" s="118"/>
      <c r="U101" s="112"/>
      <c r="V101" s="112">
        <v>17450</v>
      </c>
      <c r="W101" s="112">
        <v>18026</v>
      </c>
      <c r="X101" s="112">
        <v>18282</v>
      </c>
      <c r="Y101" s="112">
        <v>18698</v>
      </c>
      <c r="Z101" s="112">
        <v>19138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204</v>
      </c>
      <c r="Y103" s="106" t="s">
        <v>281</v>
      </c>
      <c r="Z103" s="106" t="s">
        <v>287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37639</v>
      </c>
      <c r="W104" s="112">
        <v>38845</v>
      </c>
      <c r="X104" s="112">
        <v>39480</v>
      </c>
      <c r="Y104" s="112">
        <v>41396</v>
      </c>
      <c r="Z104" s="112">
        <v>41396</v>
      </c>
      <c r="AB104" s="109" t="str">
        <f>TEXT(Z104,"###,###")</f>
        <v>41,396</v>
      </c>
      <c r="AD104" s="130">
        <f>Z104/($Z$4)*100</f>
        <v>74.239598278335734</v>
      </c>
      <c r="AF104" s="109"/>
    </row>
    <row r="105" spans="1:32" x14ac:dyDescent="0.25">
      <c r="S105" s="115" t="s">
        <v>17</v>
      </c>
      <c r="T105" s="115"/>
      <c r="U105" s="112"/>
      <c r="V105" s="112">
        <v>10105</v>
      </c>
      <c r="W105" s="112">
        <v>10217</v>
      </c>
      <c r="X105" s="112">
        <v>10995</v>
      </c>
      <c r="Y105" s="112">
        <v>10609</v>
      </c>
      <c r="Z105" s="112">
        <v>10809</v>
      </c>
      <c r="AB105" s="109" t="str">
        <f>TEXT(Z105,"###,###")</f>
        <v>10,809</v>
      </c>
      <c r="AD105" s="130">
        <f>Z105/($Z$4)*100</f>
        <v>19.38486370157819</v>
      </c>
      <c r="AF105" s="109"/>
    </row>
    <row r="106" spans="1:32" x14ac:dyDescent="0.25">
      <c r="S106" s="118" t="s">
        <v>53</v>
      </c>
      <c r="T106" s="118"/>
      <c r="U106" s="120"/>
      <c r="V106" s="120">
        <v>47744</v>
      </c>
      <c r="W106" s="120">
        <v>49062</v>
      </c>
      <c r="X106" s="120">
        <v>50475</v>
      </c>
      <c r="Y106" s="120">
        <v>52005</v>
      </c>
      <c r="Z106" s="120">
        <v>52205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6600</v>
      </c>
      <c r="W108" s="112">
        <v>7537</v>
      </c>
      <c r="X108" s="112">
        <v>6627</v>
      </c>
      <c r="Y108" s="112">
        <v>7261</v>
      </c>
      <c r="Z108" s="112">
        <v>7108</v>
      </c>
      <c r="AB108" s="109" t="str">
        <f>TEXT(Z108,"###,###")</f>
        <v>7,108</v>
      </c>
      <c r="AD108" s="130">
        <f>Z108/($Z$4)*100</f>
        <v>12.747489239598279</v>
      </c>
      <c r="AF108" s="109"/>
    </row>
    <row r="109" spans="1:32" x14ac:dyDescent="0.25">
      <c r="S109" s="115" t="s">
        <v>20</v>
      </c>
      <c r="T109" s="115"/>
      <c r="U109" s="112"/>
      <c r="V109" s="112">
        <v>7669</v>
      </c>
      <c r="W109" s="112">
        <v>7481</v>
      </c>
      <c r="X109" s="112">
        <v>7536</v>
      </c>
      <c r="Y109" s="112">
        <v>7712</v>
      </c>
      <c r="Z109" s="112">
        <v>8033</v>
      </c>
      <c r="AB109" s="109" t="str">
        <f>TEXT(Z109,"###,###")</f>
        <v>8,033</v>
      </c>
      <c r="AD109" s="130">
        <f>Z109/($Z$4)*100</f>
        <v>14.406384505021522</v>
      </c>
      <c r="AF109" s="109"/>
    </row>
    <row r="110" spans="1:32" x14ac:dyDescent="0.25">
      <c r="S110" s="115" t="s">
        <v>21</v>
      </c>
      <c r="T110" s="115"/>
      <c r="U110" s="112"/>
      <c r="V110" s="112">
        <v>11345</v>
      </c>
      <c r="W110" s="112">
        <v>11371</v>
      </c>
      <c r="X110" s="112">
        <v>13180</v>
      </c>
      <c r="Y110" s="112">
        <v>11897</v>
      </c>
      <c r="Z110" s="112">
        <v>13169</v>
      </c>
      <c r="AB110" s="109" t="str">
        <f>TEXT(Z110,"###,###")</f>
        <v>13,169</v>
      </c>
      <c r="AD110" s="130">
        <f>Z110/($Z$4)*100</f>
        <v>23.617288378766141</v>
      </c>
      <c r="AF110" s="109"/>
    </row>
    <row r="111" spans="1:32" x14ac:dyDescent="0.25">
      <c r="S111" s="115" t="s">
        <v>22</v>
      </c>
      <c r="T111" s="115"/>
      <c r="U111" s="112"/>
      <c r="V111" s="112">
        <v>22197</v>
      </c>
      <c r="W111" s="112">
        <v>22649</v>
      </c>
      <c r="X111" s="112">
        <v>23004</v>
      </c>
      <c r="Y111" s="112">
        <v>22991</v>
      </c>
      <c r="Z111" s="112">
        <v>24337</v>
      </c>
      <c r="AB111" s="109" t="str">
        <f>TEXT(Z111,"###,###")</f>
        <v>24,337</v>
      </c>
      <c r="AD111" s="130">
        <f>Z111/($Z$4)*100</f>
        <v>43.645982783357248</v>
      </c>
      <c r="AF111" s="109"/>
    </row>
    <row r="112" spans="1:32" x14ac:dyDescent="0.25">
      <c r="S112" s="118" t="s">
        <v>53</v>
      </c>
      <c r="T112" s="118"/>
      <c r="U112" s="112"/>
      <c r="V112" s="112">
        <v>51554</v>
      </c>
      <c r="W112" s="112">
        <v>53303</v>
      </c>
      <c r="X112" s="112">
        <v>53856</v>
      </c>
      <c r="Y112" s="112">
        <v>53226</v>
      </c>
      <c r="Z112" s="112">
        <v>55760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41.51</v>
      </c>
      <c r="W118" s="131">
        <v>41.69</v>
      </c>
      <c r="X118" s="131">
        <v>41.57</v>
      </c>
      <c r="Y118" s="131">
        <v>41.69</v>
      </c>
      <c r="Z118" s="131">
        <v>41.54</v>
      </c>
      <c r="AB118" s="109" t="str">
        <f>TEXT(Z118,"##.0")</f>
        <v>41.5</v>
      </c>
    </row>
    <row r="120" spans="19:32" x14ac:dyDescent="0.25">
      <c r="S120" s="101" t="s">
        <v>100</v>
      </c>
      <c r="T120" s="112"/>
      <c r="U120" s="112"/>
      <c r="V120" s="112">
        <v>32474</v>
      </c>
      <c r="W120" s="112">
        <v>33283</v>
      </c>
      <c r="X120" s="112">
        <v>33718</v>
      </c>
      <c r="Y120" s="112">
        <v>34329</v>
      </c>
      <c r="Z120" s="112">
        <v>34789</v>
      </c>
      <c r="AB120" s="109" t="str">
        <f>TEXT(Z120,"###,###")</f>
        <v>34,789</v>
      </c>
    </row>
    <row r="121" spans="19:32" x14ac:dyDescent="0.25">
      <c r="S121" s="101" t="s">
        <v>101</v>
      </c>
      <c r="T121" s="112"/>
      <c r="U121" s="112"/>
      <c r="V121" s="112">
        <v>2132</v>
      </c>
      <c r="W121" s="112">
        <v>2221</v>
      </c>
      <c r="X121" s="112">
        <v>2155</v>
      </c>
      <c r="Y121" s="112">
        <v>2254</v>
      </c>
      <c r="Z121" s="112">
        <v>2232</v>
      </c>
      <c r="AB121" s="109" t="str">
        <f>TEXT(Z121,"###,###")</f>
        <v>2,232</v>
      </c>
    </row>
    <row r="122" spans="19:32" x14ac:dyDescent="0.25">
      <c r="S122" s="101" t="s">
        <v>102</v>
      </c>
      <c r="T122" s="112"/>
      <c r="U122" s="112"/>
      <c r="V122" s="112">
        <v>2137</v>
      </c>
      <c r="W122" s="112">
        <v>2184</v>
      </c>
      <c r="X122" s="112">
        <v>2204</v>
      </c>
      <c r="Y122" s="112">
        <v>2126</v>
      </c>
      <c r="Z122" s="112">
        <v>2329</v>
      </c>
      <c r="AB122" s="109" t="str">
        <f>TEXT(Z122,"###,###")</f>
        <v>2,329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34611</v>
      </c>
      <c r="W124" s="112">
        <v>35467</v>
      </c>
      <c r="X124" s="112">
        <v>35922</v>
      </c>
      <c r="Y124" s="112">
        <v>36455</v>
      </c>
      <c r="Z124" s="112">
        <v>37118</v>
      </c>
      <c r="AB124" s="109" t="str">
        <f>TEXT(Z124,"###,###")</f>
        <v>37,118</v>
      </c>
      <c r="AD124" s="127">
        <f>Z124/$Z$7*100</f>
        <v>94.32063629202348</v>
      </c>
    </row>
    <row r="125" spans="19:32" x14ac:dyDescent="0.25">
      <c r="S125" s="101" t="s">
        <v>104</v>
      </c>
      <c r="T125" s="112"/>
      <c r="U125" s="112"/>
      <c r="V125" s="112">
        <v>4269</v>
      </c>
      <c r="W125" s="112">
        <v>4405</v>
      </c>
      <c r="X125" s="112">
        <v>4359</v>
      </c>
      <c r="Y125" s="112">
        <v>4380</v>
      </c>
      <c r="Z125" s="112">
        <v>4561</v>
      </c>
      <c r="AB125" s="109" t="str">
        <f>TEXT(Z125,"###,###")</f>
        <v>4,561</v>
      </c>
      <c r="AD125" s="127">
        <f>Z125/$Z$7*100</f>
        <v>11.589967728000406</v>
      </c>
    </row>
    <row r="127" spans="19:32" x14ac:dyDescent="0.25">
      <c r="S127" s="101" t="s">
        <v>105</v>
      </c>
      <c r="T127" s="112"/>
      <c r="U127" s="112"/>
      <c r="V127" s="112">
        <v>19297</v>
      </c>
      <c r="W127" s="112">
        <v>19658</v>
      </c>
      <c r="X127" s="112">
        <v>19793</v>
      </c>
      <c r="Y127" s="112">
        <v>20017</v>
      </c>
      <c r="Z127" s="112">
        <v>20175</v>
      </c>
      <c r="AB127" s="109" t="str">
        <f>TEXT(Z127,"###,###")</f>
        <v>20,175</v>
      </c>
      <c r="AD127" s="127">
        <f>Z127/$Z$7*100</f>
        <v>51.266739511600136</v>
      </c>
    </row>
    <row r="128" spans="19:32" x14ac:dyDescent="0.25">
      <c r="S128" s="101" t="s">
        <v>106</v>
      </c>
      <c r="T128" s="112"/>
      <c r="U128" s="112"/>
      <c r="V128" s="112">
        <v>17445</v>
      </c>
      <c r="W128" s="112">
        <v>18023</v>
      </c>
      <c r="X128" s="112">
        <v>18288</v>
      </c>
      <c r="Y128" s="112">
        <v>18696</v>
      </c>
      <c r="Z128" s="112">
        <v>19139</v>
      </c>
      <c r="AB128" s="109" t="str">
        <f>TEXT(Z128,"###,###")</f>
        <v>19,139</v>
      </c>
      <c r="AD128" s="127">
        <f>Z128/$Z$7*100</f>
        <v>48.634157497522423</v>
      </c>
    </row>
    <row r="130" spans="19:20" x14ac:dyDescent="0.25">
      <c r="S130" s="101" t="s">
        <v>282</v>
      </c>
      <c r="T130" s="127">
        <v>88.402408965009016</v>
      </c>
    </row>
    <row r="131" spans="19:20" x14ac:dyDescent="0.25">
      <c r="S131" s="101" t="s">
        <v>283</v>
      </c>
      <c r="T131" s="127">
        <v>5.6717404009859482</v>
      </c>
    </row>
    <row r="132" spans="19:20" x14ac:dyDescent="0.25">
      <c r="S132" s="101" t="s">
        <v>284</v>
      </c>
      <c r="T132" s="127">
        <v>5.918227327014459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046CBD0C-622B-4FBE-A709-2D66BF9B742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F48D7AFA-3C50-4B34-800B-DEDFDCF7502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1A3412FE-6958-4D5C-8E62-1FEF2A5C934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D36BAA6A-DCF3-42DD-893C-9B5EFFACB0A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1D4CDC-AEF5-484E-B4AF-3C00986F19CC}">
  <sheetPr codeName="Sheet102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147</v>
      </c>
      <c r="T1" s="99"/>
      <c r="U1" s="99"/>
      <c r="V1" s="99"/>
      <c r="W1" s="99"/>
      <c r="X1" s="99"/>
      <c r="Y1" s="100" t="s">
        <v>239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204</v>
      </c>
      <c r="Y2" s="103" t="s">
        <v>281</v>
      </c>
      <c r="Z2" s="103" t="s">
        <v>287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60" t="s">
        <v>292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147</v>
      </c>
      <c r="Y3" s="105" t="s">
        <v>239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8.38 Loddon, Victoria,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5058</v>
      </c>
      <c r="W4" s="108">
        <v>5368</v>
      </c>
      <c r="X4" s="108">
        <v>5193</v>
      </c>
      <c r="Y4" s="108">
        <v>5448</v>
      </c>
      <c r="Z4" s="108">
        <v>5584</v>
      </c>
      <c r="AB4" s="109" t="str">
        <f>TEXT(Z4,"###,###")</f>
        <v>5,584</v>
      </c>
      <c r="AD4" s="110">
        <f>Z4/Y4-1</f>
        <v>2.4963289280469869E-2</v>
      </c>
      <c r="AF4" s="110">
        <f>Z4/V4-1</f>
        <v>0.10399367338869125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2613</v>
      </c>
      <c r="W5" s="108">
        <v>2783</v>
      </c>
      <c r="X5" s="108">
        <v>2637</v>
      </c>
      <c r="Y5" s="108">
        <v>2798</v>
      </c>
      <c r="Z5" s="108">
        <v>2860</v>
      </c>
      <c r="AB5" s="109" t="str">
        <f>TEXT(Z5,"###,###")</f>
        <v>2,860</v>
      </c>
      <c r="AD5" s="110">
        <f t="shared" ref="AD5:AD9" si="0">Z5/Y5-1</f>
        <v>2.2158684774839177E-2</v>
      </c>
      <c r="AF5" s="110">
        <f t="shared" ref="AF5:AF9" si="1">Z5/V5-1</f>
        <v>9.4527363184079505E-2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2443</v>
      </c>
      <c r="W6" s="108">
        <v>2586</v>
      </c>
      <c r="X6" s="108">
        <v>2552</v>
      </c>
      <c r="Y6" s="108">
        <v>2645</v>
      </c>
      <c r="Z6" s="108">
        <v>2724</v>
      </c>
      <c r="AB6" s="109" t="str">
        <f>TEXT(Z6,"###,###")</f>
        <v>2,724</v>
      </c>
      <c r="AD6" s="110">
        <f t="shared" si="0"/>
        <v>2.986767485822317E-2</v>
      </c>
      <c r="AF6" s="110">
        <f t="shared" si="1"/>
        <v>0.11502251330331559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3492</v>
      </c>
      <c r="W7" s="108">
        <v>3731</v>
      </c>
      <c r="X7" s="108">
        <v>3591</v>
      </c>
      <c r="Y7" s="108">
        <v>3795</v>
      </c>
      <c r="Z7" s="108">
        <v>3882</v>
      </c>
      <c r="AB7" s="109" t="str">
        <f>TEXT(Z7,"###,###")</f>
        <v>3,882</v>
      </c>
      <c r="AD7" s="110">
        <f t="shared" si="0"/>
        <v>2.2924901185770841E-2</v>
      </c>
      <c r="AF7" s="110">
        <f t="shared" si="1"/>
        <v>0.11168384879725091</v>
      </c>
    </row>
    <row r="8" spans="1:32" ht="17.25" customHeight="1" x14ac:dyDescent="0.25">
      <c r="A8" s="64" t="s">
        <v>12</v>
      </c>
      <c r="B8" s="65"/>
      <c r="C8" s="29"/>
      <c r="D8" s="66" t="str">
        <f>AB4</f>
        <v>5,584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3,882</v>
      </c>
      <c r="P8" s="67"/>
      <c r="S8" s="107" t="s">
        <v>84</v>
      </c>
      <c r="T8" s="108"/>
      <c r="U8" s="108"/>
      <c r="V8" s="108">
        <v>31533</v>
      </c>
      <c r="W8" s="108">
        <v>34693.5</v>
      </c>
      <c r="X8" s="108">
        <v>34203</v>
      </c>
      <c r="Y8" s="108">
        <v>34889.910000000003</v>
      </c>
      <c r="Z8" s="108">
        <v>36247</v>
      </c>
      <c r="AB8" s="109" t="str">
        <f>TEXT(Z8,"$###,###")</f>
        <v>$36,247</v>
      </c>
      <c r="AD8" s="110">
        <f t="shared" si="0"/>
        <v>3.8896345677016608E-2</v>
      </c>
      <c r="AF8" s="110">
        <f t="shared" si="1"/>
        <v>0.14949418069958464</v>
      </c>
    </row>
    <row r="9" spans="1:32" x14ac:dyDescent="0.25">
      <c r="A9" s="30" t="s">
        <v>14</v>
      </c>
      <c r="B9" s="71"/>
      <c r="C9" s="72"/>
      <c r="D9" s="73">
        <f>AD104</f>
        <v>60.995702005730656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53.19422977846471</v>
      </c>
      <c r="P9" s="74" t="s">
        <v>85</v>
      </c>
      <c r="S9" s="107" t="s">
        <v>7</v>
      </c>
      <c r="T9" s="108"/>
      <c r="U9" s="108"/>
      <c r="V9" s="108">
        <v>142593156</v>
      </c>
      <c r="W9" s="108">
        <v>174466139</v>
      </c>
      <c r="X9" s="108">
        <v>167107379</v>
      </c>
      <c r="Y9" s="108">
        <v>180927530</v>
      </c>
      <c r="Z9" s="108">
        <v>181069042</v>
      </c>
      <c r="AB9" s="109" t="str">
        <f>TEXT(Z9/1000000,"$#,###.0")&amp;" mil"</f>
        <v>$181.1 mil</v>
      </c>
      <c r="AD9" s="110">
        <f t="shared" si="0"/>
        <v>7.8214741559778922E-4</v>
      </c>
      <c r="AF9" s="110">
        <f t="shared" si="1"/>
        <v>0.26982982268798361</v>
      </c>
    </row>
    <row r="10" spans="1:32" x14ac:dyDescent="0.25">
      <c r="A10" s="30" t="s">
        <v>17</v>
      </c>
      <c r="B10" s="71"/>
      <c r="C10" s="72"/>
      <c r="D10" s="73">
        <f>AD105</f>
        <v>17.353151862464184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46.88304997424008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63.369397217928899</v>
      </c>
      <c r="P11" s="74" t="s">
        <v>85</v>
      </c>
      <c r="S11" s="107" t="s">
        <v>29</v>
      </c>
      <c r="T11" s="112"/>
      <c r="U11" s="112"/>
      <c r="V11" s="112">
        <v>3786</v>
      </c>
      <c r="W11" s="112">
        <v>3947</v>
      </c>
      <c r="X11" s="112">
        <v>3885</v>
      </c>
      <c r="Y11" s="112">
        <v>4050</v>
      </c>
      <c r="Z11" s="112">
        <v>4161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23.621844410097886</v>
      </c>
      <c r="P12" s="74" t="s">
        <v>85</v>
      </c>
      <c r="S12" s="107" t="s">
        <v>30</v>
      </c>
      <c r="T12" s="112"/>
      <c r="U12" s="112"/>
      <c r="V12" s="112">
        <v>1272</v>
      </c>
      <c r="W12" s="112">
        <v>1424</v>
      </c>
      <c r="X12" s="112">
        <v>1304</v>
      </c>
      <c r="Y12" s="112">
        <v>1394</v>
      </c>
      <c r="Z12" s="112">
        <v>1423</v>
      </c>
    </row>
    <row r="13" spans="1:32" ht="15" customHeight="1" x14ac:dyDescent="0.25">
      <c r="A13" s="30" t="s">
        <v>19</v>
      </c>
      <c r="B13" s="72"/>
      <c r="C13" s="72"/>
      <c r="D13" s="73">
        <f>AD108</f>
        <v>18.875358166189113</v>
      </c>
      <c r="E13" s="74" t="s">
        <v>85</v>
      </c>
      <c r="F13" s="24"/>
      <c r="G13" s="142" t="s">
        <v>285</v>
      </c>
      <c r="H13" s="143"/>
      <c r="I13" s="143"/>
      <c r="J13" s="143"/>
      <c r="K13" s="143"/>
      <c r="L13" s="143"/>
      <c r="M13" s="81"/>
      <c r="N13" s="72"/>
      <c r="O13" s="73">
        <f>T132</f>
        <v>12.957238536836682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15.956303724928366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47.0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23.065902578796564</v>
      </c>
      <c r="E15" s="74" t="s">
        <v>85</v>
      </c>
      <c r="F15" s="24"/>
      <c r="G15" s="33" t="s">
        <v>279</v>
      </c>
      <c r="H15" s="72"/>
      <c r="I15" s="72"/>
      <c r="J15" s="72"/>
      <c r="K15" s="82"/>
      <c r="L15" s="72"/>
      <c r="M15" s="72"/>
      <c r="N15" s="72"/>
      <c r="O15" s="73">
        <f>AB38</f>
        <v>15.434166451945375</v>
      </c>
      <c r="P15" s="74" t="s">
        <v>85</v>
      </c>
      <c r="S15" s="115" t="s">
        <v>61</v>
      </c>
      <c r="T15" s="115"/>
      <c r="U15" s="116"/>
      <c r="V15" s="116">
        <v>807</v>
      </c>
      <c r="W15" s="116">
        <v>823</v>
      </c>
      <c r="X15" s="116">
        <v>855</v>
      </c>
      <c r="Y15" s="112">
        <v>910</v>
      </c>
      <c r="Z15" s="112">
        <v>1001</v>
      </c>
      <c r="AB15" s="117">
        <f t="shared" ref="AB15:AB34" si="2">IF(Z15="np",0,Z15/$Z$34)</f>
        <v>0.17926217765042979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21.131805157593124</v>
      </c>
      <c r="E16" s="85" t="s">
        <v>85</v>
      </c>
      <c r="F16" s="24"/>
      <c r="G16" s="86" t="s">
        <v>280</v>
      </c>
      <c r="H16" s="35"/>
      <c r="I16" s="35"/>
      <c r="J16" s="35"/>
      <c r="K16" s="36"/>
      <c r="L16" s="35"/>
      <c r="M16" s="35"/>
      <c r="N16" s="35"/>
      <c r="O16" s="84">
        <f>AB37</f>
        <v>84.565833548054627</v>
      </c>
      <c r="P16" s="37" t="s">
        <v>85</v>
      </c>
      <c r="S16" s="115" t="s">
        <v>62</v>
      </c>
      <c r="T16" s="115"/>
      <c r="U16" s="116"/>
      <c r="V16" s="116">
        <v>30</v>
      </c>
      <c r="W16" s="116">
        <v>41</v>
      </c>
      <c r="X16" s="116">
        <v>52</v>
      </c>
      <c r="Y16" s="112">
        <v>45</v>
      </c>
      <c r="Z16" s="112">
        <v>43</v>
      </c>
      <c r="AB16" s="117">
        <f t="shared" si="2"/>
        <v>7.700573065902579E-3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360</v>
      </c>
      <c r="W17" s="116">
        <v>488</v>
      </c>
      <c r="X17" s="116">
        <v>409</v>
      </c>
      <c r="Y17" s="112">
        <v>425</v>
      </c>
      <c r="Z17" s="112">
        <v>433</v>
      </c>
      <c r="AB17" s="117">
        <f t="shared" si="2"/>
        <v>7.7542979942693407E-2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289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25</v>
      </c>
      <c r="W18" s="116">
        <v>25</v>
      </c>
      <c r="X18" s="116">
        <v>17</v>
      </c>
      <c r="Y18" s="112">
        <v>26</v>
      </c>
      <c r="Z18" s="112">
        <v>30</v>
      </c>
      <c r="AB18" s="117">
        <f t="shared" si="2"/>
        <v>5.3724928366762174E-3</v>
      </c>
    </row>
    <row r="19" spans="1:28" x14ac:dyDescent="0.25">
      <c r="A19" s="63" t="str">
        <f>$S$1&amp;" ("&amp;$V$2&amp;" to "&amp;$Z$2&amp;")"</f>
        <v>Loddon (2016-17 to 2020-21)</v>
      </c>
      <c r="B19" s="63"/>
      <c r="C19" s="63"/>
      <c r="D19" s="63"/>
      <c r="E19" s="63"/>
      <c r="F19" s="63"/>
      <c r="G19" s="63" t="str">
        <f>$S$1&amp;" ("&amp;$V$2&amp;" to "&amp;$Z$2&amp;")"</f>
        <v>Loddon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181</v>
      </c>
      <c r="W19" s="116">
        <v>207</v>
      </c>
      <c r="X19" s="116">
        <v>230</v>
      </c>
      <c r="Y19" s="112">
        <v>251</v>
      </c>
      <c r="Z19" s="112">
        <v>249</v>
      </c>
      <c r="AB19" s="117">
        <f t="shared" si="2"/>
        <v>4.4591690544412609E-2</v>
      </c>
    </row>
    <row r="20" spans="1:28" x14ac:dyDescent="0.25">
      <c r="S20" s="115" t="s">
        <v>66</v>
      </c>
      <c r="T20" s="115"/>
      <c r="U20" s="116"/>
      <c r="V20" s="116">
        <v>148</v>
      </c>
      <c r="W20" s="116">
        <v>163</v>
      </c>
      <c r="X20" s="116">
        <v>133</v>
      </c>
      <c r="Y20" s="112">
        <v>161</v>
      </c>
      <c r="Z20" s="112">
        <v>155</v>
      </c>
      <c r="AB20" s="117">
        <f t="shared" si="2"/>
        <v>2.7757879656160458E-2</v>
      </c>
    </row>
    <row r="21" spans="1:28" x14ac:dyDescent="0.25">
      <c r="S21" s="115" t="s">
        <v>67</v>
      </c>
      <c r="T21" s="115"/>
      <c r="U21" s="116"/>
      <c r="V21" s="116">
        <v>304</v>
      </c>
      <c r="W21" s="116">
        <v>331</v>
      </c>
      <c r="X21" s="116">
        <v>300</v>
      </c>
      <c r="Y21" s="112">
        <v>323</v>
      </c>
      <c r="Z21" s="112">
        <v>343</v>
      </c>
      <c r="AB21" s="117">
        <f t="shared" si="2"/>
        <v>6.1425501432664759E-2</v>
      </c>
    </row>
    <row r="22" spans="1:28" x14ac:dyDescent="0.25">
      <c r="S22" s="115" t="s">
        <v>68</v>
      </c>
      <c r="T22" s="115"/>
      <c r="U22" s="116"/>
      <c r="V22" s="116">
        <v>170</v>
      </c>
      <c r="W22" s="116">
        <v>162</v>
      </c>
      <c r="X22" s="116">
        <v>196</v>
      </c>
      <c r="Y22" s="112">
        <v>245</v>
      </c>
      <c r="Z22" s="112">
        <v>252</v>
      </c>
      <c r="AB22" s="117">
        <f t="shared" si="2"/>
        <v>4.5128939828080229E-2</v>
      </c>
    </row>
    <row r="23" spans="1:28" x14ac:dyDescent="0.25">
      <c r="S23" s="115" t="s">
        <v>69</v>
      </c>
      <c r="T23" s="115"/>
      <c r="U23" s="116"/>
      <c r="V23" s="116">
        <v>184</v>
      </c>
      <c r="W23" s="116">
        <v>189</v>
      </c>
      <c r="X23" s="116">
        <v>186</v>
      </c>
      <c r="Y23" s="112">
        <v>151</v>
      </c>
      <c r="Z23" s="112">
        <v>182</v>
      </c>
      <c r="AB23" s="117">
        <f t="shared" si="2"/>
        <v>3.2593123209169052E-2</v>
      </c>
    </row>
    <row r="24" spans="1:28" x14ac:dyDescent="0.25">
      <c r="S24" s="115" t="s">
        <v>70</v>
      </c>
      <c r="T24" s="115"/>
      <c r="U24" s="116"/>
      <c r="V24" s="116">
        <v>18</v>
      </c>
      <c r="W24" s="116">
        <v>20</v>
      </c>
      <c r="X24" s="116">
        <v>20</v>
      </c>
      <c r="Y24" s="112">
        <v>13</v>
      </c>
      <c r="Z24" s="112">
        <v>18</v>
      </c>
      <c r="AB24" s="117">
        <f t="shared" si="2"/>
        <v>3.2234957020057307E-3</v>
      </c>
    </row>
    <row r="25" spans="1:28" x14ac:dyDescent="0.25">
      <c r="S25" s="115" t="s">
        <v>71</v>
      </c>
      <c r="T25" s="115"/>
      <c r="U25" s="116"/>
      <c r="V25" s="116">
        <v>101</v>
      </c>
      <c r="W25" s="116">
        <v>121</v>
      </c>
      <c r="X25" s="116">
        <v>112</v>
      </c>
      <c r="Y25" s="112">
        <v>129</v>
      </c>
      <c r="Z25" s="112">
        <v>132</v>
      </c>
      <c r="AB25" s="117">
        <f t="shared" si="2"/>
        <v>2.3638968481375359E-2</v>
      </c>
    </row>
    <row r="26" spans="1:28" x14ac:dyDescent="0.25">
      <c r="S26" s="115" t="s">
        <v>72</v>
      </c>
      <c r="T26" s="115"/>
      <c r="U26" s="116"/>
      <c r="V26" s="116">
        <v>44</v>
      </c>
      <c r="W26" s="116">
        <v>61</v>
      </c>
      <c r="X26" s="116">
        <v>61</v>
      </c>
      <c r="Y26" s="112">
        <v>57</v>
      </c>
      <c r="Z26" s="112">
        <v>58</v>
      </c>
      <c r="AB26" s="117">
        <f t="shared" si="2"/>
        <v>1.0386819484240688E-2</v>
      </c>
    </row>
    <row r="27" spans="1:28" x14ac:dyDescent="0.25">
      <c r="S27" s="115" t="s">
        <v>73</v>
      </c>
      <c r="T27" s="115"/>
      <c r="U27" s="116"/>
      <c r="V27" s="116">
        <v>107</v>
      </c>
      <c r="W27" s="116">
        <v>134</v>
      </c>
      <c r="X27" s="116">
        <v>127</v>
      </c>
      <c r="Y27" s="112">
        <v>123</v>
      </c>
      <c r="Z27" s="112">
        <v>113</v>
      </c>
      <c r="AB27" s="117">
        <f t="shared" si="2"/>
        <v>2.0236389684813755E-2</v>
      </c>
    </row>
    <row r="28" spans="1:28" x14ac:dyDescent="0.25">
      <c r="S28" s="115" t="s">
        <v>74</v>
      </c>
      <c r="T28" s="115"/>
      <c r="U28" s="116"/>
      <c r="V28" s="116">
        <v>221</v>
      </c>
      <c r="W28" s="116">
        <v>269</v>
      </c>
      <c r="X28" s="116">
        <v>247</v>
      </c>
      <c r="Y28" s="112">
        <v>268</v>
      </c>
      <c r="Z28" s="112">
        <v>281</v>
      </c>
      <c r="AB28" s="117">
        <f t="shared" si="2"/>
        <v>5.032234957020057E-2</v>
      </c>
    </row>
    <row r="29" spans="1:28" x14ac:dyDescent="0.25">
      <c r="S29" s="115" t="s">
        <v>75</v>
      </c>
      <c r="T29" s="115"/>
      <c r="U29" s="116"/>
      <c r="V29" s="116">
        <v>314</v>
      </c>
      <c r="W29" s="116">
        <v>276</v>
      </c>
      <c r="X29" s="116">
        <v>456</v>
      </c>
      <c r="Y29" s="112">
        <v>286</v>
      </c>
      <c r="Z29" s="112">
        <v>285</v>
      </c>
      <c r="AB29" s="117">
        <f t="shared" si="2"/>
        <v>5.1038681948424071E-2</v>
      </c>
    </row>
    <row r="30" spans="1:28" x14ac:dyDescent="0.25">
      <c r="S30" s="115" t="s">
        <v>76</v>
      </c>
      <c r="T30" s="115"/>
      <c r="U30" s="116"/>
      <c r="V30" s="116">
        <v>320</v>
      </c>
      <c r="W30" s="116">
        <v>356</v>
      </c>
      <c r="X30" s="116">
        <v>203</v>
      </c>
      <c r="Y30" s="112">
        <v>336</v>
      </c>
      <c r="Z30" s="112">
        <v>350</v>
      </c>
      <c r="AB30" s="117">
        <f t="shared" si="2"/>
        <v>6.2679083094555874E-2</v>
      </c>
    </row>
    <row r="31" spans="1:28" x14ac:dyDescent="0.25">
      <c r="S31" s="115" t="s">
        <v>77</v>
      </c>
      <c r="T31" s="115"/>
      <c r="U31" s="116"/>
      <c r="V31" s="116">
        <v>512</v>
      </c>
      <c r="W31" s="116">
        <v>530</v>
      </c>
      <c r="X31" s="116">
        <v>544</v>
      </c>
      <c r="Y31" s="112">
        <v>546</v>
      </c>
      <c r="Z31" s="112">
        <v>576</v>
      </c>
      <c r="AB31" s="117">
        <f t="shared" si="2"/>
        <v>0.10315186246418338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64</v>
      </c>
      <c r="W32" s="116">
        <v>78</v>
      </c>
      <c r="X32" s="116">
        <v>79</v>
      </c>
      <c r="Y32" s="112">
        <v>105</v>
      </c>
      <c r="Z32" s="112">
        <v>98</v>
      </c>
      <c r="AB32" s="117">
        <f t="shared" si="2"/>
        <v>1.7550143266475644E-2</v>
      </c>
    </row>
    <row r="33" spans="19:32" x14ac:dyDescent="0.25">
      <c r="S33" s="115" t="s">
        <v>79</v>
      </c>
      <c r="T33" s="115"/>
      <c r="U33" s="116"/>
      <c r="V33" s="116">
        <v>70</v>
      </c>
      <c r="W33" s="116">
        <v>103</v>
      </c>
      <c r="X33" s="116">
        <v>109</v>
      </c>
      <c r="Y33" s="112">
        <v>131</v>
      </c>
      <c r="Z33" s="112">
        <v>123</v>
      </c>
      <c r="AB33" s="117">
        <f t="shared" si="2"/>
        <v>2.2027220630372494E-2</v>
      </c>
    </row>
    <row r="34" spans="19:32" x14ac:dyDescent="0.25">
      <c r="S34" s="118" t="s">
        <v>53</v>
      </c>
      <c r="T34" s="118"/>
      <c r="U34" s="119"/>
      <c r="V34" s="119">
        <v>5064</v>
      </c>
      <c r="W34" s="119">
        <v>5368</v>
      </c>
      <c r="X34" s="119">
        <v>5191</v>
      </c>
      <c r="Y34" s="120">
        <v>5443</v>
      </c>
      <c r="Z34" s="120">
        <v>5584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2968</v>
      </c>
      <c r="W37" s="112">
        <v>3209</v>
      </c>
      <c r="X37" s="112">
        <v>3038</v>
      </c>
      <c r="Y37" s="112">
        <v>3211</v>
      </c>
      <c r="Z37" s="112">
        <v>3282</v>
      </c>
      <c r="AB37" s="132">
        <f>Z37/Z40*100</f>
        <v>84.565833548054627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531</v>
      </c>
      <c r="W38" s="112">
        <v>522</v>
      </c>
      <c r="X38" s="112">
        <v>554</v>
      </c>
      <c r="Y38" s="112">
        <v>585</v>
      </c>
      <c r="Z38" s="112">
        <v>599</v>
      </c>
      <c r="AB38" s="132">
        <f>Z38/Z40*100</f>
        <v>15.434166451945375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3499</v>
      </c>
      <c r="W40" s="112">
        <v>3731</v>
      </c>
      <c r="X40" s="112">
        <v>3592</v>
      </c>
      <c r="Y40" s="112">
        <v>3796</v>
      </c>
      <c r="Z40" s="112">
        <v>3881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12</v>
      </c>
      <c r="W44" s="112">
        <v>6</v>
      </c>
      <c r="X44" s="112">
        <v>6</v>
      </c>
      <c r="Y44" s="112">
        <v>8</v>
      </c>
      <c r="Z44" s="112">
        <v>3</v>
      </c>
    </row>
    <row r="45" spans="19:32" x14ac:dyDescent="0.25">
      <c r="S45" s="115" t="s">
        <v>37</v>
      </c>
      <c r="T45" s="115"/>
      <c r="U45" s="112"/>
      <c r="V45" s="112">
        <v>44</v>
      </c>
      <c r="W45" s="112">
        <v>72</v>
      </c>
      <c r="X45" s="112">
        <v>66</v>
      </c>
      <c r="Y45" s="112">
        <v>67</v>
      </c>
      <c r="Z45" s="112">
        <v>80</v>
      </c>
    </row>
    <row r="46" spans="19:32" x14ac:dyDescent="0.25">
      <c r="S46" s="115" t="s">
        <v>38</v>
      </c>
      <c r="T46" s="115"/>
      <c r="U46" s="112"/>
      <c r="V46" s="112">
        <v>132</v>
      </c>
      <c r="W46" s="112">
        <v>151</v>
      </c>
      <c r="X46" s="112">
        <v>146</v>
      </c>
      <c r="Y46" s="112">
        <v>159</v>
      </c>
      <c r="Z46" s="112">
        <v>205</v>
      </c>
    </row>
    <row r="47" spans="19:32" x14ac:dyDescent="0.25">
      <c r="S47" s="115" t="s">
        <v>39</v>
      </c>
      <c r="T47" s="115"/>
      <c r="U47" s="112"/>
      <c r="V47" s="112">
        <v>210</v>
      </c>
      <c r="W47" s="112">
        <v>196</v>
      </c>
      <c r="X47" s="112">
        <v>178</v>
      </c>
      <c r="Y47" s="112">
        <v>183</v>
      </c>
      <c r="Z47" s="112">
        <v>181</v>
      </c>
    </row>
    <row r="48" spans="19:32" x14ac:dyDescent="0.25">
      <c r="S48" s="115" t="s">
        <v>40</v>
      </c>
      <c r="T48" s="115"/>
      <c r="U48" s="112"/>
      <c r="V48" s="112">
        <v>226</v>
      </c>
      <c r="W48" s="112">
        <v>218</v>
      </c>
      <c r="X48" s="112">
        <v>236</v>
      </c>
      <c r="Y48" s="112">
        <v>251</v>
      </c>
      <c r="Z48" s="112">
        <v>210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211</v>
      </c>
      <c r="W49" s="112">
        <v>216</v>
      </c>
      <c r="X49" s="112">
        <v>189</v>
      </c>
      <c r="Y49" s="112">
        <v>225</v>
      </c>
      <c r="Z49" s="112">
        <v>220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Loddon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175</v>
      </c>
      <c r="W50" s="112">
        <v>187</v>
      </c>
      <c r="X50" s="112">
        <v>196</v>
      </c>
      <c r="Y50" s="112">
        <v>218</v>
      </c>
      <c r="Z50" s="112">
        <v>207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217</v>
      </c>
      <c r="W51" s="112">
        <v>231</v>
      </c>
      <c r="X51" s="112">
        <v>213</v>
      </c>
      <c r="Y51" s="112">
        <v>215</v>
      </c>
      <c r="Z51" s="112">
        <v>219</v>
      </c>
    </row>
    <row r="52" spans="1:26" ht="15" customHeight="1" x14ac:dyDescent="0.25">
      <c r="S52" s="115" t="s">
        <v>44</v>
      </c>
      <c r="T52" s="115"/>
      <c r="U52" s="112"/>
      <c r="V52" s="112">
        <v>255</v>
      </c>
      <c r="W52" s="112">
        <v>267</v>
      </c>
      <c r="X52" s="112">
        <v>252</v>
      </c>
      <c r="Y52" s="112">
        <v>256</v>
      </c>
      <c r="Z52" s="112">
        <v>233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231</v>
      </c>
      <c r="W53" s="112">
        <v>266</v>
      </c>
      <c r="X53" s="112">
        <v>246</v>
      </c>
      <c r="Y53" s="112">
        <v>260</v>
      </c>
      <c r="Z53" s="112">
        <v>278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329</v>
      </c>
      <c r="W54" s="112">
        <v>331</v>
      </c>
      <c r="X54" s="112">
        <v>289</v>
      </c>
      <c r="Y54" s="112">
        <v>297</v>
      </c>
      <c r="Z54" s="112">
        <v>284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250</v>
      </c>
      <c r="W55" s="112">
        <v>263</v>
      </c>
      <c r="X55" s="112">
        <v>273</v>
      </c>
      <c r="Y55" s="112">
        <v>296</v>
      </c>
      <c r="Z55" s="112">
        <v>344</v>
      </c>
    </row>
    <row r="56" spans="1:26" ht="15" customHeight="1" x14ac:dyDescent="0.25">
      <c r="S56" s="115" t="s">
        <v>48</v>
      </c>
      <c r="T56" s="115"/>
      <c r="U56" s="112"/>
      <c r="V56" s="112">
        <v>154</v>
      </c>
      <c r="W56" s="112">
        <v>203</v>
      </c>
      <c r="X56" s="112">
        <v>171</v>
      </c>
      <c r="Y56" s="112">
        <v>174</v>
      </c>
      <c r="Z56" s="112">
        <v>177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85</v>
      </c>
      <c r="W57" s="112">
        <v>93</v>
      </c>
      <c r="X57" s="112">
        <v>91</v>
      </c>
      <c r="Y57" s="112">
        <v>103</v>
      </c>
      <c r="Z57" s="112">
        <v>114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45</v>
      </c>
      <c r="W58" s="112">
        <v>36</v>
      </c>
      <c r="X58" s="112">
        <v>41</v>
      </c>
      <c r="Y58" s="112">
        <v>49</v>
      </c>
      <c r="Z58" s="112">
        <v>52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25</v>
      </c>
      <c r="W59" s="112">
        <v>41</v>
      </c>
      <c r="X59" s="112">
        <v>37</v>
      </c>
      <c r="Y59" s="112">
        <v>31</v>
      </c>
      <c r="Z59" s="112">
        <v>30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7</v>
      </c>
      <c r="W60" s="112">
        <v>12</v>
      </c>
      <c r="X60" s="112">
        <v>13</v>
      </c>
      <c r="Y60" s="112">
        <v>18</v>
      </c>
      <c r="Z60" s="112">
        <v>23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2615</v>
      </c>
      <c r="W61" s="112">
        <v>2782</v>
      </c>
      <c r="X61" s="112">
        <v>2641</v>
      </c>
      <c r="Y61" s="112">
        <v>2801</v>
      </c>
      <c r="Z61" s="112">
        <v>2860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5</v>
      </c>
      <c r="W63" s="112">
        <v>9</v>
      </c>
      <c r="X63" s="112">
        <v>7</v>
      </c>
      <c r="Y63" s="112">
        <v>5</v>
      </c>
      <c r="Z63" s="112">
        <v>6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55</v>
      </c>
      <c r="W64" s="112">
        <v>59</v>
      </c>
      <c r="X64" s="112">
        <v>57</v>
      </c>
      <c r="Y64" s="112">
        <v>67</v>
      </c>
      <c r="Z64" s="112">
        <v>86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Loddon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136</v>
      </c>
      <c r="W65" s="112">
        <v>154</v>
      </c>
      <c r="X65" s="112">
        <v>162</v>
      </c>
      <c r="Y65" s="112">
        <v>202</v>
      </c>
      <c r="Z65" s="112">
        <v>204</v>
      </c>
    </row>
    <row r="66" spans="1:26" x14ac:dyDescent="0.25">
      <c r="S66" s="115" t="s">
        <v>39</v>
      </c>
      <c r="T66" s="115"/>
      <c r="U66" s="112"/>
      <c r="V66" s="112">
        <v>199</v>
      </c>
      <c r="W66" s="112">
        <v>219</v>
      </c>
      <c r="X66" s="112">
        <v>201</v>
      </c>
      <c r="Y66" s="112">
        <v>190</v>
      </c>
      <c r="Z66" s="112">
        <v>210</v>
      </c>
    </row>
    <row r="67" spans="1:26" x14ac:dyDescent="0.25">
      <c r="S67" s="115" t="s">
        <v>40</v>
      </c>
      <c r="T67" s="115"/>
      <c r="U67" s="112"/>
      <c r="V67" s="112">
        <v>164</v>
      </c>
      <c r="W67" s="112">
        <v>199</v>
      </c>
      <c r="X67" s="112">
        <v>197</v>
      </c>
      <c r="Y67" s="112">
        <v>212</v>
      </c>
      <c r="Z67" s="112">
        <v>236</v>
      </c>
    </row>
    <row r="68" spans="1:26" x14ac:dyDescent="0.25">
      <c r="S68" s="115" t="s">
        <v>41</v>
      </c>
      <c r="T68" s="115"/>
      <c r="U68" s="112"/>
      <c r="V68" s="112">
        <v>173</v>
      </c>
      <c r="W68" s="112">
        <v>179</v>
      </c>
      <c r="X68" s="112">
        <v>183</v>
      </c>
      <c r="Y68" s="112">
        <v>183</v>
      </c>
      <c r="Z68" s="112">
        <v>174</v>
      </c>
    </row>
    <row r="69" spans="1:26" x14ac:dyDescent="0.25">
      <c r="S69" s="115" t="s">
        <v>42</v>
      </c>
      <c r="T69" s="115"/>
      <c r="U69" s="112"/>
      <c r="V69" s="112">
        <v>176</v>
      </c>
      <c r="W69" s="112">
        <v>198</v>
      </c>
      <c r="X69" s="112">
        <v>194</v>
      </c>
      <c r="Y69" s="112">
        <v>182</v>
      </c>
      <c r="Z69" s="112">
        <v>182</v>
      </c>
    </row>
    <row r="70" spans="1:26" x14ac:dyDescent="0.25">
      <c r="S70" s="115" t="s">
        <v>43</v>
      </c>
      <c r="T70" s="115"/>
      <c r="U70" s="112"/>
      <c r="V70" s="112">
        <v>233</v>
      </c>
      <c r="W70" s="112">
        <v>223</v>
      </c>
      <c r="X70" s="112">
        <v>225</v>
      </c>
      <c r="Y70" s="112">
        <v>187</v>
      </c>
      <c r="Z70" s="112">
        <v>220</v>
      </c>
    </row>
    <row r="71" spans="1:26" x14ac:dyDescent="0.25">
      <c r="S71" s="115" t="s">
        <v>44</v>
      </c>
      <c r="T71" s="115"/>
      <c r="U71" s="112"/>
      <c r="V71" s="112">
        <v>248</v>
      </c>
      <c r="W71" s="112">
        <v>265</v>
      </c>
      <c r="X71" s="112">
        <v>253</v>
      </c>
      <c r="Y71" s="112">
        <v>288</v>
      </c>
      <c r="Z71" s="112">
        <v>250</v>
      </c>
    </row>
    <row r="72" spans="1:26" x14ac:dyDescent="0.25">
      <c r="S72" s="115" t="s">
        <v>45</v>
      </c>
      <c r="T72" s="115"/>
      <c r="U72" s="112"/>
      <c r="V72" s="112">
        <v>270</v>
      </c>
      <c r="W72" s="112">
        <v>272</v>
      </c>
      <c r="X72" s="112">
        <v>269</v>
      </c>
      <c r="Y72" s="112">
        <v>276</v>
      </c>
      <c r="Z72" s="112">
        <v>285</v>
      </c>
    </row>
    <row r="73" spans="1:26" x14ac:dyDescent="0.25">
      <c r="S73" s="115" t="s">
        <v>46</v>
      </c>
      <c r="T73" s="115"/>
      <c r="U73" s="112"/>
      <c r="V73" s="112">
        <v>312</v>
      </c>
      <c r="W73" s="112">
        <v>325</v>
      </c>
      <c r="X73" s="112">
        <v>324</v>
      </c>
      <c r="Y73" s="112">
        <v>319</v>
      </c>
      <c r="Z73" s="112">
        <v>322</v>
      </c>
    </row>
    <row r="74" spans="1:26" x14ac:dyDescent="0.25">
      <c r="S74" s="115" t="s">
        <v>47</v>
      </c>
      <c r="T74" s="115"/>
      <c r="U74" s="112"/>
      <c r="V74" s="112">
        <v>233</v>
      </c>
      <c r="W74" s="112">
        <v>231</v>
      </c>
      <c r="X74" s="112">
        <v>210</v>
      </c>
      <c r="Y74" s="112">
        <v>246</v>
      </c>
      <c r="Z74" s="112">
        <v>256</v>
      </c>
    </row>
    <row r="75" spans="1:26" x14ac:dyDescent="0.25">
      <c r="S75" s="115" t="s">
        <v>48</v>
      </c>
      <c r="T75" s="115"/>
      <c r="U75" s="112"/>
      <c r="V75" s="112">
        <v>125</v>
      </c>
      <c r="W75" s="112">
        <v>137</v>
      </c>
      <c r="X75" s="112">
        <v>141</v>
      </c>
      <c r="Y75" s="112">
        <v>152</v>
      </c>
      <c r="Z75" s="112">
        <v>150</v>
      </c>
    </row>
    <row r="76" spans="1:26" x14ac:dyDescent="0.25">
      <c r="S76" s="115" t="s">
        <v>49</v>
      </c>
      <c r="T76" s="115"/>
      <c r="U76" s="112"/>
      <c r="V76" s="112">
        <v>43</v>
      </c>
      <c r="W76" s="112">
        <v>54</v>
      </c>
      <c r="X76" s="112">
        <v>61</v>
      </c>
      <c r="Y76" s="112">
        <v>73</v>
      </c>
      <c r="Z76" s="112">
        <v>76</v>
      </c>
    </row>
    <row r="77" spans="1:26" x14ac:dyDescent="0.25">
      <c r="S77" s="115" t="s">
        <v>50</v>
      </c>
      <c r="T77" s="115"/>
      <c r="U77" s="112"/>
      <c r="V77" s="112">
        <v>21</v>
      </c>
      <c r="W77" s="112">
        <v>22</v>
      </c>
      <c r="X77" s="112">
        <v>19</v>
      </c>
      <c r="Y77" s="112">
        <v>26</v>
      </c>
      <c r="Z77" s="112">
        <v>28</v>
      </c>
    </row>
    <row r="78" spans="1:26" x14ac:dyDescent="0.25">
      <c r="S78" s="115" t="s">
        <v>51</v>
      </c>
      <c r="T78" s="115"/>
      <c r="U78" s="112"/>
      <c r="V78" s="112">
        <v>21</v>
      </c>
      <c r="W78" s="112">
        <v>25</v>
      </c>
      <c r="X78" s="112">
        <v>24</v>
      </c>
      <c r="Y78" s="112">
        <v>23</v>
      </c>
      <c r="Z78" s="112">
        <v>17</v>
      </c>
    </row>
    <row r="79" spans="1:26" x14ac:dyDescent="0.25">
      <c r="S79" s="115" t="s">
        <v>52</v>
      </c>
      <c r="T79" s="115"/>
      <c r="U79" s="112"/>
      <c r="V79" s="112">
        <v>15</v>
      </c>
      <c r="W79" s="112">
        <v>20</v>
      </c>
      <c r="X79" s="112">
        <v>14</v>
      </c>
      <c r="Y79" s="112">
        <v>18</v>
      </c>
      <c r="Z79" s="112">
        <v>22</v>
      </c>
    </row>
    <row r="80" spans="1:26" x14ac:dyDescent="0.25">
      <c r="S80" s="118" t="s">
        <v>53</v>
      </c>
      <c r="T80" s="118"/>
      <c r="U80" s="112"/>
      <c r="V80" s="112">
        <v>2443</v>
      </c>
      <c r="W80" s="112">
        <v>2582</v>
      </c>
      <c r="X80" s="112">
        <v>2552</v>
      </c>
      <c r="Y80" s="112">
        <v>2648</v>
      </c>
      <c r="Z80" s="112">
        <v>2724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Loddon</v>
      </c>
      <c r="D83" s="144"/>
      <c r="E83" s="144"/>
      <c r="F83" s="144"/>
      <c r="G83" s="144"/>
      <c r="H83" s="47"/>
      <c r="I83" s="47"/>
      <c r="J83" s="145" t="str">
        <f>'State data for spotlight'!A1</f>
        <v>Victoria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207</v>
      </c>
      <c r="W83" s="112">
        <v>207</v>
      </c>
      <c r="X83" s="112">
        <v>217</v>
      </c>
      <c r="Y83" s="112">
        <v>223</v>
      </c>
      <c r="Z83" s="112">
        <v>230</v>
      </c>
      <c r="AD83" s="117"/>
    </row>
    <row r="84" spans="1:30" ht="15" customHeight="1" x14ac:dyDescent="0.25">
      <c r="A84" s="46"/>
      <c r="B84" s="46"/>
      <c r="C84" s="48"/>
      <c r="D84" s="139" t="s">
        <v>0</v>
      </c>
      <c r="E84" s="139"/>
      <c r="F84" s="139" t="s">
        <v>201</v>
      </c>
      <c r="G84" s="139"/>
      <c r="H84" s="48"/>
      <c r="I84" s="48"/>
      <c r="J84" s="48"/>
      <c r="K84" s="48"/>
      <c r="L84" s="139" t="s">
        <v>0</v>
      </c>
      <c r="M84" s="139"/>
      <c r="N84" s="139" t="s">
        <v>201</v>
      </c>
      <c r="O84" s="139"/>
      <c r="S84" s="115" t="s">
        <v>57</v>
      </c>
      <c r="T84" s="115"/>
      <c r="U84" s="112"/>
      <c r="V84" s="112">
        <v>83</v>
      </c>
      <c r="W84" s="112">
        <v>85</v>
      </c>
      <c r="X84" s="112">
        <v>94</v>
      </c>
      <c r="Y84" s="112">
        <v>93</v>
      </c>
      <c r="Z84" s="112">
        <v>97</v>
      </c>
    </row>
    <row r="85" spans="1:30" ht="15" customHeight="1" x14ac:dyDescent="0.25">
      <c r="A85" s="46"/>
      <c r="B85" s="46"/>
      <c r="C85" s="58" t="s">
        <v>1</v>
      </c>
      <c r="D85" s="139" t="s">
        <v>2</v>
      </c>
      <c r="E85" s="139"/>
      <c r="F85" s="139" t="str">
        <f>"since "&amp;$V$2</f>
        <v>since 2016-17</v>
      </c>
      <c r="G85" s="139"/>
      <c r="H85" s="48"/>
      <c r="I85" s="48"/>
      <c r="J85" s="48"/>
      <c r="K85" s="58" t="s">
        <v>1</v>
      </c>
      <c r="L85" s="139" t="s">
        <v>2</v>
      </c>
      <c r="M85" s="139"/>
      <c r="N85" s="139" t="str">
        <f>"since "&amp;$V$2</f>
        <v>since 2016-17</v>
      </c>
      <c r="O85" s="139"/>
      <c r="S85" s="115" t="s">
        <v>195</v>
      </c>
      <c r="T85" s="115"/>
      <c r="U85" s="112"/>
      <c r="V85" s="112">
        <v>179</v>
      </c>
      <c r="W85" s="112">
        <v>196</v>
      </c>
      <c r="X85" s="112">
        <v>210</v>
      </c>
      <c r="Y85" s="112">
        <v>233</v>
      </c>
      <c r="Z85" s="112">
        <v>230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5,584</v>
      </c>
      <c r="D86" s="96">
        <f t="shared" ref="D86:D91" si="4">AD4</f>
        <v>2.4963289280469869E-2</v>
      </c>
      <c r="E86" s="97">
        <f t="shared" ref="E86:E91" si="5">AD4</f>
        <v>2.4963289280469869E-2</v>
      </c>
      <c r="F86" s="96">
        <f t="shared" ref="F86:F91" si="6">AF4</f>
        <v>0.10399367338869125</v>
      </c>
      <c r="G86" s="97">
        <f t="shared" ref="G86:G91" si="7">AF4</f>
        <v>0.10399367338869125</v>
      </c>
      <c r="H86" s="57"/>
      <c r="I86" s="57"/>
      <c r="J86" s="140" t="str">
        <f>'State data for spotlight'!J4</f>
        <v>5,274,707</v>
      </c>
      <c r="K86" s="140"/>
      <c r="L86" s="96">
        <f>'State data for spotlight'!L4</f>
        <v>1.4421743640712803E-2</v>
      </c>
      <c r="M86" s="97">
        <f>'State data for spotlight'!L4</f>
        <v>1.4421743640712803E-2</v>
      </c>
      <c r="N86" s="96">
        <f>'State data for spotlight'!N4</f>
        <v>8.438148994686534E-2</v>
      </c>
      <c r="O86" s="97">
        <f>'State data for spotlight'!N4</f>
        <v>8.438148994686534E-2</v>
      </c>
      <c r="S86" s="115" t="s">
        <v>196</v>
      </c>
      <c r="T86" s="115"/>
      <c r="U86" s="112"/>
      <c r="V86" s="112">
        <v>66</v>
      </c>
      <c r="W86" s="112">
        <v>77</v>
      </c>
      <c r="X86" s="112">
        <v>61</v>
      </c>
      <c r="Y86" s="112">
        <v>70</v>
      </c>
      <c r="Z86" s="112">
        <v>69</v>
      </c>
    </row>
    <row r="87" spans="1:30" ht="15" customHeight="1" x14ac:dyDescent="0.25">
      <c r="A87" s="98" t="s">
        <v>4</v>
      </c>
      <c r="B87" s="49"/>
      <c r="C87" s="57" t="str">
        <f t="shared" si="3"/>
        <v>2,860</v>
      </c>
      <c r="D87" s="96">
        <f t="shared" si="4"/>
        <v>2.2158684774839177E-2</v>
      </c>
      <c r="E87" s="97">
        <f t="shared" si="5"/>
        <v>2.2158684774839177E-2</v>
      </c>
      <c r="F87" s="96">
        <f t="shared" si="6"/>
        <v>9.4527363184079505E-2</v>
      </c>
      <c r="G87" s="97">
        <f t="shared" si="7"/>
        <v>9.4527363184079505E-2</v>
      </c>
      <c r="H87" s="57"/>
      <c r="I87" s="57"/>
      <c r="J87" s="140" t="str">
        <f>'State data for spotlight'!J5</f>
        <v>2,678,317</v>
      </c>
      <c r="K87" s="140"/>
      <c r="L87" s="96">
        <f>'State data for spotlight'!L5</f>
        <v>7.6054295905234603E-3</v>
      </c>
      <c r="M87" s="97">
        <f>'State data for spotlight'!L5</f>
        <v>7.6054295905234603E-3</v>
      </c>
      <c r="N87" s="96">
        <f>'State data for spotlight'!N5</f>
        <v>7.1082164833552008E-2</v>
      </c>
      <c r="O87" s="97">
        <f>'State data for spotlight'!N5</f>
        <v>7.1082164833552008E-2</v>
      </c>
      <c r="S87" s="115" t="s">
        <v>197</v>
      </c>
      <c r="T87" s="115"/>
      <c r="U87" s="112"/>
      <c r="V87" s="112">
        <v>47</v>
      </c>
      <c r="W87" s="112">
        <v>41</v>
      </c>
      <c r="X87" s="112">
        <v>40</v>
      </c>
      <c r="Y87" s="112">
        <v>41</v>
      </c>
      <c r="Z87" s="112">
        <v>43</v>
      </c>
    </row>
    <row r="88" spans="1:30" ht="15" customHeight="1" x14ac:dyDescent="0.25">
      <c r="A88" s="98" t="s">
        <v>5</v>
      </c>
      <c r="B88" s="49"/>
      <c r="C88" s="57" t="str">
        <f t="shared" si="3"/>
        <v>2,724</v>
      </c>
      <c r="D88" s="96">
        <f t="shared" si="4"/>
        <v>2.986767485822317E-2</v>
      </c>
      <c r="E88" s="97">
        <f t="shared" si="5"/>
        <v>2.986767485822317E-2</v>
      </c>
      <c r="F88" s="96">
        <f t="shared" si="6"/>
        <v>0.11502251330331559</v>
      </c>
      <c r="G88" s="97">
        <f t="shared" si="7"/>
        <v>0.11502251330331559</v>
      </c>
      <c r="H88" s="57"/>
      <c r="I88" s="57"/>
      <c r="J88" s="140" t="str">
        <f>'State data for spotlight'!J6</f>
        <v>2,593,620</v>
      </c>
      <c r="K88" s="140"/>
      <c r="L88" s="96">
        <f>'State data for spotlight'!L6</f>
        <v>2.0458990541862843E-2</v>
      </c>
      <c r="M88" s="97">
        <f>'State data for spotlight'!L6</f>
        <v>2.0458990541862843E-2</v>
      </c>
      <c r="N88" s="96">
        <f>'State data for spotlight'!N6</f>
        <v>9.7278654845571522E-2</v>
      </c>
      <c r="O88" s="97">
        <f>'State data for spotlight'!N6</f>
        <v>9.7278654845571522E-2</v>
      </c>
      <c r="S88" s="115" t="s">
        <v>198</v>
      </c>
      <c r="T88" s="115"/>
      <c r="U88" s="112"/>
      <c r="V88" s="112">
        <v>39</v>
      </c>
      <c r="W88" s="112">
        <v>48</v>
      </c>
      <c r="X88" s="112">
        <v>43</v>
      </c>
      <c r="Y88" s="112">
        <v>40</v>
      </c>
      <c r="Z88" s="112">
        <v>49</v>
      </c>
    </row>
    <row r="89" spans="1:30" ht="15" customHeight="1" x14ac:dyDescent="0.25">
      <c r="A89" s="49" t="s">
        <v>6</v>
      </c>
      <c r="B89" s="49"/>
      <c r="C89" s="57" t="str">
        <f t="shared" si="3"/>
        <v>3,882</v>
      </c>
      <c r="D89" s="96">
        <f t="shared" si="4"/>
        <v>2.2924901185770841E-2</v>
      </c>
      <c r="E89" s="97">
        <f t="shared" si="5"/>
        <v>2.2924901185770841E-2</v>
      </c>
      <c r="F89" s="96">
        <f t="shared" si="6"/>
        <v>0.11168384879725091</v>
      </c>
      <c r="G89" s="97">
        <f t="shared" si="7"/>
        <v>0.11168384879725091</v>
      </c>
      <c r="H89" s="57"/>
      <c r="I89" s="57"/>
      <c r="J89" s="140" t="str">
        <f>'State data for spotlight'!J7</f>
        <v>3,674,745</v>
      </c>
      <c r="K89" s="140"/>
      <c r="L89" s="96">
        <f>'State data for spotlight'!L7</f>
        <v>-4.8048916624486848E-3</v>
      </c>
      <c r="M89" s="97">
        <f>'State data for spotlight'!L7</f>
        <v>-4.8048916624486848E-3</v>
      </c>
      <c r="N89" s="96">
        <f>'State data for spotlight'!N7</f>
        <v>6.9960159780158238E-2</v>
      </c>
      <c r="O89" s="97">
        <f>'State data for spotlight'!N7</f>
        <v>6.9960159780158238E-2</v>
      </c>
      <c r="S89" s="115" t="s">
        <v>199</v>
      </c>
      <c r="T89" s="115"/>
      <c r="U89" s="112"/>
      <c r="V89" s="112">
        <v>189</v>
      </c>
      <c r="W89" s="112">
        <v>210</v>
      </c>
      <c r="X89" s="112">
        <v>206</v>
      </c>
      <c r="Y89" s="112">
        <v>203</v>
      </c>
      <c r="Z89" s="112">
        <v>211</v>
      </c>
    </row>
    <row r="90" spans="1:30" ht="15" customHeight="1" x14ac:dyDescent="0.25">
      <c r="A90" s="49" t="s">
        <v>98</v>
      </c>
      <c r="B90" s="49"/>
      <c r="C90" s="57" t="str">
        <f t="shared" si="3"/>
        <v>$36,247</v>
      </c>
      <c r="D90" s="96">
        <f t="shared" si="4"/>
        <v>3.8896345677016608E-2</v>
      </c>
      <c r="E90" s="97">
        <f t="shared" si="5"/>
        <v>3.8896345677016608E-2</v>
      </c>
      <c r="F90" s="96">
        <f t="shared" si="6"/>
        <v>0.14949418069958464</v>
      </c>
      <c r="G90" s="97">
        <f t="shared" si="7"/>
        <v>0.14949418069958464</v>
      </c>
      <c r="H90" s="57"/>
      <c r="I90" s="57"/>
      <c r="J90" s="57"/>
      <c r="K90" s="57" t="str">
        <f>'State data for spotlight'!J8</f>
        <v>$47,209</v>
      </c>
      <c r="L90" s="96">
        <f>'State data for spotlight'!L8</f>
        <v>5.506898121546655E-2</v>
      </c>
      <c r="M90" s="97">
        <f>'State data for spotlight'!L8</f>
        <v>5.506898121546655E-2</v>
      </c>
      <c r="N90" s="96">
        <f>'State data for spotlight'!N8</f>
        <v>0.1204561491199776</v>
      </c>
      <c r="O90" s="97">
        <f>'State data for spotlight'!N8</f>
        <v>0.1204561491199776</v>
      </c>
      <c r="S90" s="115" t="s">
        <v>58</v>
      </c>
      <c r="T90" s="115"/>
      <c r="U90" s="112"/>
      <c r="V90" s="112">
        <v>346</v>
      </c>
      <c r="W90" s="112">
        <v>377</v>
      </c>
      <c r="X90" s="112">
        <v>361</v>
      </c>
      <c r="Y90" s="112">
        <v>358</v>
      </c>
      <c r="Z90" s="112">
        <v>348</v>
      </c>
    </row>
    <row r="91" spans="1:30" ht="15" customHeight="1" x14ac:dyDescent="0.25">
      <c r="A91" s="49" t="s">
        <v>7</v>
      </c>
      <c r="B91" s="49"/>
      <c r="C91" s="57" t="str">
        <f t="shared" si="3"/>
        <v>$181.1 mil</v>
      </c>
      <c r="D91" s="96">
        <f t="shared" si="4"/>
        <v>7.8214741559778922E-4</v>
      </c>
      <c r="E91" s="97">
        <f t="shared" si="5"/>
        <v>7.8214741559778922E-4</v>
      </c>
      <c r="F91" s="96">
        <f t="shared" si="6"/>
        <v>0.26982982268798361</v>
      </c>
      <c r="G91" s="97">
        <f t="shared" si="7"/>
        <v>0.26982982268798361</v>
      </c>
      <c r="H91" s="57"/>
      <c r="I91" s="57"/>
      <c r="J91" s="57"/>
      <c r="K91" s="57" t="str">
        <f>'State data for spotlight'!J9</f>
        <v>$245.4 bil</v>
      </c>
      <c r="L91" s="96">
        <f>'State data for spotlight'!L9</f>
        <v>4.7371657837374626E-2</v>
      </c>
      <c r="M91" s="97">
        <f>'State data for spotlight'!L9</f>
        <v>4.7371657837374626E-2</v>
      </c>
      <c r="N91" s="96">
        <f>'State data for spotlight'!N9</f>
        <v>0.24227335855331145</v>
      </c>
      <c r="O91" s="97">
        <f>'State data for spotlight'!N9</f>
        <v>0.24227335855331145</v>
      </c>
      <c r="S91" s="118" t="s">
        <v>53</v>
      </c>
      <c r="T91" s="118"/>
      <c r="U91" s="112"/>
      <c r="V91" s="112">
        <v>1871</v>
      </c>
      <c r="W91" s="112">
        <v>2017</v>
      </c>
      <c r="X91" s="112">
        <v>1923</v>
      </c>
      <c r="Y91" s="112">
        <v>2024</v>
      </c>
      <c r="Z91" s="112">
        <v>2067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5" t="s">
        <v>202</v>
      </c>
      <c r="S93" s="115" t="s">
        <v>56</v>
      </c>
      <c r="T93" s="115"/>
      <c r="U93" s="112"/>
      <c r="V93" s="112">
        <v>119</v>
      </c>
      <c r="W93" s="112">
        <v>132</v>
      </c>
      <c r="X93" s="112">
        <v>146</v>
      </c>
      <c r="Y93" s="112">
        <v>165</v>
      </c>
      <c r="Z93" s="112">
        <v>153</v>
      </c>
    </row>
    <row r="94" spans="1:30" ht="15" customHeight="1" x14ac:dyDescent="0.25">
      <c r="A94" s="136" t="s">
        <v>203</v>
      </c>
      <c r="S94" s="115" t="s">
        <v>57</v>
      </c>
      <c r="T94" s="115"/>
      <c r="U94" s="112"/>
      <c r="V94" s="112">
        <v>269</v>
      </c>
      <c r="W94" s="112">
        <v>286</v>
      </c>
      <c r="X94" s="112">
        <v>305</v>
      </c>
      <c r="Y94" s="112">
        <v>305</v>
      </c>
      <c r="Z94" s="112">
        <v>315</v>
      </c>
    </row>
    <row r="95" spans="1:30" ht="15" customHeight="1" x14ac:dyDescent="0.25">
      <c r="A95" s="134" t="s">
        <v>286</v>
      </c>
      <c r="S95" s="115" t="s">
        <v>195</v>
      </c>
      <c r="T95" s="115"/>
      <c r="U95" s="112"/>
      <c r="V95" s="112">
        <v>41</v>
      </c>
      <c r="W95" s="112">
        <v>52</v>
      </c>
      <c r="X95" s="112">
        <v>48</v>
      </c>
      <c r="Y95" s="112">
        <v>56</v>
      </c>
      <c r="Z95" s="112">
        <v>51</v>
      </c>
    </row>
    <row r="96" spans="1:30" ht="15" customHeight="1" x14ac:dyDescent="0.25">
      <c r="A96" s="135" t="s">
        <v>278</v>
      </c>
      <c r="S96" s="115" t="s">
        <v>196</v>
      </c>
      <c r="T96" s="115"/>
      <c r="U96" s="112"/>
      <c r="V96" s="112">
        <v>220</v>
      </c>
      <c r="W96" s="112">
        <v>221</v>
      </c>
      <c r="X96" s="112">
        <v>220</v>
      </c>
      <c r="Y96" s="112">
        <v>214</v>
      </c>
      <c r="Z96" s="112">
        <v>200</v>
      </c>
    </row>
    <row r="97" spans="1:32" ht="15" customHeight="1" x14ac:dyDescent="0.25">
      <c r="A97" s="134" t="s">
        <v>290</v>
      </c>
      <c r="S97" s="115" t="s">
        <v>197</v>
      </c>
      <c r="T97" s="115"/>
      <c r="U97" s="112"/>
      <c r="V97" s="112">
        <v>221</v>
      </c>
      <c r="W97" s="112">
        <v>227</v>
      </c>
      <c r="X97" s="112">
        <v>213</v>
      </c>
      <c r="Y97" s="112">
        <v>222</v>
      </c>
      <c r="Z97" s="112">
        <v>214</v>
      </c>
    </row>
    <row r="98" spans="1:32" ht="15" customHeight="1" x14ac:dyDescent="0.25">
      <c r="A98" s="134" t="s">
        <v>291</v>
      </c>
      <c r="S98" s="115" t="s">
        <v>198</v>
      </c>
      <c r="T98" s="115"/>
      <c r="U98" s="112"/>
      <c r="V98" s="112">
        <v>118</v>
      </c>
      <c r="W98" s="112">
        <v>113</v>
      </c>
      <c r="X98" s="112">
        <v>121</v>
      </c>
      <c r="Y98" s="112">
        <v>134</v>
      </c>
      <c r="Z98" s="112">
        <v>133</v>
      </c>
    </row>
    <row r="99" spans="1:32" ht="15" customHeight="1" x14ac:dyDescent="0.25">
      <c r="S99" s="115" t="s">
        <v>199</v>
      </c>
      <c r="T99" s="115"/>
      <c r="U99" s="112"/>
      <c r="V99" s="112">
        <v>27</v>
      </c>
      <c r="W99" s="112">
        <v>24</v>
      </c>
      <c r="X99" s="112">
        <v>26</v>
      </c>
      <c r="Y99" s="112">
        <v>22</v>
      </c>
      <c r="Z99" s="112">
        <v>21</v>
      </c>
    </row>
    <row r="100" spans="1:32" ht="15" customHeight="1" x14ac:dyDescent="0.25">
      <c r="S100" s="115" t="s">
        <v>58</v>
      </c>
      <c r="T100" s="115"/>
      <c r="U100" s="112"/>
      <c r="V100" s="112">
        <v>170</v>
      </c>
      <c r="W100" s="112">
        <v>199</v>
      </c>
      <c r="X100" s="112">
        <v>182</v>
      </c>
      <c r="Y100" s="112">
        <v>175</v>
      </c>
      <c r="Z100" s="112">
        <v>209</v>
      </c>
    </row>
    <row r="101" spans="1:32" x14ac:dyDescent="0.25">
      <c r="A101" s="18"/>
      <c r="S101" s="118" t="s">
        <v>53</v>
      </c>
      <c r="T101" s="118"/>
      <c r="U101" s="112"/>
      <c r="V101" s="112">
        <v>1624</v>
      </c>
      <c r="W101" s="112">
        <v>1714</v>
      </c>
      <c r="X101" s="112">
        <v>1675</v>
      </c>
      <c r="Y101" s="112">
        <v>1770</v>
      </c>
      <c r="Z101" s="112">
        <v>1815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204</v>
      </c>
      <c r="Y103" s="106" t="s">
        <v>281</v>
      </c>
      <c r="Z103" s="106" t="s">
        <v>287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3094</v>
      </c>
      <c r="W104" s="112">
        <v>3181</v>
      </c>
      <c r="X104" s="112">
        <v>3142</v>
      </c>
      <c r="Y104" s="112">
        <v>3406</v>
      </c>
      <c r="Z104" s="112">
        <v>3406</v>
      </c>
      <c r="AB104" s="109" t="str">
        <f>TEXT(Z104,"###,###")</f>
        <v>3,406</v>
      </c>
      <c r="AD104" s="130">
        <f>Z104/($Z$4)*100</f>
        <v>60.995702005730656</v>
      </c>
      <c r="AF104" s="109"/>
    </row>
    <row r="105" spans="1:32" x14ac:dyDescent="0.25">
      <c r="S105" s="115" t="s">
        <v>17</v>
      </c>
      <c r="T105" s="115"/>
      <c r="U105" s="112"/>
      <c r="V105" s="112">
        <v>983</v>
      </c>
      <c r="W105" s="112">
        <v>953</v>
      </c>
      <c r="X105" s="112">
        <v>984</v>
      </c>
      <c r="Y105" s="112">
        <v>961</v>
      </c>
      <c r="Z105" s="112">
        <v>969</v>
      </c>
      <c r="AB105" s="109" t="str">
        <f>TEXT(Z105,"###,###")</f>
        <v>969</v>
      </c>
      <c r="AD105" s="130">
        <f>Z105/($Z$4)*100</f>
        <v>17.353151862464184</v>
      </c>
      <c r="AF105" s="109"/>
    </row>
    <row r="106" spans="1:32" x14ac:dyDescent="0.25">
      <c r="S106" s="118" t="s">
        <v>53</v>
      </c>
      <c r="T106" s="118"/>
      <c r="U106" s="120"/>
      <c r="V106" s="120">
        <v>4077</v>
      </c>
      <c r="W106" s="120">
        <v>4134</v>
      </c>
      <c r="X106" s="120">
        <v>4126</v>
      </c>
      <c r="Y106" s="120">
        <v>4367</v>
      </c>
      <c r="Z106" s="120">
        <v>4375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1002</v>
      </c>
      <c r="W108" s="112">
        <v>1016</v>
      </c>
      <c r="X108" s="112">
        <v>974</v>
      </c>
      <c r="Y108" s="112">
        <v>1001</v>
      </c>
      <c r="Z108" s="112">
        <v>1054</v>
      </c>
      <c r="AB108" s="109" t="str">
        <f>TEXT(Z108,"###,###")</f>
        <v>1,054</v>
      </c>
      <c r="AD108" s="130">
        <f>Z108/($Z$4)*100</f>
        <v>18.875358166189113</v>
      </c>
      <c r="AF108" s="109"/>
    </row>
    <row r="109" spans="1:32" x14ac:dyDescent="0.25">
      <c r="S109" s="115" t="s">
        <v>20</v>
      </c>
      <c r="T109" s="115"/>
      <c r="U109" s="112"/>
      <c r="V109" s="112">
        <v>766</v>
      </c>
      <c r="W109" s="112">
        <v>788</v>
      </c>
      <c r="X109" s="112">
        <v>744</v>
      </c>
      <c r="Y109" s="112">
        <v>829</v>
      </c>
      <c r="Z109" s="112">
        <v>891</v>
      </c>
      <c r="AB109" s="109" t="str">
        <f>TEXT(Z109,"###,###")</f>
        <v>891</v>
      </c>
      <c r="AD109" s="130">
        <f>Z109/($Z$4)*100</f>
        <v>15.956303724928366</v>
      </c>
      <c r="AF109" s="109"/>
    </row>
    <row r="110" spans="1:32" x14ac:dyDescent="0.25">
      <c r="S110" s="115" t="s">
        <v>21</v>
      </c>
      <c r="T110" s="115"/>
      <c r="U110" s="112"/>
      <c r="V110" s="112">
        <v>1114</v>
      </c>
      <c r="W110" s="112">
        <v>1171</v>
      </c>
      <c r="X110" s="112">
        <v>1179</v>
      </c>
      <c r="Y110" s="112">
        <v>1229</v>
      </c>
      <c r="Z110" s="112">
        <v>1288</v>
      </c>
      <c r="AB110" s="109" t="str">
        <f>TEXT(Z110,"###,###")</f>
        <v>1,288</v>
      </c>
      <c r="AD110" s="130">
        <f>Z110/($Z$4)*100</f>
        <v>23.065902578796564</v>
      </c>
      <c r="AF110" s="109"/>
    </row>
    <row r="111" spans="1:32" x14ac:dyDescent="0.25">
      <c r="S111" s="115" t="s">
        <v>22</v>
      </c>
      <c r="T111" s="115"/>
      <c r="U111" s="112"/>
      <c r="V111" s="112">
        <v>1093</v>
      </c>
      <c r="W111" s="112">
        <v>1108</v>
      </c>
      <c r="X111" s="112">
        <v>1161</v>
      </c>
      <c r="Y111" s="112">
        <v>1145</v>
      </c>
      <c r="Z111" s="112">
        <v>1180</v>
      </c>
      <c r="AB111" s="109" t="str">
        <f>TEXT(Z111,"###,###")</f>
        <v>1,180</v>
      </c>
      <c r="AD111" s="130">
        <f>Z111/($Z$4)*100</f>
        <v>21.131805157593124</v>
      </c>
      <c r="AF111" s="109"/>
    </row>
    <row r="112" spans="1:32" x14ac:dyDescent="0.25">
      <c r="S112" s="118" t="s">
        <v>53</v>
      </c>
      <c r="T112" s="118"/>
      <c r="U112" s="112"/>
      <c r="V112" s="112">
        <v>5061</v>
      </c>
      <c r="W112" s="112">
        <v>5368</v>
      </c>
      <c r="X112" s="112">
        <v>5192</v>
      </c>
      <c r="Y112" s="112">
        <v>5447</v>
      </c>
      <c r="Z112" s="112">
        <v>5584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46.52</v>
      </c>
      <c r="W118" s="131">
        <v>46.82</v>
      </c>
      <c r="X118" s="131">
        <v>46.57</v>
      </c>
      <c r="Y118" s="131">
        <v>46.85</v>
      </c>
      <c r="Z118" s="131">
        <v>47</v>
      </c>
      <c r="AB118" s="109" t="str">
        <f>TEXT(Z118,"##.0")</f>
        <v>47.0</v>
      </c>
    </row>
    <row r="120" spans="19:32" x14ac:dyDescent="0.25">
      <c r="S120" s="101" t="s">
        <v>100</v>
      </c>
      <c r="T120" s="112"/>
      <c r="U120" s="112"/>
      <c r="V120" s="112">
        <v>2221</v>
      </c>
      <c r="W120" s="112">
        <v>2308</v>
      </c>
      <c r="X120" s="112">
        <v>2288</v>
      </c>
      <c r="Y120" s="112">
        <v>2401</v>
      </c>
      <c r="Z120" s="112">
        <v>2460</v>
      </c>
      <c r="AB120" s="109" t="str">
        <f>TEXT(Z120,"###,###")</f>
        <v>2,460</v>
      </c>
    </row>
    <row r="121" spans="19:32" x14ac:dyDescent="0.25">
      <c r="S121" s="101" t="s">
        <v>101</v>
      </c>
      <c r="T121" s="112"/>
      <c r="U121" s="112"/>
      <c r="V121" s="112">
        <v>785</v>
      </c>
      <c r="W121" s="112">
        <v>895</v>
      </c>
      <c r="X121" s="112">
        <v>818</v>
      </c>
      <c r="Y121" s="112">
        <v>891</v>
      </c>
      <c r="Z121" s="112">
        <v>917</v>
      </c>
      <c r="AB121" s="109" t="str">
        <f>TEXT(Z121,"###,###")</f>
        <v>917</v>
      </c>
    </row>
    <row r="122" spans="19:32" x14ac:dyDescent="0.25">
      <c r="S122" s="101" t="s">
        <v>102</v>
      </c>
      <c r="T122" s="112"/>
      <c r="U122" s="112"/>
      <c r="V122" s="112">
        <v>490</v>
      </c>
      <c r="W122" s="112">
        <v>529</v>
      </c>
      <c r="X122" s="112">
        <v>488</v>
      </c>
      <c r="Y122" s="112">
        <v>508</v>
      </c>
      <c r="Z122" s="112">
        <v>503</v>
      </c>
      <c r="AB122" s="109" t="str">
        <f>TEXT(Z122,"###,###")</f>
        <v>503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2711</v>
      </c>
      <c r="W124" s="112">
        <v>2837</v>
      </c>
      <c r="X124" s="112">
        <v>2776</v>
      </c>
      <c r="Y124" s="112">
        <v>2909</v>
      </c>
      <c r="Z124" s="112">
        <v>2963</v>
      </c>
      <c r="AB124" s="109" t="str">
        <f>TEXT(Z124,"###,###")</f>
        <v>2,963</v>
      </c>
      <c r="AD124" s="127">
        <f>Z124/$Z$7*100</f>
        <v>76.326635754765576</v>
      </c>
    </row>
    <row r="125" spans="19:32" x14ac:dyDescent="0.25">
      <c r="S125" s="101" t="s">
        <v>104</v>
      </c>
      <c r="T125" s="112"/>
      <c r="U125" s="112"/>
      <c r="V125" s="112">
        <v>1275</v>
      </c>
      <c r="W125" s="112">
        <v>1424</v>
      </c>
      <c r="X125" s="112">
        <v>1306</v>
      </c>
      <c r="Y125" s="112">
        <v>1399</v>
      </c>
      <c r="Z125" s="112">
        <v>1420</v>
      </c>
      <c r="AB125" s="109" t="str">
        <f>TEXT(Z125,"###,###")</f>
        <v>1,420</v>
      </c>
      <c r="AD125" s="127">
        <f>Z125/$Z$7*100</f>
        <v>36.57908294693457</v>
      </c>
    </row>
    <row r="127" spans="19:32" x14ac:dyDescent="0.25">
      <c r="S127" s="101" t="s">
        <v>105</v>
      </c>
      <c r="T127" s="112"/>
      <c r="U127" s="112"/>
      <c r="V127" s="112">
        <v>1874</v>
      </c>
      <c r="W127" s="112">
        <v>2018</v>
      </c>
      <c r="X127" s="112">
        <v>1921</v>
      </c>
      <c r="Y127" s="112">
        <v>2022</v>
      </c>
      <c r="Z127" s="112">
        <v>2065</v>
      </c>
      <c r="AB127" s="109" t="str">
        <f>TEXT(Z127,"###,###")</f>
        <v>2,065</v>
      </c>
      <c r="AD127" s="127">
        <f>Z127/$Z$7*100</f>
        <v>53.19422977846471</v>
      </c>
    </row>
    <row r="128" spans="19:32" x14ac:dyDescent="0.25">
      <c r="S128" s="101" t="s">
        <v>106</v>
      </c>
      <c r="T128" s="112"/>
      <c r="U128" s="112"/>
      <c r="V128" s="112">
        <v>1620</v>
      </c>
      <c r="W128" s="112">
        <v>1712</v>
      </c>
      <c r="X128" s="112">
        <v>1676</v>
      </c>
      <c r="Y128" s="112">
        <v>1774</v>
      </c>
      <c r="Z128" s="112">
        <v>1820</v>
      </c>
      <c r="AB128" s="109" t="str">
        <f>TEXT(Z128,"###,###")</f>
        <v>1,820</v>
      </c>
      <c r="AD128" s="127">
        <f>Z128/$Z$7*100</f>
        <v>46.88304997424008</v>
      </c>
    </row>
    <row r="130" spans="19:20" x14ac:dyDescent="0.25">
      <c r="S130" s="101" t="s">
        <v>282</v>
      </c>
      <c r="T130" s="127">
        <v>63.369397217928899</v>
      </c>
    </row>
    <row r="131" spans="19:20" x14ac:dyDescent="0.25">
      <c r="S131" s="101" t="s">
        <v>283</v>
      </c>
      <c r="T131" s="127">
        <v>23.621844410097886</v>
      </c>
    </row>
    <row r="132" spans="19:20" x14ac:dyDescent="0.25">
      <c r="S132" s="101" t="s">
        <v>284</v>
      </c>
      <c r="T132" s="127">
        <v>12.957238536836682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B1645BE1-C49B-4E1E-95E6-B85539009C7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96AA98D4-F535-469D-920E-56263503282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E8929E90-5031-43CE-A18B-2640C76F26D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54636584-FB69-4257-B792-C41CAFEA75E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230FDE-9AA5-4CD2-8077-018A29D299DF}">
  <sheetPr codeName="Sheet67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110</v>
      </c>
      <c r="T1" s="99"/>
      <c r="U1" s="99"/>
      <c r="V1" s="99"/>
      <c r="W1" s="99"/>
      <c r="X1" s="99"/>
      <c r="Y1" s="100" t="s">
        <v>207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204</v>
      </c>
      <c r="Y2" s="103" t="s">
        <v>281</v>
      </c>
      <c r="Z2" s="103" t="s">
        <v>287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60" t="s">
        <v>292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110</v>
      </c>
      <c r="Y3" s="105" t="s">
        <v>207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8.3 Ballarat, Victoria,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75252</v>
      </c>
      <c r="W4" s="108">
        <v>77388</v>
      </c>
      <c r="X4" s="108">
        <v>81569</v>
      </c>
      <c r="Y4" s="108">
        <v>83278</v>
      </c>
      <c r="Z4" s="108">
        <v>86465</v>
      </c>
      <c r="AB4" s="109" t="str">
        <f>TEXT(Z4,"###,###")</f>
        <v>86,465</v>
      </c>
      <c r="AD4" s="110">
        <f>Z4/Y4-1</f>
        <v>3.826941088883018E-2</v>
      </c>
      <c r="AF4" s="110">
        <f>Z4/V4-1</f>
        <v>0.1490060064848775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37372</v>
      </c>
      <c r="W5" s="108">
        <v>38977</v>
      </c>
      <c r="X5" s="108">
        <v>40393</v>
      </c>
      <c r="Y5" s="108">
        <v>41225</v>
      </c>
      <c r="Z5" s="108">
        <v>42489</v>
      </c>
      <c r="AB5" s="109" t="str">
        <f>TEXT(Z5,"###,###")</f>
        <v>42,489</v>
      </c>
      <c r="AD5" s="110">
        <f t="shared" ref="AD5:AD9" si="0">Z5/Y5-1</f>
        <v>3.066100667070959E-2</v>
      </c>
      <c r="AF5" s="110">
        <f t="shared" ref="AF5:AF9" si="1">Z5/V5-1</f>
        <v>0.13692068928609658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37873</v>
      </c>
      <c r="W6" s="108">
        <v>38411</v>
      </c>
      <c r="X6" s="108">
        <v>41178</v>
      </c>
      <c r="Y6" s="108">
        <v>42058</v>
      </c>
      <c r="Z6" s="108">
        <v>43902</v>
      </c>
      <c r="AB6" s="109" t="str">
        <f>TEXT(Z6,"###,###")</f>
        <v>43,902</v>
      </c>
      <c r="AD6" s="110">
        <f t="shared" si="0"/>
        <v>4.3844215131485065E-2</v>
      </c>
      <c r="AF6" s="110">
        <f t="shared" si="1"/>
        <v>0.15918992422042089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53653</v>
      </c>
      <c r="W7" s="108">
        <v>55527</v>
      </c>
      <c r="X7" s="108">
        <v>57450</v>
      </c>
      <c r="Y7" s="108">
        <v>59217</v>
      </c>
      <c r="Z7" s="108">
        <v>60428</v>
      </c>
      <c r="AB7" s="109" t="str">
        <f>TEXT(Z7,"###,###")</f>
        <v>60,428</v>
      </c>
      <c r="AD7" s="110">
        <f t="shared" si="0"/>
        <v>2.0450208554975813E-2</v>
      </c>
      <c r="AF7" s="110">
        <f t="shared" si="1"/>
        <v>0.1262743928578085</v>
      </c>
    </row>
    <row r="8" spans="1:32" ht="17.25" customHeight="1" x14ac:dyDescent="0.25">
      <c r="A8" s="64" t="s">
        <v>12</v>
      </c>
      <c r="B8" s="65"/>
      <c r="C8" s="29"/>
      <c r="D8" s="66" t="str">
        <f>AB4</f>
        <v>86,465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60,428</v>
      </c>
      <c r="P8" s="67"/>
      <c r="S8" s="107" t="s">
        <v>84</v>
      </c>
      <c r="T8" s="108"/>
      <c r="U8" s="108"/>
      <c r="V8" s="108">
        <v>39120.699999999997</v>
      </c>
      <c r="W8" s="108">
        <v>39287.5</v>
      </c>
      <c r="X8" s="108">
        <v>40885.1</v>
      </c>
      <c r="Y8" s="108">
        <v>41657.870000000003</v>
      </c>
      <c r="Z8" s="108">
        <v>44607</v>
      </c>
      <c r="AB8" s="109" t="str">
        <f>TEXT(Z8,"$###,###")</f>
        <v>$44,607</v>
      </c>
      <c r="AD8" s="110">
        <f t="shared" si="0"/>
        <v>7.0794066043222914E-2</v>
      </c>
      <c r="AF8" s="110">
        <f t="shared" si="1"/>
        <v>0.14024033312287365</v>
      </c>
    </row>
    <row r="9" spans="1:32" x14ac:dyDescent="0.25">
      <c r="A9" s="30" t="s">
        <v>14</v>
      </c>
      <c r="B9" s="71"/>
      <c r="C9" s="72"/>
      <c r="D9" s="73">
        <f>AD104</f>
        <v>72.959000751749258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50.062884755411396</v>
      </c>
      <c r="P9" s="74" t="s">
        <v>85</v>
      </c>
      <c r="S9" s="107" t="s">
        <v>7</v>
      </c>
      <c r="T9" s="108"/>
      <c r="U9" s="108"/>
      <c r="V9" s="108">
        <v>2804215157</v>
      </c>
      <c r="W9" s="108">
        <v>3014098939</v>
      </c>
      <c r="X9" s="108">
        <v>3213455584</v>
      </c>
      <c r="Y9" s="108">
        <v>3434178576</v>
      </c>
      <c r="Z9" s="108">
        <v>3681092770</v>
      </c>
      <c r="AB9" s="109" t="str">
        <f>TEXT(Z9/1000000,"$#,###.0")&amp;" mil"</f>
        <v>$3,681.1 mil</v>
      </c>
      <c r="AD9" s="110">
        <f t="shared" si="0"/>
        <v>7.1899054908086901E-2</v>
      </c>
      <c r="AF9" s="110">
        <f t="shared" si="1"/>
        <v>0.31269983360980746</v>
      </c>
    </row>
    <row r="10" spans="1:32" x14ac:dyDescent="0.25">
      <c r="A10" s="30" t="s">
        <v>17</v>
      </c>
      <c r="B10" s="71"/>
      <c r="C10" s="72"/>
      <c r="D10" s="73">
        <f>AD105</f>
        <v>20.522754871913492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49.834513801548951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86.698219368504667</v>
      </c>
      <c r="P11" s="74" t="s">
        <v>85</v>
      </c>
      <c r="S11" s="107" t="s">
        <v>29</v>
      </c>
      <c r="T11" s="112"/>
      <c r="U11" s="112"/>
      <c r="V11" s="112">
        <v>68181</v>
      </c>
      <c r="W11" s="112">
        <v>70023</v>
      </c>
      <c r="X11" s="112">
        <v>74147</v>
      </c>
      <c r="Y11" s="112">
        <v>75699</v>
      </c>
      <c r="Z11" s="112">
        <v>78426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6.0468656914013375</v>
      </c>
      <c r="P12" s="74" t="s">
        <v>85</v>
      </c>
      <c r="S12" s="107" t="s">
        <v>30</v>
      </c>
      <c r="T12" s="112"/>
      <c r="U12" s="112"/>
      <c r="V12" s="112">
        <v>7075</v>
      </c>
      <c r="W12" s="112">
        <v>7362</v>
      </c>
      <c r="X12" s="112">
        <v>7424</v>
      </c>
      <c r="Y12" s="112">
        <v>7580</v>
      </c>
      <c r="Z12" s="112">
        <v>8039</v>
      </c>
    </row>
    <row r="13" spans="1:32" ht="15" customHeight="1" x14ac:dyDescent="0.25">
      <c r="A13" s="30" t="s">
        <v>19</v>
      </c>
      <c r="B13" s="72"/>
      <c r="C13" s="72"/>
      <c r="D13" s="73">
        <f>AD108</f>
        <v>13.548834788642802</v>
      </c>
      <c r="E13" s="74" t="s">
        <v>85</v>
      </c>
      <c r="F13" s="24"/>
      <c r="G13" s="142" t="s">
        <v>285</v>
      </c>
      <c r="H13" s="143"/>
      <c r="I13" s="143"/>
      <c r="J13" s="143"/>
      <c r="K13" s="143"/>
      <c r="L13" s="143"/>
      <c r="M13" s="81"/>
      <c r="N13" s="72"/>
      <c r="O13" s="73">
        <f>T132</f>
        <v>7.2565698020785065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15.953275891979413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40.6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24.361302261030474</v>
      </c>
      <c r="E15" s="74" t="s">
        <v>85</v>
      </c>
      <c r="F15" s="24"/>
      <c r="G15" s="33" t="s">
        <v>279</v>
      </c>
      <c r="H15" s="72"/>
      <c r="I15" s="72"/>
      <c r="J15" s="72"/>
      <c r="K15" s="82"/>
      <c r="L15" s="72"/>
      <c r="M15" s="72"/>
      <c r="N15" s="72"/>
      <c r="O15" s="73">
        <f>AB38</f>
        <v>17.899457241196718</v>
      </c>
      <c r="P15" s="74" t="s">
        <v>85</v>
      </c>
      <c r="S15" s="115" t="s">
        <v>61</v>
      </c>
      <c r="T15" s="115"/>
      <c r="U15" s="116"/>
      <c r="V15" s="116">
        <v>1254</v>
      </c>
      <c r="W15" s="116">
        <v>1261</v>
      </c>
      <c r="X15" s="116">
        <v>1255</v>
      </c>
      <c r="Y15" s="112">
        <v>1254</v>
      </c>
      <c r="Z15" s="112">
        <v>1330</v>
      </c>
      <c r="AB15" s="117">
        <f t="shared" ref="AB15:AB34" si="2">IF(Z15="np",0,Z15/$Z$34)</f>
        <v>1.5381946452321748E-2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40.275255883883652</v>
      </c>
      <c r="E16" s="85" t="s">
        <v>85</v>
      </c>
      <c r="F16" s="24"/>
      <c r="G16" s="86" t="s">
        <v>280</v>
      </c>
      <c r="H16" s="35"/>
      <c r="I16" s="35"/>
      <c r="J16" s="35"/>
      <c r="K16" s="36"/>
      <c r="L16" s="35"/>
      <c r="M16" s="35"/>
      <c r="N16" s="35"/>
      <c r="O16" s="84">
        <f>AB37</f>
        <v>82.100542758803286</v>
      </c>
      <c r="P16" s="37" t="s">
        <v>85</v>
      </c>
      <c r="S16" s="115" t="s">
        <v>62</v>
      </c>
      <c r="T16" s="115"/>
      <c r="U16" s="116"/>
      <c r="V16" s="116">
        <v>489</v>
      </c>
      <c r="W16" s="116">
        <v>369</v>
      </c>
      <c r="X16" s="116">
        <v>483</v>
      </c>
      <c r="Y16" s="112">
        <v>466</v>
      </c>
      <c r="Z16" s="112">
        <v>572</v>
      </c>
      <c r="AB16" s="117">
        <f t="shared" si="2"/>
        <v>6.6153935118255939E-3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4686</v>
      </c>
      <c r="W17" s="116">
        <v>5129</v>
      </c>
      <c r="X17" s="116">
        <v>5076</v>
      </c>
      <c r="Y17" s="112">
        <v>4951</v>
      </c>
      <c r="Z17" s="112">
        <v>5257</v>
      </c>
      <c r="AB17" s="117">
        <f t="shared" si="2"/>
        <v>6.0799167293124387E-2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289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517</v>
      </c>
      <c r="W18" s="116">
        <v>531</v>
      </c>
      <c r="X18" s="116">
        <v>609</v>
      </c>
      <c r="Y18" s="112">
        <v>600</v>
      </c>
      <c r="Z18" s="112">
        <v>597</v>
      </c>
      <c r="AB18" s="117">
        <f t="shared" si="2"/>
        <v>6.9045278436361537E-3</v>
      </c>
    </row>
    <row r="19" spans="1:28" x14ac:dyDescent="0.25">
      <c r="A19" s="63" t="str">
        <f>$S$1&amp;" ("&amp;$V$2&amp;" to "&amp;$Z$2&amp;")"</f>
        <v>Ballarat (2016-17 to 2020-21)</v>
      </c>
      <c r="B19" s="63"/>
      <c r="C19" s="63"/>
      <c r="D19" s="63"/>
      <c r="E19" s="63"/>
      <c r="F19" s="63"/>
      <c r="G19" s="63" t="str">
        <f>$S$1&amp;" ("&amp;$V$2&amp;" to "&amp;$Z$2&amp;")"</f>
        <v>Ballarat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4792</v>
      </c>
      <c r="W19" s="116">
        <v>5517</v>
      </c>
      <c r="X19" s="116">
        <v>5943</v>
      </c>
      <c r="Y19" s="112">
        <v>6017</v>
      </c>
      <c r="Z19" s="112">
        <v>6364</v>
      </c>
      <c r="AB19" s="117">
        <f t="shared" si="2"/>
        <v>7.360203550569594E-2</v>
      </c>
    </row>
    <row r="20" spans="1:28" x14ac:dyDescent="0.25">
      <c r="S20" s="115" t="s">
        <v>66</v>
      </c>
      <c r="T20" s="115"/>
      <c r="U20" s="116"/>
      <c r="V20" s="116">
        <v>1926</v>
      </c>
      <c r="W20" s="116">
        <v>1909</v>
      </c>
      <c r="X20" s="116">
        <v>2041</v>
      </c>
      <c r="Y20" s="112">
        <v>2080</v>
      </c>
      <c r="Z20" s="112">
        <v>2241</v>
      </c>
      <c r="AB20" s="117">
        <f t="shared" si="2"/>
        <v>2.5918001503498527E-2</v>
      </c>
    </row>
    <row r="21" spans="1:28" x14ac:dyDescent="0.25">
      <c r="S21" s="115" t="s">
        <v>67</v>
      </c>
      <c r="T21" s="115"/>
      <c r="U21" s="116"/>
      <c r="V21" s="116">
        <v>7623</v>
      </c>
      <c r="W21" s="116">
        <v>7948</v>
      </c>
      <c r="X21" s="116">
        <v>8271</v>
      </c>
      <c r="Y21" s="112">
        <v>8548</v>
      </c>
      <c r="Z21" s="112">
        <v>8755</v>
      </c>
      <c r="AB21" s="117">
        <f t="shared" si="2"/>
        <v>0.10125484300005783</v>
      </c>
    </row>
    <row r="22" spans="1:28" x14ac:dyDescent="0.25">
      <c r="S22" s="115" t="s">
        <v>68</v>
      </c>
      <c r="T22" s="115"/>
      <c r="U22" s="116"/>
      <c r="V22" s="116">
        <v>5867</v>
      </c>
      <c r="W22" s="116">
        <v>6185</v>
      </c>
      <c r="X22" s="116">
        <v>6565</v>
      </c>
      <c r="Y22" s="112">
        <v>6945</v>
      </c>
      <c r="Z22" s="112">
        <v>7545</v>
      </c>
      <c r="AB22" s="117">
        <f t="shared" si="2"/>
        <v>8.7260741340426759E-2</v>
      </c>
    </row>
    <row r="23" spans="1:28" x14ac:dyDescent="0.25">
      <c r="S23" s="115" t="s">
        <v>69</v>
      </c>
      <c r="T23" s="115"/>
      <c r="U23" s="116"/>
      <c r="V23" s="116">
        <v>2152</v>
      </c>
      <c r="W23" s="116">
        <v>2450</v>
      </c>
      <c r="X23" s="116">
        <v>2416</v>
      </c>
      <c r="Y23" s="112">
        <v>2490</v>
      </c>
      <c r="Z23" s="112">
        <v>2587</v>
      </c>
      <c r="AB23" s="117">
        <f t="shared" si="2"/>
        <v>2.9919620655756665E-2</v>
      </c>
    </row>
    <row r="24" spans="1:28" x14ac:dyDescent="0.25">
      <c r="S24" s="115" t="s">
        <v>70</v>
      </c>
      <c r="T24" s="115"/>
      <c r="U24" s="116"/>
      <c r="V24" s="116">
        <v>1098</v>
      </c>
      <c r="W24" s="116">
        <v>1170</v>
      </c>
      <c r="X24" s="116">
        <v>1172</v>
      </c>
      <c r="Y24" s="112">
        <v>1261</v>
      </c>
      <c r="Z24" s="112">
        <v>1131</v>
      </c>
      <c r="AB24" s="117">
        <f t="shared" si="2"/>
        <v>1.3080437171109698E-2</v>
      </c>
    </row>
    <row r="25" spans="1:28" x14ac:dyDescent="0.25">
      <c r="S25" s="115" t="s">
        <v>71</v>
      </c>
      <c r="T25" s="115"/>
      <c r="U25" s="116"/>
      <c r="V25" s="116">
        <v>2267</v>
      </c>
      <c r="W25" s="116">
        <v>2217</v>
      </c>
      <c r="X25" s="116">
        <v>2367</v>
      </c>
      <c r="Y25" s="112">
        <v>2420</v>
      </c>
      <c r="Z25" s="112">
        <v>2453</v>
      </c>
      <c r="AB25" s="117">
        <f t="shared" si="2"/>
        <v>2.8369860637252067E-2</v>
      </c>
    </row>
    <row r="26" spans="1:28" x14ac:dyDescent="0.25">
      <c r="S26" s="115" t="s">
        <v>72</v>
      </c>
      <c r="T26" s="115"/>
      <c r="U26" s="116"/>
      <c r="V26" s="116">
        <v>919</v>
      </c>
      <c r="W26" s="116">
        <v>1105</v>
      </c>
      <c r="X26" s="116">
        <v>1134</v>
      </c>
      <c r="Y26" s="112">
        <v>1090</v>
      </c>
      <c r="Z26" s="112">
        <v>1036</v>
      </c>
      <c r="AB26" s="117">
        <f t="shared" si="2"/>
        <v>1.1981726710229573E-2</v>
      </c>
    </row>
    <row r="27" spans="1:28" x14ac:dyDescent="0.25">
      <c r="S27" s="115" t="s">
        <v>73</v>
      </c>
      <c r="T27" s="115"/>
      <c r="U27" s="116"/>
      <c r="V27" s="116">
        <v>4062</v>
      </c>
      <c r="W27" s="116">
        <v>4311</v>
      </c>
      <c r="X27" s="116">
        <v>4562</v>
      </c>
      <c r="Y27" s="112">
        <v>4788</v>
      </c>
      <c r="Z27" s="112">
        <v>4867</v>
      </c>
      <c r="AB27" s="117">
        <f t="shared" si="2"/>
        <v>5.6288671716879665E-2</v>
      </c>
    </row>
    <row r="28" spans="1:28" x14ac:dyDescent="0.25">
      <c r="S28" s="115" t="s">
        <v>74</v>
      </c>
      <c r="T28" s="115"/>
      <c r="U28" s="116"/>
      <c r="V28" s="116">
        <v>4464</v>
      </c>
      <c r="W28" s="116">
        <v>5224</v>
      </c>
      <c r="X28" s="116">
        <v>5387</v>
      </c>
      <c r="Y28" s="112">
        <v>5896</v>
      </c>
      <c r="Z28" s="112">
        <v>6233</v>
      </c>
      <c r="AB28" s="117">
        <f t="shared" si="2"/>
        <v>7.208697160700861E-2</v>
      </c>
    </row>
    <row r="29" spans="1:28" x14ac:dyDescent="0.25">
      <c r="S29" s="115" t="s">
        <v>75</v>
      </c>
      <c r="T29" s="115"/>
      <c r="U29" s="116"/>
      <c r="V29" s="116">
        <v>4343</v>
      </c>
      <c r="W29" s="116">
        <v>4140</v>
      </c>
      <c r="X29" s="116">
        <v>7076</v>
      </c>
      <c r="Y29" s="112">
        <v>4758</v>
      </c>
      <c r="Z29" s="112">
        <v>4902</v>
      </c>
      <c r="AB29" s="117">
        <f t="shared" si="2"/>
        <v>5.6693459781414442E-2</v>
      </c>
    </row>
    <row r="30" spans="1:28" x14ac:dyDescent="0.25">
      <c r="S30" s="115" t="s">
        <v>76</v>
      </c>
      <c r="T30" s="115"/>
      <c r="U30" s="116"/>
      <c r="V30" s="116">
        <v>8596</v>
      </c>
      <c r="W30" s="116">
        <v>8684</v>
      </c>
      <c r="X30" s="116">
        <v>7018</v>
      </c>
      <c r="Y30" s="112">
        <v>8825</v>
      </c>
      <c r="Z30" s="112">
        <v>8109</v>
      </c>
      <c r="AB30" s="117">
        <f t="shared" si="2"/>
        <v>9.378361186607298E-2</v>
      </c>
    </row>
    <row r="31" spans="1:28" x14ac:dyDescent="0.25">
      <c r="S31" s="115" t="s">
        <v>77</v>
      </c>
      <c r="T31" s="115"/>
      <c r="U31" s="116"/>
      <c r="V31" s="116">
        <v>10808</v>
      </c>
      <c r="W31" s="116">
        <v>8910</v>
      </c>
      <c r="X31" s="116">
        <v>12564</v>
      </c>
      <c r="Y31" s="112">
        <v>13441</v>
      </c>
      <c r="Z31" s="112">
        <v>15260</v>
      </c>
      <c r="AB31" s="117">
        <f t="shared" si="2"/>
        <v>0.17648759613716533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1749</v>
      </c>
      <c r="W32" s="116">
        <v>1974</v>
      </c>
      <c r="X32" s="116">
        <v>2225</v>
      </c>
      <c r="Y32" s="112">
        <v>2250</v>
      </c>
      <c r="Z32" s="112">
        <v>2229</v>
      </c>
      <c r="AB32" s="117">
        <f t="shared" si="2"/>
        <v>2.5779217024229455E-2</v>
      </c>
    </row>
    <row r="33" spans="19:32" x14ac:dyDescent="0.25">
      <c r="S33" s="115" t="s">
        <v>79</v>
      </c>
      <c r="T33" s="115"/>
      <c r="U33" s="116"/>
      <c r="V33" s="116">
        <v>2033</v>
      </c>
      <c r="W33" s="116">
        <v>2405</v>
      </c>
      <c r="X33" s="116">
        <v>2556</v>
      </c>
      <c r="Y33" s="112">
        <v>2598</v>
      </c>
      <c r="Z33" s="112">
        <v>2843</v>
      </c>
      <c r="AB33" s="117">
        <f t="shared" si="2"/>
        <v>3.2880356213496789E-2</v>
      </c>
    </row>
    <row r="34" spans="19:32" x14ac:dyDescent="0.25">
      <c r="S34" s="118" t="s">
        <v>53</v>
      </c>
      <c r="T34" s="118"/>
      <c r="U34" s="119"/>
      <c r="V34" s="119">
        <v>75252</v>
      </c>
      <c r="W34" s="119">
        <v>77386</v>
      </c>
      <c r="X34" s="119">
        <v>81570</v>
      </c>
      <c r="Y34" s="120">
        <v>83281</v>
      </c>
      <c r="Z34" s="120">
        <v>86465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44757</v>
      </c>
      <c r="W37" s="112">
        <v>46783</v>
      </c>
      <c r="X37" s="112">
        <v>47174</v>
      </c>
      <c r="Y37" s="112">
        <v>48290</v>
      </c>
      <c r="Z37" s="112">
        <v>49615</v>
      </c>
      <c r="AB37" s="132">
        <f>Z37/Z40*100</f>
        <v>82.100542758803286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8890</v>
      </c>
      <c r="W38" s="112">
        <v>8747</v>
      </c>
      <c r="X38" s="112">
        <v>10277</v>
      </c>
      <c r="Y38" s="112">
        <v>10929</v>
      </c>
      <c r="Z38" s="112">
        <v>10817</v>
      </c>
      <c r="AB38" s="132">
        <f>Z38/Z40*100</f>
        <v>17.899457241196718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53647</v>
      </c>
      <c r="W40" s="112">
        <v>55530</v>
      </c>
      <c r="X40" s="112">
        <v>57451</v>
      </c>
      <c r="Y40" s="112">
        <v>59219</v>
      </c>
      <c r="Z40" s="112">
        <v>60432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26</v>
      </c>
      <c r="W44" s="112">
        <v>28</v>
      </c>
      <c r="X44" s="112">
        <v>32</v>
      </c>
      <c r="Y44" s="112">
        <v>38</v>
      </c>
      <c r="Z44" s="112">
        <v>32</v>
      </c>
    </row>
    <row r="45" spans="19:32" x14ac:dyDescent="0.25">
      <c r="S45" s="115" t="s">
        <v>37</v>
      </c>
      <c r="T45" s="115"/>
      <c r="U45" s="112"/>
      <c r="V45" s="112">
        <v>752</v>
      </c>
      <c r="W45" s="112">
        <v>893</v>
      </c>
      <c r="X45" s="112">
        <v>1044</v>
      </c>
      <c r="Y45" s="112">
        <v>1095</v>
      </c>
      <c r="Z45" s="112">
        <v>1192</v>
      </c>
    </row>
    <row r="46" spans="19:32" x14ac:dyDescent="0.25">
      <c r="S46" s="115" t="s">
        <v>38</v>
      </c>
      <c r="T46" s="115"/>
      <c r="U46" s="112"/>
      <c r="V46" s="112">
        <v>2265</v>
      </c>
      <c r="W46" s="112">
        <v>2486</v>
      </c>
      <c r="X46" s="112">
        <v>2571</v>
      </c>
      <c r="Y46" s="112">
        <v>2417</v>
      </c>
      <c r="Z46" s="112">
        <v>2490</v>
      </c>
    </row>
    <row r="47" spans="19:32" x14ac:dyDescent="0.25">
      <c r="S47" s="115" t="s">
        <v>39</v>
      </c>
      <c r="T47" s="115"/>
      <c r="U47" s="112"/>
      <c r="V47" s="112">
        <v>3854</v>
      </c>
      <c r="W47" s="112">
        <v>3990</v>
      </c>
      <c r="X47" s="112">
        <v>4113</v>
      </c>
      <c r="Y47" s="112">
        <v>4048</v>
      </c>
      <c r="Z47" s="112">
        <v>4185</v>
      </c>
    </row>
    <row r="48" spans="19:32" x14ac:dyDescent="0.25">
      <c r="S48" s="115" t="s">
        <v>40</v>
      </c>
      <c r="T48" s="115"/>
      <c r="U48" s="112"/>
      <c r="V48" s="112">
        <v>4893</v>
      </c>
      <c r="W48" s="112">
        <v>5106</v>
      </c>
      <c r="X48" s="112">
        <v>5208</v>
      </c>
      <c r="Y48" s="112">
        <v>5625</v>
      </c>
      <c r="Z48" s="112">
        <v>5722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4203</v>
      </c>
      <c r="W49" s="112">
        <v>4365</v>
      </c>
      <c r="X49" s="112">
        <v>4522</v>
      </c>
      <c r="Y49" s="112">
        <v>4844</v>
      </c>
      <c r="Z49" s="112">
        <v>5133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Ballarat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3682</v>
      </c>
      <c r="W50" s="112">
        <v>3890</v>
      </c>
      <c r="X50" s="112">
        <v>3998</v>
      </c>
      <c r="Y50" s="112">
        <v>4118</v>
      </c>
      <c r="Z50" s="112">
        <v>4514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3421</v>
      </c>
      <c r="W51" s="112">
        <v>3522</v>
      </c>
      <c r="X51" s="112">
        <v>3651</v>
      </c>
      <c r="Y51" s="112">
        <v>3702</v>
      </c>
      <c r="Z51" s="112">
        <v>3844</v>
      </c>
    </row>
    <row r="52" spans="1:26" ht="15" customHeight="1" x14ac:dyDescent="0.25">
      <c r="S52" s="115" t="s">
        <v>44</v>
      </c>
      <c r="T52" s="115"/>
      <c r="U52" s="112"/>
      <c r="V52" s="112">
        <v>3519</v>
      </c>
      <c r="W52" s="112">
        <v>3677</v>
      </c>
      <c r="X52" s="112">
        <v>3781</v>
      </c>
      <c r="Y52" s="112">
        <v>3852</v>
      </c>
      <c r="Z52" s="112">
        <v>3807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3340</v>
      </c>
      <c r="W53" s="112">
        <v>3271</v>
      </c>
      <c r="X53" s="112">
        <v>3330</v>
      </c>
      <c r="Y53" s="112">
        <v>3301</v>
      </c>
      <c r="Z53" s="112">
        <v>3452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3051</v>
      </c>
      <c r="W54" s="112">
        <v>3158</v>
      </c>
      <c r="X54" s="112">
        <v>3271</v>
      </c>
      <c r="Y54" s="112">
        <v>3236</v>
      </c>
      <c r="Z54" s="112">
        <v>3218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2342</v>
      </c>
      <c r="W55" s="112">
        <v>2490</v>
      </c>
      <c r="X55" s="112">
        <v>2567</v>
      </c>
      <c r="Y55" s="112">
        <v>2549</v>
      </c>
      <c r="Z55" s="112">
        <v>2520</v>
      </c>
    </row>
    <row r="56" spans="1:26" ht="15" customHeight="1" x14ac:dyDescent="0.25">
      <c r="S56" s="115" t="s">
        <v>48</v>
      </c>
      <c r="T56" s="115"/>
      <c r="U56" s="112"/>
      <c r="V56" s="112">
        <v>1248</v>
      </c>
      <c r="W56" s="112">
        <v>1236</v>
      </c>
      <c r="X56" s="112">
        <v>1332</v>
      </c>
      <c r="Y56" s="112">
        <v>1430</v>
      </c>
      <c r="Z56" s="112">
        <v>1410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447</v>
      </c>
      <c r="W57" s="112">
        <v>513</v>
      </c>
      <c r="X57" s="112">
        <v>591</v>
      </c>
      <c r="Y57" s="112">
        <v>603</v>
      </c>
      <c r="Z57" s="112">
        <v>656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201</v>
      </c>
      <c r="W58" s="112">
        <v>197</v>
      </c>
      <c r="X58" s="112">
        <v>216</v>
      </c>
      <c r="Y58" s="112">
        <v>210</v>
      </c>
      <c r="Z58" s="112">
        <v>179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85</v>
      </c>
      <c r="W59" s="112">
        <v>96</v>
      </c>
      <c r="X59" s="112">
        <v>88</v>
      </c>
      <c r="Y59" s="112">
        <v>93</v>
      </c>
      <c r="Z59" s="112">
        <v>84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57</v>
      </c>
      <c r="W60" s="112">
        <v>59</v>
      </c>
      <c r="X60" s="112">
        <v>64</v>
      </c>
      <c r="Y60" s="112">
        <v>62</v>
      </c>
      <c r="Z60" s="112">
        <v>51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37374</v>
      </c>
      <c r="W61" s="112">
        <v>38978</v>
      </c>
      <c r="X61" s="112">
        <v>40399</v>
      </c>
      <c r="Y61" s="112">
        <v>41224</v>
      </c>
      <c r="Z61" s="112">
        <v>42489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19</v>
      </c>
      <c r="W63" s="112">
        <v>19</v>
      </c>
      <c r="X63" s="112">
        <v>19</v>
      </c>
      <c r="Y63" s="112">
        <v>25</v>
      </c>
      <c r="Z63" s="112">
        <v>23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809</v>
      </c>
      <c r="W64" s="112">
        <v>1018</v>
      </c>
      <c r="X64" s="112">
        <v>1124</v>
      </c>
      <c r="Y64" s="112">
        <v>1163</v>
      </c>
      <c r="Z64" s="112">
        <v>1350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Ballarat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2587</v>
      </c>
      <c r="W65" s="112">
        <v>2650</v>
      </c>
      <c r="X65" s="112">
        <v>2847</v>
      </c>
      <c r="Y65" s="112">
        <v>2690</v>
      </c>
      <c r="Z65" s="112">
        <v>2938</v>
      </c>
    </row>
    <row r="66" spans="1:26" x14ac:dyDescent="0.25">
      <c r="S66" s="115" t="s">
        <v>39</v>
      </c>
      <c r="T66" s="115"/>
      <c r="U66" s="112"/>
      <c r="V66" s="112">
        <v>4078</v>
      </c>
      <c r="W66" s="112">
        <v>4165</v>
      </c>
      <c r="X66" s="112">
        <v>4357</v>
      </c>
      <c r="Y66" s="112">
        <v>4358</v>
      </c>
      <c r="Z66" s="112">
        <v>4569</v>
      </c>
    </row>
    <row r="67" spans="1:26" x14ac:dyDescent="0.25">
      <c r="S67" s="115" t="s">
        <v>40</v>
      </c>
      <c r="T67" s="115"/>
      <c r="U67" s="112"/>
      <c r="V67" s="112">
        <v>4507</v>
      </c>
      <c r="W67" s="112">
        <v>4522</v>
      </c>
      <c r="X67" s="112">
        <v>4906</v>
      </c>
      <c r="Y67" s="112">
        <v>5220</v>
      </c>
      <c r="Z67" s="112">
        <v>5445</v>
      </c>
    </row>
    <row r="68" spans="1:26" x14ac:dyDescent="0.25">
      <c r="S68" s="115" t="s">
        <v>41</v>
      </c>
      <c r="T68" s="115"/>
      <c r="U68" s="112"/>
      <c r="V68" s="112">
        <v>3882</v>
      </c>
      <c r="W68" s="112">
        <v>4026</v>
      </c>
      <c r="X68" s="112">
        <v>4290</v>
      </c>
      <c r="Y68" s="112">
        <v>4569</v>
      </c>
      <c r="Z68" s="112">
        <v>4852</v>
      </c>
    </row>
    <row r="69" spans="1:26" x14ac:dyDescent="0.25">
      <c r="S69" s="115" t="s">
        <v>42</v>
      </c>
      <c r="T69" s="115"/>
      <c r="U69" s="112"/>
      <c r="V69" s="112">
        <v>3611</v>
      </c>
      <c r="W69" s="112">
        <v>3667</v>
      </c>
      <c r="X69" s="112">
        <v>3953</v>
      </c>
      <c r="Y69" s="112">
        <v>4141</v>
      </c>
      <c r="Z69" s="112">
        <v>4369</v>
      </c>
    </row>
    <row r="70" spans="1:26" x14ac:dyDescent="0.25">
      <c r="S70" s="115" t="s">
        <v>43</v>
      </c>
      <c r="T70" s="115"/>
      <c r="U70" s="112"/>
      <c r="V70" s="112">
        <v>3744</v>
      </c>
      <c r="W70" s="112">
        <v>3664</v>
      </c>
      <c r="X70" s="112">
        <v>3938</v>
      </c>
      <c r="Y70" s="112">
        <v>4014</v>
      </c>
      <c r="Z70" s="112">
        <v>4280</v>
      </c>
    </row>
    <row r="71" spans="1:26" x14ac:dyDescent="0.25">
      <c r="S71" s="115" t="s">
        <v>44</v>
      </c>
      <c r="T71" s="115"/>
      <c r="U71" s="112"/>
      <c r="V71" s="112">
        <v>3934</v>
      </c>
      <c r="W71" s="112">
        <v>4006</v>
      </c>
      <c r="X71" s="112">
        <v>4251</v>
      </c>
      <c r="Y71" s="112">
        <v>4237</v>
      </c>
      <c r="Z71" s="112">
        <v>4163</v>
      </c>
    </row>
    <row r="72" spans="1:26" x14ac:dyDescent="0.25">
      <c r="S72" s="115" t="s">
        <v>45</v>
      </c>
      <c r="T72" s="115"/>
      <c r="U72" s="112"/>
      <c r="V72" s="112">
        <v>3558</v>
      </c>
      <c r="W72" s="112">
        <v>3455</v>
      </c>
      <c r="X72" s="112">
        <v>3625</v>
      </c>
      <c r="Y72" s="112">
        <v>3762</v>
      </c>
      <c r="Z72" s="112">
        <v>3914</v>
      </c>
    </row>
    <row r="73" spans="1:26" x14ac:dyDescent="0.25">
      <c r="S73" s="115" t="s">
        <v>46</v>
      </c>
      <c r="T73" s="115"/>
      <c r="U73" s="112"/>
      <c r="V73" s="112">
        <v>3256</v>
      </c>
      <c r="W73" s="112">
        <v>3258</v>
      </c>
      <c r="X73" s="112">
        <v>3519</v>
      </c>
      <c r="Y73" s="112">
        <v>3478</v>
      </c>
      <c r="Z73" s="112">
        <v>3437</v>
      </c>
    </row>
    <row r="74" spans="1:26" x14ac:dyDescent="0.25">
      <c r="S74" s="115" t="s">
        <v>47</v>
      </c>
      <c r="T74" s="115"/>
      <c r="U74" s="112"/>
      <c r="V74" s="112">
        <v>2235</v>
      </c>
      <c r="W74" s="112">
        <v>2272</v>
      </c>
      <c r="X74" s="112">
        <v>2509</v>
      </c>
      <c r="Y74" s="112">
        <v>2522</v>
      </c>
      <c r="Z74" s="112">
        <v>2679</v>
      </c>
    </row>
    <row r="75" spans="1:26" x14ac:dyDescent="0.25">
      <c r="S75" s="115" t="s">
        <v>48</v>
      </c>
      <c r="T75" s="115"/>
      <c r="U75" s="112"/>
      <c r="V75" s="112">
        <v>1001</v>
      </c>
      <c r="W75" s="112">
        <v>1011</v>
      </c>
      <c r="X75" s="112">
        <v>1150</v>
      </c>
      <c r="Y75" s="112">
        <v>1165</v>
      </c>
      <c r="Z75" s="112">
        <v>1205</v>
      </c>
    </row>
    <row r="76" spans="1:26" x14ac:dyDescent="0.25">
      <c r="S76" s="115" t="s">
        <v>49</v>
      </c>
      <c r="T76" s="115"/>
      <c r="U76" s="112"/>
      <c r="V76" s="112">
        <v>312</v>
      </c>
      <c r="W76" s="112">
        <v>340</v>
      </c>
      <c r="X76" s="112">
        <v>372</v>
      </c>
      <c r="Y76" s="112">
        <v>394</v>
      </c>
      <c r="Z76" s="112">
        <v>397</v>
      </c>
    </row>
    <row r="77" spans="1:26" x14ac:dyDescent="0.25">
      <c r="S77" s="115" t="s">
        <v>50</v>
      </c>
      <c r="T77" s="115"/>
      <c r="U77" s="112"/>
      <c r="V77" s="112">
        <v>167</v>
      </c>
      <c r="W77" s="112">
        <v>156</v>
      </c>
      <c r="X77" s="112">
        <v>158</v>
      </c>
      <c r="Y77" s="112">
        <v>153</v>
      </c>
      <c r="Z77" s="112">
        <v>134</v>
      </c>
    </row>
    <row r="78" spans="1:26" x14ac:dyDescent="0.25">
      <c r="S78" s="115" t="s">
        <v>51</v>
      </c>
      <c r="T78" s="115"/>
      <c r="U78" s="112"/>
      <c r="V78" s="112">
        <v>88</v>
      </c>
      <c r="W78" s="112">
        <v>86</v>
      </c>
      <c r="X78" s="112">
        <v>66</v>
      </c>
      <c r="Y78" s="112">
        <v>81</v>
      </c>
      <c r="Z78" s="112">
        <v>73</v>
      </c>
    </row>
    <row r="79" spans="1:26" x14ac:dyDescent="0.25">
      <c r="S79" s="115" t="s">
        <v>52</v>
      </c>
      <c r="T79" s="115"/>
      <c r="U79" s="112"/>
      <c r="V79" s="112">
        <v>87</v>
      </c>
      <c r="W79" s="112">
        <v>94</v>
      </c>
      <c r="X79" s="112">
        <v>87</v>
      </c>
      <c r="Y79" s="112">
        <v>88</v>
      </c>
      <c r="Z79" s="112">
        <v>74</v>
      </c>
    </row>
    <row r="80" spans="1:26" x14ac:dyDescent="0.25">
      <c r="S80" s="118" t="s">
        <v>53</v>
      </c>
      <c r="T80" s="118"/>
      <c r="U80" s="112"/>
      <c r="V80" s="112">
        <v>37878</v>
      </c>
      <c r="W80" s="112">
        <v>38413</v>
      </c>
      <c r="X80" s="112">
        <v>41175</v>
      </c>
      <c r="Y80" s="112">
        <v>42058</v>
      </c>
      <c r="Z80" s="112">
        <v>43902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Ballarat</v>
      </c>
      <c r="D83" s="144"/>
      <c r="E83" s="144"/>
      <c r="F83" s="144"/>
      <c r="G83" s="144"/>
      <c r="H83" s="47"/>
      <c r="I83" s="47"/>
      <c r="J83" s="145" t="str">
        <f>'State data for spotlight'!A1</f>
        <v>Victoria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3277</v>
      </c>
      <c r="W83" s="112">
        <v>3411</v>
      </c>
      <c r="X83" s="112">
        <v>3522</v>
      </c>
      <c r="Y83" s="112">
        <v>3659</v>
      </c>
      <c r="Z83" s="112">
        <v>3717</v>
      </c>
      <c r="AD83" s="117"/>
    </row>
    <row r="84" spans="1:30" ht="15" customHeight="1" x14ac:dyDescent="0.25">
      <c r="A84" s="46"/>
      <c r="B84" s="46"/>
      <c r="C84" s="48"/>
      <c r="D84" s="139" t="s">
        <v>0</v>
      </c>
      <c r="E84" s="139"/>
      <c r="F84" s="139" t="s">
        <v>201</v>
      </c>
      <c r="G84" s="139"/>
      <c r="H84" s="48"/>
      <c r="I84" s="48"/>
      <c r="J84" s="48"/>
      <c r="K84" s="48"/>
      <c r="L84" s="139" t="s">
        <v>0</v>
      </c>
      <c r="M84" s="139"/>
      <c r="N84" s="139" t="s">
        <v>201</v>
      </c>
      <c r="O84" s="139"/>
      <c r="S84" s="115" t="s">
        <v>57</v>
      </c>
      <c r="T84" s="115"/>
      <c r="U84" s="112"/>
      <c r="V84" s="112">
        <v>4184</v>
      </c>
      <c r="W84" s="112">
        <v>4296</v>
      </c>
      <c r="X84" s="112">
        <v>4443</v>
      </c>
      <c r="Y84" s="112">
        <v>4591</v>
      </c>
      <c r="Z84" s="112">
        <v>4701</v>
      </c>
    </row>
    <row r="85" spans="1:30" ht="15" customHeight="1" x14ac:dyDescent="0.25">
      <c r="A85" s="46"/>
      <c r="B85" s="46"/>
      <c r="C85" s="58" t="s">
        <v>1</v>
      </c>
      <c r="D85" s="139" t="s">
        <v>2</v>
      </c>
      <c r="E85" s="139"/>
      <c r="F85" s="139" t="str">
        <f>"since "&amp;$V$2</f>
        <v>since 2016-17</v>
      </c>
      <c r="G85" s="139"/>
      <c r="H85" s="48"/>
      <c r="I85" s="48"/>
      <c r="J85" s="48"/>
      <c r="K85" s="58" t="s">
        <v>1</v>
      </c>
      <c r="L85" s="139" t="s">
        <v>2</v>
      </c>
      <c r="M85" s="139"/>
      <c r="N85" s="139" t="str">
        <f>"since "&amp;$V$2</f>
        <v>since 2016-17</v>
      </c>
      <c r="O85" s="139"/>
      <c r="S85" s="115" t="s">
        <v>195</v>
      </c>
      <c r="T85" s="115"/>
      <c r="U85" s="112"/>
      <c r="V85" s="112">
        <v>4990</v>
      </c>
      <c r="W85" s="112">
        <v>5271</v>
      </c>
      <c r="X85" s="112">
        <v>5441</v>
      </c>
      <c r="Y85" s="112">
        <v>5542</v>
      </c>
      <c r="Z85" s="112">
        <v>5701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86,465</v>
      </c>
      <c r="D86" s="96">
        <f t="shared" ref="D86:D91" si="4">AD4</f>
        <v>3.826941088883018E-2</v>
      </c>
      <c r="E86" s="97">
        <f t="shared" ref="E86:E91" si="5">AD4</f>
        <v>3.826941088883018E-2</v>
      </c>
      <c r="F86" s="96">
        <f t="shared" ref="F86:F91" si="6">AF4</f>
        <v>0.1490060064848775</v>
      </c>
      <c r="G86" s="97">
        <f t="shared" ref="G86:G91" si="7">AF4</f>
        <v>0.1490060064848775</v>
      </c>
      <c r="H86" s="57"/>
      <c r="I86" s="57"/>
      <c r="J86" s="140" t="str">
        <f>'State data for spotlight'!J4</f>
        <v>5,274,707</v>
      </c>
      <c r="K86" s="140"/>
      <c r="L86" s="96">
        <f>'State data for spotlight'!L4</f>
        <v>1.4421743640712803E-2</v>
      </c>
      <c r="M86" s="97">
        <f>'State data for spotlight'!L4</f>
        <v>1.4421743640712803E-2</v>
      </c>
      <c r="N86" s="96">
        <f>'State data for spotlight'!N4</f>
        <v>8.438148994686534E-2</v>
      </c>
      <c r="O86" s="97">
        <f>'State data for spotlight'!N4</f>
        <v>8.438148994686534E-2</v>
      </c>
      <c r="S86" s="115" t="s">
        <v>196</v>
      </c>
      <c r="T86" s="115"/>
      <c r="U86" s="112"/>
      <c r="V86" s="112">
        <v>1788</v>
      </c>
      <c r="W86" s="112">
        <v>1925</v>
      </c>
      <c r="X86" s="112">
        <v>1970</v>
      </c>
      <c r="Y86" s="112">
        <v>2130</v>
      </c>
      <c r="Z86" s="112">
        <v>2171</v>
      </c>
    </row>
    <row r="87" spans="1:30" ht="15" customHeight="1" x14ac:dyDescent="0.25">
      <c r="A87" s="98" t="s">
        <v>4</v>
      </c>
      <c r="B87" s="49"/>
      <c r="C87" s="57" t="str">
        <f t="shared" si="3"/>
        <v>42,489</v>
      </c>
      <c r="D87" s="96">
        <f t="shared" si="4"/>
        <v>3.066100667070959E-2</v>
      </c>
      <c r="E87" s="97">
        <f t="shared" si="5"/>
        <v>3.066100667070959E-2</v>
      </c>
      <c r="F87" s="96">
        <f t="shared" si="6"/>
        <v>0.13692068928609658</v>
      </c>
      <c r="G87" s="97">
        <f t="shared" si="7"/>
        <v>0.13692068928609658</v>
      </c>
      <c r="H87" s="57"/>
      <c r="I87" s="57"/>
      <c r="J87" s="140" t="str">
        <f>'State data for spotlight'!J5</f>
        <v>2,678,317</v>
      </c>
      <c r="K87" s="140"/>
      <c r="L87" s="96">
        <f>'State data for spotlight'!L5</f>
        <v>7.6054295905234603E-3</v>
      </c>
      <c r="M87" s="97">
        <f>'State data for spotlight'!L5</f>
        <v>7.6054295905234603E-3</v>
      </c>
      <c r="N87" s="96">
        <f>'State data for spotlight'!N5</f>
        <v>7.1082164833552008E-2</v>
      </c>
      <c r="O87" s="97">
        <f>'State data for spotlight'!N5</f>
        <v>7.1082164833552008E-2</v>
      </c>
      <c r="S87" s="115" t="s">
        <v>197</v>
      </c>
      <c r="T87" s="115"/>
      <c r="U87" s="112"/>
      <c r="V87" s="112">
        <v>1297</v>
      </c>
      <c r="W87" s="112">
        <v>1305</v>
      </c>
      <c r="X87" s="112">
        <v>1376</v>
      </c>
      <c r="Y87" s="112">
        <v>1397</v>
      </c>
      <c r="Z87" s="112">
        <v>1392</v>
      </c>
    </row>
    <row r="88" spans="1:30" ht="15" customHeight="1" x14ac:dyDescent="0.25">
      <c r="A88" s="98" t="s">
        <v>5</v>
      </c>
      <c r="B88" s="49"/>
      <c r="C88" s="57" t="str">
        <f t="shared" si="3"/>
        <v>43,902</v>
      </c>
      <c r="D88" s="96">
        <f t="shared" si="4"/>
        <v>4.3844215131485065E-2</v>
      </c>
      <c r="E88" s="97">
        <f t="shared" si="5"/>
        <v>4.3844215131485065E-2</v>
      </c>
      <c r="F88" s="96">
        <f t="shared" si="6"/>
        <v>0.15918992422042089</v>
      </c>
      <c r="G88" s="97">
        <f t="shared" si="7"/>
        <v>0.15918992422042089</v>
      </c>
      <c r="H88" s="57"/>
      <c r="I88" s="57"/>
      <c r="J88" s="140" t="str">
        <f>'State data for spotlight'!J6</f>
        <v>2,593,620</v>
      </c>
      <c r="K88" s="140"/>
      <c r="L88" s="96">
        <f>'State data for spotlight'!L6</f>
        <v>2.0458990541862843E-2</v>
      </c>
      <c r="M88" s="97">
        <f>'State data for spotlight'!L6</f>
        <v>2.0458990541862843E-2</v>
      </c>
      <c r="N88" s="96">
        <f>'State data for spotlight'!N6</f>
        <v>9.7278654845571522E-2</v>
      </c>
      <c r="O88" s="97">
        <f>'State data for spotlight'!N6</f>
        <v>9.7278654845571522E-2</v>
      </c>
      <c r="S88" s="115" t="s">
        <v>198</v>
      </c>
      <c r="T88" s="115"/>
      <c r="U88" s="112"/>
      <c r="V88" s="112">
        <v>1594</v>
      </c>
      <c r="W88" s="112">
        <v>1732</v>
      </c>
      <c r="X88" s="112">
        <v>1755</v>
      </c>
      <c r="Y88" s="112">
        <v>1790</v>
      </c>
      <c r="Z88" s="112">
        <v>1809</v>
      </c>
    </row>
    <row r="89" spans="1:30" ht="15" customHeight="1" x14ac:dyDescent="0.25">
      <c r="A89" s="49" t="s">
        <v>6</v>
      </c>
      <c r="B89" s="49"/>
      <c r="C89" s="57" t="str">
        <f t="shared" si="3"/>
        <v>60,428</v>
      </c>
      <c r="D89" s="96">
        <f t="shared" si="4"/>
        <v>2.0450208554975813E-2</v>
      </c>
      <c r="E89" s="97">
        <f t="shared" si="5"/>
        <v>2.0450208554975813E-2</v>
      </c>
      <c r="F89" s="96">
        <f t="shared" si="6"/>
        <v>0.1262743928578085</v>
      </c>
      <c r="G89" s="97">
        <f t="shared" si="7"/>
        <v>0.1262743928578085</v>
      </c>
      <c r="H89" s="57"/>
      <c r="I89" s="57"/>
      <c r="J89" s="140" t="str">
        <f>'State data for spotlight'!J7</f>
        <v>3,674,745</v>
      </c>
      <c r="K89" s="140"/>
      <c r="L89" s="96">
        <f>'State data for spotlight'!L7</f>
        <v>-4.8048916624486848E-3</v>
      </c>
      <c r="M89" s="97">
        <f>'State data for spotlight'!L7</f>
        <v>-4.8048916624486848E-3</v>
      </c>
      <c r="N89" s="96">
        <f>'State data for spotlight'!N7</f>
        <v>6.9960159780158238E-2</v>
      </c>
      <c r="O89" s="97">
        <f>'State data for spotlight'!N7</f>
        <v>6.9960159780158238E-2</v>
      </c>
      <c r="S89" s="115" t="s">
        <v>199</v>
      </c>
      <c r="T89" s="115"/>
      <c r="U89" s="112"/>
      <c r="V89" s="112">
        <v>2030</v>
      </c>
      <c r="W89" s="112">
        <v>2098</v>
      </c>
      <c r="X89" s="112">
        <v>2106</v>
      </c>
      <c r="Y89" s="112">
        <v>2202</v>
      </c>
      <c r="Z89" s="112">
        <v>2201</v>
      </c>
    </row>
    <row r="90" spans="1:30" ht="15" customHeight="1" x14ac:dyDescent="0.25">
      <c r="A90" s="49" t="s">
        <v>98</v>
      </c>
      <c r="B90" s="49"/>
      <c r="C90" s="57" t="str">
        <f t="shared" si="3"/>
        <v>$44,607</v>
      </c>
      <c r="D90" s="96">
        <f t="shared" si="4"/>
        <v>7.0794066043222914E-2</v>
      </c>
      <c r="E90" s="97">
        <f t="shared" si="5"/>
        <v>7.0794066043222914E-2</v>
      </c>
      <c r="F90" s="96">
        <f t="shared" si="6"/>
        <v>0.14024033312287365</v>
      </c>
      <c r="G90" s="97">
        <f t="shared" si="7"/>
        <v>0.14024033312287365</v>
      </c>
      <c r="H90" s="57"/>
      <c r="I90" s="57"/>
      <c r="J90" s="57"/>
      <c r="K90" s="57" t="str">
        <f>'State data for spotlight'!J8</f>
        <v>$47,209</v>
      </c>
      <c r="L90" s="96">
        <f>'State data for spotlight'!L8</f>
        <v>5.506898121546655E-2</v>
      </c>
      <c r="M90" s="97">
        <f>'State data for spotlight'!L8</f>
        <v>5.506898121546655E-2</v>
      </c>
      <c r="N90" s="96">
        <f>'State data for spotlight'!N8</f>
        <v>0.1204561491199776</v>
      </c>
      <c r="O90" s="97">
        <f>'State data for spotlight'!N8</f>
        <v>0.1204561491199776</v>
      </c>
      <c r="S90" s="115" t="s">
        <v>58</v>
      </c>
      <c r="T90" s="115"/>
      <c r="U90" s="112"/>
      <c r="V90" s="112">
        <v>3054</v>
      </c>
      <c r="W90" s="112">
        <v>3394</v>
      </c>
      <c r="X90" s="112">
        <v>3526</v>
      </c>
      <c r="Y90" s="112">
        <v>3681</v>
      </c>
      <c r="Z90" s="112">
        <v>3700</v>
      </c>
    </row>
    <row r="91" spans="1:30" ht="15" customHeight="1" x14ac:dyDescent="0.25">
      <c r="A91" s="49" t="s">
        <v>7</v>
      </c>
      <c r="B91" s="49"/>
      <c r="C91" s="57" t="str">
        <f t="shared" si="3"/>
        <v>$3,681.1 mil</v>
      </c>
      <c r="D91" s="96">
        <f t="shared" si="4"/>
        <v>7.1899054908086901E-2</v>
      </c>
      <c r="E91" s="97">
        <f t="shared" si="5"/>
        <v>7.1899054908086901E-2</v>
      </c>
      <c r="F91" s="96">
        <f t="shared" si="6"/>
        <v>0.31269983360980746</v>
      </c>
      <c r="G91" s="97">
        <f t="shared" si="7"/>
        <v>0.31269983360980746</v>
      </c>
      <c r="H91" s="57"/>
      <c r="I91" s="57"/>
      <c r="J91" s="57"/>
      <c r="K91" s="57" t="str">
        <f>'State data for spotlight'!J9</f>
        <v>$245.4 bil</v>
      </c>
      <c r="L91" s="96">
        <f>'State data for spotlight'!L9</f>
        <v>4.7371657837374626E-2</v>
      </c>
      <c r="M91" s="97">
        <f>'State data for spotlight'!L9</f>
        <v>4.7371657837374626E-2</v>
      </c>
      <c r="N91" s="96">
        <f>'State data for spotlight'!N9</f>
        <v>0.24227335855331145</v>
      </c>
      <c r="O91" s="97">
        <f>'State data for spotlight'!N9</f>
        <v>0.24227335855331145</v>
      </c>
      <c r="S91" s="118" t="s">
        <v>53</v>
      </c>
      <c r="T91" s="118"/>
      <c r="U91" s="112"/>
      <c r="V91" s="112">
        <v>27124</v>
      </c>
      <c r="W91" s="112">
        <v>28126</v>
      </c>
      <c r="X91" s="112">
        <v>28957</v>
      </c>
      <c r="Y91" s="112">
        <v>29918</v>
      </c>
      <c r="Z91" s="112">
        <v>30253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5" t="s">
        <v>202</v>
      </c>
      <c r="S93" s="115" t="s">
        <v>56</v>
      </c>
      <c r="T93" s="115"/>
      <c r="U93" s="112"/>
      <c r="V93" s="112">
        <v>2216</v>
      </c>
      <c r="W93" s="112">
        <v>2389</v>
      </c>
      <c r="X93" s="112">
        <v>2482</v>
      </c>
      <c r="Y93" s="112">
        <v>2626</v>
      </c>
      <c r="Z93" s="112">
        <v>2742</v>
      </c>
    </row>
    <row r="94" spans="1:30" ht="15" customHeight="1" x14ac:dyDescent="0.25">
      <c r="A94" s="136" t="s">
        <v>203</v>
      </c>
      <c r="S94" s="115" t="s">
        <v>57</v>
      </c>
      <c r="T94" s="115"/>
      <c r="U94" s="112"/>
      <c r="V94" s="112">
        <v>6435</v>
      </c>
      <c r="W94" s="112">
        <v>6674</v>
      </c>
      <c r="X94" s="112">
        <v>6893</v>
      </c>
      <c r="Y94" s="112">
        <v>7055</v>
      </c>
      <c r="Z94" s="112">
        <v>7284</v>
      </c>
    </row>
    <row r="95" spans="1:30" ht="15" customHeight="1" x14ac:dyDescent="0.25">
      <c r="A95" s="134" t="s">
        <v>286</v>
      </c>
      <c r="S95" s="115" t="s">
        <v>195</v>
      </c>
      <c r="T95" s="115"/>
      <c r="U95" s="112"/>
      <c r="V95" s="112">
        <v>891</v>
      </c>
      <c r="W95" s="112">
        <v>920</v>
      </c>
      <c r="X95" s="112">
        <v>976</v>
      </c>
      <c r="Y95" s="112">
        <v>1022</v>
      </c>
      <c r="Z95" s="112">
        <v>1039</v>
      </c>
    </row>
    <row r="96" spans="1:30" ht="15" customHeight="1" x14ac:dyDescent="0.25">
      <c r="A96" s="135" t="s">
        <v>278</v>
      </c>
      <c r="S96" s="115" t="s">
        <v>196</v>
      </c>
      <c r="T96" s="115"/>
      <c r="U96" s="112"/>
      <c r="V96" s="112">
        <v>3791</v>
      </c>
      <c r="W96" s="112">
        <v>4169</v>
      </c>
      <c r="X96" s="112">
        <v>4532</v>
      </c>
      <c r="Y96" s="112">
        <v>4827</v>
      </c>
      <c r="Z96" s="112">
        <v>5055</v>
      </c>
    </row>
    <row r="97" spans="1:32" ht="15" customHeight="1" x14ac:dyDescent="0.25">
      <c r="A97" s="134" t="s">
        <v>290</v>
      </c>
      <c r="S97" s="115" t="s">
        <v>197</v>
      </c>
      <c r="T97" s="115"/>
      <c r="U97" s="112"/>
      <c r="V97" s="112">
        <v>4670</v>
      </c>
      <c r="W97" s="112">
        <v>4683</v>
      </c>
      <c r="X97" s="112">
        <v>4730</v>
      </c>
      <c r="Y97" s="112">
        <v>4773</v>
      </c>
      <c r="Z97" s="112">
        <v>4827</v>
      </c>
    </row>
    <row r="98" spans="1:32" ht="15" customHeight="1" x14ac:dyDescent="0.25">
      <c r="A98" s="134" t="s">
        <v>291</v>
      </c>
      <c r="S98" s="115" t="s">
        <v>198</v>
      </c>
      <c r="T98" s="115"/>
      <c r="U98" s="112"/>
      <c r="V98" s="112">
        <v>2771</v>
      </c>
      <c r="W98" s="112">
        <v>2952</v>
      </c>
      <c r="X98" s="112">
        <v>3011</v>
      </c>
      <c r="Y98" s="112">
        <v>3005</v>
      </c>
      <c r="Z98" s="112">
        <v>3078</v>
      </c>
    </row>
    <row r="99" spans="1:32" ht="15" customHeight="1" x14ac:dyDescent="0.25">
      <c r="S99" s="115" t="s">
        <v>199</v>
      </c>
      <c r="T99" s="115"/>
      <c r="U99" s="112"/>
      <c r="V99" s="112">
        <v>164</v>
      </c>
      <c r="W99" s="112">
        <v>175</v>
      </c>
      <c r="X99" s="112">
        <v>186</v>
      </c>
      <c r="Y99" s="112">
        <v>206</v>
      </c>
      <c r="Z99" s="112">
        <v>227</v>
      </c>
    </row>
    <row r="100" spans="1:32" ht="15" customHeight="1" x14ac:dyDescent="0.25">
      <c r="S100" s="115" t="s">
        <v>58</v>
      </c>
      <c r="T100" s="115"/>
      <c r="U100" s="112"/>
      <c r="V100" s="112">
        <v>1538</v>
      </c>
      <c r="W100" s="112">
        <v>1647</v>
      </c>
      <c r="X100" s="112">
        <v>1739</v>
      </c>
      <c r="Y100" s="112">
        <v>1883</v>
      </c>
      <c r="Z100" s="112">
        <v>1946</v>
      </c>
    </row>
    <row r="101" spans="1:32" x14ac:dyDescent="0.25">
      <c r="A101" s="18"/>
      <c r="S101" s="118" t="s">
        <v>53</v>
      </c>
      <c r="T101" s="118"/>
      <c r="U101" s="112"/>
      <c r="V101" s="112">
        <v>26524</v>
      </c>
      <c r="W101" s="112">
        <v>27407</v>
      </c>
      <c r="X101" s="112">
        <v>28488</v>
      </c>
      <c r="Y101" s="112">
        <v>29304</v>
      </c>
      <c r="Z101" s="112">
        <v>30115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204</v>
      </c>
      <c r="Y103" s="106" t="s">
        <v>281</v>
      </c>
      <c r="Z103" s="106" t="s">
        <v>287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54265</v>
      </c>
      <c r="W104" s="112">
        <v>56328</v>
      </c>
      <c r="X104" s="112">
        <v>58886</v>
      </c>
      <c r="Y104" s="112">
        <v>63084</v>
      </c>
      <c r="Z104" s="112">
        <v>63084</v>
      </c>
      <c r="AB104" s="109" t="str">
        <f>TEXT(Z104,"###,###")</f>
        <v>63,084</v>
      </c>
      <c r="AD104" s="130">
        <f>Z104/($Z$4)*100</f>
        <v>72.959000751749258</v>
      </c>
      <c r="AF104" s="109"/>
    </row>
    <row r="105" spans="1:32" x14ac:dyDescent="0.25">
      <c r="S105" s="115" t="s">
        <v>17</v>
      </c>
      <c r="T105" s="115"/>
      <c r="U105" s="112"/>
      <c r="V105" s="112">
        <v>17594</v>
      </c>
      <c r="W105" s="112">
        <v>14656</v>
      </c>
      <c r="X105" s="112">
        <v>18397</v>
      </c>
      <c r="Y105" s="112">
        <v>17789</v>
      </c>
      <c r="Z105" s="112">
        <v>17745</v>
      </c>
      <c r="AB105" s="109" t="str">
        <f>TEXT(Z105,"###,###")</f>
        <v>17,745</v>
      </c>
      <c r="AD105" s="130">
        <f>Z105/($Z$4)*100</f>
        <v>20.522754871913492</v>
      </c>
      <c r="AF105" s="109"/>
    </row>
    <row r="106" spans="1:32" x14ac:dyDescent="0.25">
      <c r="S106" s="118" t="s">
        <v>53</v>
      </c>
      <c r="T106" s="118"/>
      <c r="U106" s="120"/>
      <c r="V106" s="120">
        <v>71859</v>
      </c>
      <c r="W106" s="120">
        <v>70984</v>
      </c>
      <c r="X106" s="120">
        <v>77283</v>
      </c>
      <c r="Y106" s="120">
        <v>80873</v>
      </c>
      <c r="Z106" s="120">
        <v>80829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10443</v>
      </c>
      <c r="W108" s="112">
        <v>12129</v>
      </c>
      <c r="X108" s="112">
        <v>11611</v>
      </c>
      <c r="Y108" s="112">
        <v>11383</v>
      </c>
      <c r="Z108" s="112">
        <v>11715</v>
      </c>
      <c r="AB108" s="109" t="str">
        <f>TEXT(Z108,"###,###")</f>
        <v>11,715</v>
      </c>
      <c r="AD108" s="130">
        <f>Z108/($Z$4)*100</f>
        <v>13.548834788642802</v>
      </c>
      <c r="AF108" s="109"/>
    </row>
    <row r="109" spans="1:32" x14ac:dyDescent="0.25">
      <c r="S109" s="115" t="s">
        <v>20</v>
      </c>
      <c r="T109" s="115"/>
      <c r="U109" s="112"/>
      <c r="V109" s="112">
        <v>12079</v>
      </c>
      <c r="W109" s="112">
        <v>12408</v>
      </c>
      <c r="X109" s="112">
        <v>11974</v>
      </c>
      <c r="Y109" s="112">
        <v>12693</v>
      </c>
      <c r="Z109" s="112">
        <v>13794</v>
      </c>
      <c r="AB109" s="109" t="str">
        <f>TEXT(Z109,"###,###")</f>
        <v>13,794</v>
      </c>
      <c r="AD109" s="130">
        <f>Z109/($Z$4)*100</f>
        <v>15.953275891979413</v>
      </c>
      <c r="AF109" s="109"/>
    </row>
    <row r="110" spans="1:32" x14ac:dyDescent="0.25">
      <c r="S110" s="115" t="s">
        <v>21</v>
      </c>
      <c r="T110" s="115"/>
      <c r="U110" s="112"/>
      <c r="V110" s="112">
        <v>17010</v>
      </c>
      <c r="W110" s="112">
        <v>17092</v>
      </c>
      <c r="X110" s="112">
        <v>19991</v>
      </c>
      <c r="Y110" s="112">
        <v>19574</v>
      </c>
      <c r="Z110" s="112">
        <v>21064</v>
      </c>
      <c r="AB110" s="109" t="str">
        <f>TEXT(Z110,"###,###")</f>
        <v>21,064</v>
      </c>
      <c r="AD110" s="130">
        <f>Z110/($Z$4)*100</f>
        <v>24.361302261030474</v>
      </c>
      <c r="AF110" s="109"/>
    </row>
    <row r="111" spans="1:32" x14ac:dyDescent="0.25">
      <c r="S111" s="115" t="s">
        <v>22</v>
      </c>
      <c r="T111" s="115"/>
      <c r="U111" s="112"/>
      <c r="V111" s="112">
        <v>30273</v>
      </c>
      <c r="W111" s="112">
        <v>27837</v>
      </c>
      <c r="X111" s="112">
        <v>32858</v>
      </c>
      <c r="Y111" s="112">
        <v>34423</v>
      </c>
      <c r="Z111" s="112">
        <v>34824</v>
      </c>
      <c r="AB111" s="109" t="str">
        <f>TEXT(Z111,"###,###")</f>
        <v>34,824</v>
      </c>
      <c r="AD111" s="130">
        <f>Z111/($Z$4)*100</f>
        <v>40.275255883883652</v>
      </c>
      <c r="AF111" s="109"/>
    </row>
    <row r="112" spans="1:32" x14ac:dyDescent="0.25">
      <c r="S112" s="118" t="s">
        <v>53</v>
      </c>
      <c r="T112" s="118"/>
      <c r="U112" s="112"/>
      <c r="V112" s="112">
        <v>75253</v>
      </c>
      <c r="W112" s="112">
        <v>77387</v>
      </c>
      <c r="X112" s="112">
        <v>81569</v>
      </c>
      <c r="Y112" s="112">
        <v>83278</v>
      </c>
      <c r="Z112" s="112">
        <v>86465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40.869999999999997</v>
      </c>
      <c r="W118" s="131">
        <v>40.85</v>
      </c>
      <c r="X118" s="131">
        <v>40.75</v>
      </c>
      <c r="Y118" s="131">
        <v>40.729999999999997</v>
      </c>
      <c r="Z118" s="131">
        <v>40.630000000000003</v>
      </c>
      <c r="AB118" s="109" t="str">
        <f>TEXT(Z118,"##.0")</f>
        <v>40.6</v>
      </c>
    </row>
    <row r="120" spans="19:32" x14ac:dyDescent="0.25">
      <c r="S120" s="101" t="s">
        <v>100</v>
      </c>
      <c r="T120" s="112"/>
      <c r="U120" s="112"/>
      <c r="V120" s="112">
        <v>46584</v>
      </c>
      <c r="W120" s="112">
        <v>48164</v>
      </c>
      <c r="X120" s="112">
        <v>50029</v>
      </c>
      <c r="Y120" s="112">
        <v>51638</v>
      </c>
      <c r="Z120" s="112">
        <v>52390</v>
      </c>
      <c r="AB120" s="109" t="str">
        <f>TEXT(Z120,"###,###")</f>
        <v>52,390</v>
      </c>
    </row>
    <row r="121" spans="19:32" x14ac:dyDescent="0.25">
      <c r="S121" s="101" t="s">
        <v>101</v>
      </c>
      <c r="T121" s="112"/>
      <c r="U121" s="112"/>
      <c r="V121" s="112">
        <v>3394</v>
      </c>
      <c r="W121" s="112">
        <v>3522</v>
      </c>
      <c r="X121" s="112">
        <v>3521</v>
      </c>
      <c r="Y121" s="112">
        <v>3627</v>
      </c>
      <c r="Z121" s="112">
        <v>3654</v>
      </c>
      <c r="AB121" s="109" t="str">
        <f>TEXT(Z121,"###,###")</f>
        <v>3,654</v>
      </c>
    </row>
    <row r="122" spans="19:32" x14ac:dyDescent="0.25">
      <c r="S122" s="101" t="s">
        <v>102</v>
      </c>
      <c r="T122" s="112"/>
      <c r="U122" s="112"/>
      <c r="V122" s="112">
        <v>3679</v>
      </c>
      <c r="W122" s="112">
        <v>3844</v>
      </c>
      <c r="X122" s="112">
        <v>3903</v>
      </c>
      <c r="Y122" s="112">
        <v>3951</v>
      </c>
      <c r="Z122" s="112">
        <v>4385</v>
      </c>
      <c r="AB122" s="109" t="str">
        <f>TEXT(Z122,"###,###")</f>
        <v>4,385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50263</v>
      </c>
      <c r="W124" s="112">
        <v>52008</v>
      </c>
      <c r="X124" s="112">
        <v>53932</v>
      </c>
      <c r="Y124" s="112">
        <v>55589</v>
      </c>
      <c r="Z124" s="112">
        <v>56775</v>
      </c>
      <c r="AB124" s="109" t="str">
        <f>TEXT(Z124,"###,###")</f>
        <v>56,775</v>
      </c>
      <c r="AD124" s="127">
        <f>Z124/$Z$7*100</f>
        <v>93.954789170583169</v>
      </c>
    </row>
    <row r="125" spans="19:32" x14ac:dyDescent="0.25">
      <c r="S125" s="101" t="s">
        <v>104</v>
      </c>
      <c r="T125" s="112"/>
      <c r="U125" s="112"/>
      <c r="V125" s="112">
        <v>7073</v>
      </c>
      <c r="W125" s="112">
        <v>7366</v>
      </c>
      <c r="X125" s="112">
        <v>7424</v>
      </c>
      <c r="Y125" s="112">
        <v>7578</v>
      </c>
      <c r="Z125" s="112">
        <v>8039</v>
      </c>
      <c r="AB125" s="109" t="str">
        <f>TEXT(Z125,"###,###")</f>
        <v>8,039</v>
      </c>
      <c r="AD125" s="127">
        <f>Z125/$Z$7*100</f>
        <v>13.303435493479842</v>
      </c>
    </row>
    <row r="127" spans="19:32" x14ac:dyDescent="0.25">
      <c r="S127" s="101" t="s">
        <v>105</v>
      </c>
      <c r="T127" s="112"/>
      <c r="U127" s="112"/>
      <c r="V127" s="112">
        <v>27127</v>
      </c>
      <c r="W127" s="112">
        <v>28125</v>
      </c>
      <c r="X127" s="112">
        <v>28954</v>
      </c>
      <c r="Y127" s="112">
        <v>29915</v>
      </c>
      <c r="Z127" s="112">
        <v>30252</v>
      </c>
      <c r="AB127" s="109" t="str">
        <f>TEXT(Z127,"###,###")</f>
        <v>30,252</v>
      </c>
      <c r="AD127" s="127">
        <f>Z127/$Z$7*100</f>
        <v>50.062884755411396</v>
      </c>
    </row>
    <row r="128" spans="19:32" x14ac:dyDescent="0.25">
      <c r="S128" s="101" t="s">
        <v>106</v>
      </c>
      <c r="T128" s="112"/>
      <c r="U128" s="112"/>
      <c r="V128" s="112">
        <v>26524</v>
      </c>
      <c r="W128" s="112">
        <v>27402</v>
      </c>
      <c r="X128" s="112">
        <v>28490</v>
      </c>
      <c r="Y128" s="112">
        <v>29304</v>
      </c>
      <c r="Z128" s="112">
        <v>30114</v>
      </c>
      <c r="AB128" s="109" t="str">
        <f>TEXT(Z128,"###,###")</f>
        <v>30,114</v>
      </c>
      <c r="AD128" s="127">
        <f>Z128/$Z$7*100</f>
        <v>49.834513801548951</v>
      </c>
    </row>
    <row r="130" spans="19:20" x14ac:dyDescent="0.25">
      <c r="S130" s="101" t="s">
        <v>282</v>
      </c>
      <c r="T130" s="127">
        <v>86.698219368504667</v>
      </c>
    </row>
    <row r="131" spans="19:20" x14ac:dyDescent="0.25">
      <c r="S131" s="101" t="s">
        <v>283</v>
      </c>
      <c r="T131" s="127">
        <v>6.0468656914013375</v>
      </c>
    </row>
    <row r="132" spans="19:20" x14ac:dyDescent="0.25">
      <c r="S132" s="101" t="s">
        <v>284</v>
      </c>
      <c r="T132" s="127">
        <v>7.2565698020785065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7A4948E-98C4-4C9B-B657-C6E8AA2F281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3997A7E0-C64A-4D69-BD99-8C7EDC0CFEC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EBF0FFCA-6E20-4432-A6CF-97C1534A481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54297D5D-1815-4426-B03C-F8DEACA2EED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EDE5B-F9F3-45D2-B4CA-42EE92C5AA92}">
  <sheetPr codeName="Sheet103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148</v>
      </c>
      <c r="T1" s="99"/>
      <c r="U1" s="99"/>
      <c r="V1" s="99"/>
      <c r="W1" s="99"/>
      <c r="X1" s="99"/>
      <c r="Y1" s="100" t="s">
        <v>240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204</v>
      </c>
      <c r="Y2" s="103" t="s">
        <v>281</v>
      </c>
      <c r="Z2" s="103" t="s">
        <v>287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60" t="s">
        <v>292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148</v>
      </c>
      <c r="Y3" s="105" t="s">
        <v>240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8.39 Macedon Ranges, Victoria,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36491</v>
      </c>
      <c r="W4" s="108">
        <v>37856</v>
      </c>
      <c r="X4" s="108">
        <v>38920</v>
      </c>
      <c r="Y4" s="108">
        <v>39278</v>
      </c>
      <c r="Z4" s="108">
        <v>40798</v>
      </c>
      <c r="AB4" s="109" t="str">
        <f>TEXT(Z4,"###,###")</f>
        <v>40,798</v>
      </c>
      <c r="AD4" s="110">
        <f>Z4/Y4-1</f>
        <v>3.8698508070675652E-2</v>
      </c>
      <c r="AF4" s="110">
        <f>Z4/V4-1</f>
        <v>0.11802910306650949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18368</v>
      </c>
      <c r="W5" s="108">
        <v>19026</v>
      </c>
      <c r="X5" s="108">
        <v>19307</v>
      </c>
      <c r="Y5" s="108">
        <v>19448</v>
      </c>
      <c r="Z5" s="108">
        <v>20102</v>
      </c>
      <c r="AB5" s="109" t="str">
        <f>TEXT(Z5,"###,###")</f>
        <v>20,102</v>
      </c>
      <c r="AD5" s="110">
        <f t="shared" ref="AD5:AD9" si="0">Z5/Y5-1</f>
        <v>3.3628136569312961E-2</v>
      </c>
      <c r="AF5" s="110">
        <f t="shared" ref="AF5:AF9" si="1">Z5/V5-1</f>
        <v>9.4403310104529625E-2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18122</v>
      </c>
      <c r="W6" s="108">
        <v>18833</v>
      </c>
      <c r="X6" s="108">
        <v>19613</v>
      </c>
      <c r="Y6" s="108">
        <v>19833</v>
      </c>
      <c r="Z6" s="108">
        <v>20674</v>
      </c>
      <c r="AB6" s="109" t="str">
        <f>TEXT(Z6,"###,###")</f>
        <v>20,674</v>
      </c>
      <c r="AD6" s="110">
        <f t="shared" si="0"/>
        <v>4.2404074018050686E-2</v>
      </c>
      <c r="AF6" s="110">
        <f t="shared" si="1"/>
        <v>0.14082330868557547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26287</v>
      </c>
      <c r="W7" s="108">
        <v>27416</v>
      </c>
      <c r="X7" s="108">
        <v>27820</v>
      </c>
      <c r="Y7" s="108">
        <v>28688</v>
      </c>
      <c r="Z7" s="108">
        <v>29112</v>
      </c>
      <c r="AB7" s="109" t="str">
        <f>TEXT(Z7,"###,###")</f>
        <v>29,112</v>
      </c>
      <c r="AD7" s="110">
        <f t="shared" si="0"/>
        <v>1.4779698828778498E-2</v>
      </c>
      <c r="AF7" s="110">
        <f t="shared" si="1"/>
        <v>0.10746756952105607</v>
      </c>
    </row>
    <row r="8" spans="1:32" ht="17.25" customHeight="1" x14ac:dyDescent="0.25">
      <c r="A8" s="64" t="s">
        <v>12</v>
      </c>
      <c r="B8" s="65"/>
      <c r="C8" s="29"/>
      <c r="D8" s="66" t="str">
        <f>AB4</f>
        <v>40,798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29,112</v>
      </c>
      <c r="P8" s="67"/>
      <c r="S8" s="107" t="s">
        <v>84</v>
      </c>
      <c r="T8" s="108"/>
      <c r="U8" s="108"/>
      <c r="V8" s="108">
        <v>44860.5</v>
      </c>
      <c r="W8" s="108">
        <v>46746</v>
      </c>
      <c r="X8" s="108">
        <v>47473.24</v>
      </c>
      <c r="Y8" s="108">
        <v>48404.15</v>
      </c>
      <c r="Z8" s="108">
        <v>50051</v>
      </c>
      <c r="AB8" s="109" t="str">
        <f>TEXT(Z8,"$###,###")</f>
        <v>$50,051</v>
      </c>
      <c r="AD8" s="110">
        <f t="shared" si="0"/>
        <v>3.4022909192703565E-2</v>
      </c>
      <c r="AF8" s="110">
        <f t="shared" si="1"/>
        <v>0.11570312412924499</v>
      </c>
    </row>
    <row r="9" spans="1:32" x14ac:dyDescent="0.25">
      <c r="A9" s="30" t="s">
        <v>14</v>
      </c>
      <c r="B9" s="71"/>
      <c r="C9" s="72"/>
      <c r="D9" s="73">
        <f>AD104</f>
        <v>72.388352370214221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50.906842539159115</v>
      </c>
      <c r="P9" s="74" t="s">
        <v>85</v>
      </c>
      <c r="S9" s="107" t="s">
        <v>7</v>
      </c>
      <c r="T9" s="108"/>
      <c r="U9" s="108"/>
      <c r="V9" s="108">
        <v>1619792898</v>
      </c>
      <c r="W9" s="108">
        <v>1762214905</v>
      </c>
      <c r="X9" s="108">
        <v>1840640581</v>
      </c>
      <c r="Y9" s="108">
        <v>1947575413</v>
      </c>
      <c r="Z9" s="108">
        <v>2091247675</v>
      </c>
      <c r="AB9" s="109" t="str">
        <f>TEXT(Z9/1000000,"$#,###.0")&amp;" mil"</f>
        <v>$2,091.2 mil</v>
      </c>
      <c r="AD9" s="110">
        <f t="shared" si="0"/>
        <v>7.3769806828014151E-2</v>
      </c>
      <c r="AF9" s="110">
        <f t="shared" si="1"/>
        <v>0.2910586764407459</v>
      </c>
    </row>
    <row r="10" spans="1:32" x14ac:dyDescent="0.25">
      <c r="A10" s="30" t="s">
        <v>17</v>
      </c>
      <c r="B10" s="71"/>
      <c r="C10" s="72"/>
      <c r="D10" s="73">
        <f>AD105</f>
        <v>18.41511838815628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49.01415223962627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81.60895850508382</v>
      </c>
      <c r="P11" s="74" t="s">
        <v>85</v>
      </c>
      <c r="S11" s="107" t="s">
        <v>29</v>
      </c>
      <c r="T11" s="112"/>
      <c r="U11" s="112"/>
      <c r="V11" s="112">
        <v>31678</v>
      </c>
      <c r="W11" s="112">
        <v>32814</v>
      </c>
      <c r="X11" s="112">
        <v>33958</v>
      </c>
      <c r="Y11" s="112">
        <v>34079</v>
      </c>
      <c r="Z11" s="112">
        <v>35444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9.4531464688101128</v>
      </c>
      <c r="P12" s="74" t="s">
        <v>85</v>
      </c>
      <c r="S12" s="107" t="s">
        <v>30</v>
      </c>
      <c r="T12" s="112"/>
      <c r="U12" s="112"/>
      <c r="V12" s="112">
        <v>4814</v>
      </c>
      <c r="W12" s="112">
        <v>5045</v>
      </c>
      <c r="X12" s="112">
        <v>4962</v>
      </c>
      <c r="Y12" s="112">
        <v>5196</v>
      </c>
      <c r="Z12" s="112">
        <v>5354</v>
      </c>
    </row>
    <row r="13" spans="1:32" ht="15" customHeight="1" x14ac:dyDescent="0.25">
      <c r="A13" s="30" t="s">
        <v>19</v>
      </c>
      <c r="B13" s="72"/>
      <c r="C13" s="72"/>
      <c r="D13" s="73">
        <f>AD108</f>
        <v>18.878376390999559</v>
      </c>
      <c r="E13" s="74" t="s">
        <v>85</v>
      </c>
      <c r="F13" s="24"/>
      <c r="G13" s="142" t="s">
        <v>285</v>
      </c>
      <c r="H13" s="143"/>
      <c r="I13" s="143"/>
      <c r="J13" s="143"/>
      <c r="K13" s="143"/>
      <c r="L13" s="143"/>
      <c r="M13" s="81"/>
      <c r="N13" s="72"/>
      <c r="O13" s="73">
        <f>T132</f>
        <v>8.9447650453421268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15.427226824844356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43.5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23.309966174812491</v>
      </c>
      <c r="E15" s="74" t="s">
        <v>85</v>
      </c>
      <c r="F15" s="24"/>
      <c r="G15" s="33" t="s">
        <v>279</v>
      </c>
      <c r="H15" s="72"/>
      <c r="I15" s="72"/>
      <c r="J15" s="72"/>
      <c r="K15" s="82"/>
      <c r="L15" s="72"/>
      <c r="M15" s="72"/>
      <c r="N15" s="72"/>
      <c r="O15" s="73">
        <f>AB38</f>
        <v>16.734231139205715</v>
      </c>
      <c r="P15" s="74" t="s">
        <v>85</v>
      </c>
      <c r="S15" s="115" t="s">
        <v>61</v>
      </c>
      <c r="T15" s="115"/>
      <c r="U15" s="116"/>
      <c r="V15" s="116">
        <v>819</v>
      </c>
      <c r="W15" s="116">
        <v>932</v>
      </c>
      <c r="X15" s="116">
        <v>918</v>
      </c>
      <c r="Y15" s="112">
        <v>954</v>
      </c>
      <c r="Z15" s="112">
        <v>985</v>
      </c>
      <c r="AB15" s="117">
        <f t="shared" ref="AB15:AB34" si="2">IF(Z15="np",0,Z15/$Z$34)</f>
        <v>2.4143340359821561E-2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34.837492033923233</v>
      </c>
      <c r="E16" s="85" t="s">
        <v>85</v>
      </c>
      <c r="F16" s="24"/>
      <c r="G16" s="86" t="s">
        <v>280</v>
      </c>
      <c r="H16" s="35"/>
      <c r="I16" s="35"/>
      <c r="J16" s="35"/>
      <c r="K16" s="36"/>
      <c r="L16" s="35"/>
      <c r="M16" s="35"/>
      <c r="N16" s="35"/>
      <c r="O16" s="84">
        <f>AB37</f>
        <v>83.265768860794282</v>
      </c>
      <c r="P16" s="37" t="s">
        <v>85</v>
      </c>
      <c r="S16" s="115" t="s">
        <v>62</v>
      </c>
      <c r="T16" s="115"/>
      <c r="U16" s="116"/>
      <c r="V16" s="116">
        <v>102</v>
      </c>
      <c r="W16" s="116">
        <v>91</v>
      </c>
      <c r="X16" s="116">
        <v>94</v>
      </c>
      <c r="Y16" s="112">
        <v>91</v>
      </c>
      <c r="Z16" s="112">
        <v>99</v>
      </c>
      <c r="AB16" s="117">
        <f t="shared" si="2"/>
        <v>2.4265895387028777E-3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2019</v>
      </c>
      <c r="W17" s="116">
        <v>2087</v>
      </c>
      <c r="X17" s="116">
        <v>2057</v>
      </c>
      <c r="Y17" s="112">
        <v>2015</v>
      </c>
      <c r="Z17" s="112">
        <v>2279</v>
      </c>
      <c r="AB17" s="117">
        <f t="shared" si="2"/>
        <v>5.5860581401049068E-2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289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256</v>
      </c>
      <c r="W18" s="116">
        <v>269</v>
      </c>
      <c r="X18" s="116">
        <v>299</v>
      </c>
      <c r="Y18" s="112">
        <v>283</v>
      </c>
      <c r="Z18" s="112">
        <v>311</v>
      </c>
      <c r="AB18" s="117">
        <f t="shared" si="2"/>
        <v>7.6229226922888381E-3</v>
      </c>
    </row>
    <row r="19" spans="1:28" x14ac:dyDescent="0.25">
      <c r="A19" s="63" t="str">
        <f>$S$1&amp;" ("&amp;$V$2&amp;" to "&amp;$Z$2&amp;")"</f>
        <v>Macedon Ranges (2016-17 to 2020-21)</v>
      </c>
      <c r="B19" s="63"/>
      <c r="C19" s="63"/>
      <c r="D19" s="63"/>
      <c r="E19" s="63"/>
      <c r="F19" s="63"/>
      <c r="G19" s="63" t="str">
        <f>$S$1&amp;" ("&amp;$V$2&amp;" to "&amp;$Z$2&amp;")"</f>
        <v>Macedon Ranges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3098</v>
      </c>
      <c r="W19" s="116">
        <v>3470</v>
      </c>
      <c r="X19" s="116">
        <v>3618</v>
      </c>
      <c r="Y19" s="112">
        <v>3775</v>
      </c>
      <c r="Z19" s="112">
        <v>3900</v>
      </c>
      <c r="AB19" s="117">
        <f t="shared" si="2"/>
        <v>9.5592921221628505E-2</v>
      </c>
    </row>
    <row r="20" spans="1:28" x14ac:dyDescent="0.25">
      <c r="S20" s="115" t="s">
        <v>66</v>
      </c>
      <c r="T20" s="115"/>
      <c r="U20" s="116"/>
      <c r="V20" s="116">
        <v>1197</v>
      </c>
      <c r="W20" s="116">
        <v>1271</v>
      </c>
      <c r="X20" s="116">
        <v>1254</v>
      </c>
      <c r="Y20" s="112">
        <v>1201</v>
      </c>
      <c r="Z20" s="112">
        <v>1342</v>
      </c>
      <c r="AB20" s="117">
        <f t="shared" si="2"/>
        <v>3.2893769302416782E-2</v>
      </c>
    </row>
    <row r="21" spans="1:28" x14ac:dyDescent="0.25">
      <c r="S21" s="115" t="s">
        <v>67</v>
      </c>
      <c r="T21" s="115"/>
      <c r="U21" s="116"/>
      <c r="V21" s="116">
        <v>2611</v>
      </c>
      <c r="W21" s="116">
        <v>2632</v>
      </c>
      <c r="X21" s="116">
        <v>2830</v>
      </c>
      <c r="Y21" s="112">
        <v>2929</v>
      </c>
      <c r="Z21" s="112">
        <v>3115</v>
      </c>
      <c r="AB21" s="117">
        <f t="shared" si="2"/>
        <v>7.6351781950095593E-2</v>
      </c>
    </row>
    <row r="22" spans="1:28" x14ac:dyDescent="0.25">
      <c r="S22" s="115" t="s">
        <v>68</v>
      </c>
      <c r="T22" s="115"/>
      <c r="U22" s="116"/>
      <c r="V22" s="116">
        <v>1852</v>
      </c>
      <c r="W22" s="116">
        <v>2057</v>
      </c>
      <c r="X22" s="116">
        <v>2104</v>
      </c>
      <c r="Y22" s="112">
        <v>2160</v>
      </c>
      <c r="Z22" s="112">
        <v>2354</v>
      </c>
      <c r="AB22" s="117">
        <f t="shared" si="2"/>
        <v>5.7698906809157312E-2</v>
      </c>
    </row>
    <row r="23" spans="1:28" x14ac:dyDescent="0.25">
      <c r="S23" s="115" t="s">
        <v>69</v>
      </c>
      <c r="T23" s="115"/>
      <c r="U23" s="116"/>
      <c r="V23" s="116">
        <v>1879</v>
      </c>
      <c r="W23" s="116">
        <v>2038</v>
      </c>
      <c r="X23" s="116">
        <v>1954</v>
      </c>
      <c r="Y23" s="112">
        <v>1956</v>
      </c>
      <c r="Z23" s="112">
        <v>2007</v>
      </c>
      <c r="AB23" s="117">
        <f t="shared" si="2"/>
        <v>4.9193587920976521E-2</v>
      </c>
    </row>
    <row r="24" spans="1:28" x14ac:dyDescent="0.25">
      <c r="S24" s="115" t="s">
        <v>70</v>
      </c>
      <c r="T24" s="115"/>
      <c r="U24" s="116"/>
      <c r="V24" s="116">
        <v>584</v>
      </c>
      <c r="W24" s="116">
        <v>617</v>
      </c>
      <c r="X24" s="116">
        <v>683</v>
      </c>
      <c r="Y24" s="112">
        <v>613</v>
      </c>
      <c r="Z24" s="112">
        <v>596</v>
      </c>
      <c r="AB24" s="117">
        <f t="shared" si="2"/>
        <v>1.4608559243100151E-2</v>
      </c>
    </row>
    <row r="25" spans="1:28" x14ac:dyDescent="0.25">
      <c r="S25" s="115" t="s">
        <v>71</v>
      </c>
      <c r="T25" s="115"/>
      <c r="U25" s="116"/>
      <c r="V25" s="116">
        <v>1413</v>
      </c>
      <c r="W25" s="116">
        <v>1483</v>
      </c>
      <c r="X25" s="116">
        <v>1506</v>
      </c>
      <c r="Y25" s="112">
        <v>1626</v>
      </c>
      <c r="Z25" s="112">
        <v>1603</v>
      </c>
      <c r="AB25" s="117">
        <f t="shared" si="2"/>
        <v>3.9291141722633462E-2</v>
      </c>
    </row>
    <row r="26" spans="1:28" x14ac:dyDescent="0.25">
      <c r="S26" s="115" t="s">
        <v>72</v>
      </c>
      <c r="T26" s="115"/>
      <c r="U26" s="116"/>
      <c r="V26" s="116">
        <v>690</v>
      </c>
      <c r="W26" s="116">
        <v>769</v>
      </c>
      <c r="X26" s="116">
        <v>761</v>
      </c>
      <c r="Y26" s="112">
        <v>762</v>
      </c>
      <c r="Z26" s="112">
        <v>769</v>
      </c>
      <c r="AB26" s="117">
        <f t="shared" si="2"/>
        <v>1.8848963184469828E-2</v>
      </c>
    </row>
    <row r="27" spans="1:28" x14ac:dyDescent="0.25">
      <c r="S27" s="115" t="s">
        <v>73</v>
      </c>
      <c r="T27" s="115"/>
      <c r="U27" s="116"/>
      <c r="V27" s="116">
        <v>2628</v>
      </c>
      <c r="W27" s="116">
        <v>3016</v>
      </c>
      <c r="X27" s="116">
        <v>3024</v>
      </c>
      <c r="Y27" s="112">
        <v>3084</v>
      </c>
      <c r="Z27" s="112">
        <v>3315</v>
      </c>
      <c r="AB27" s="117">
        <f t="shared" si="2"/>
        <v>8.1253983038384228E-2</v>
      </c>
    </row>
    <row r="28" spans="1:28" x14ac:dyDescent="0.25">
      <c r="S28" s="115" t="s">
        <v>74</v>
      </c>
      <c r="T28" s="115"/>
      <c r="U28" s="116"/>
      <c r="V28" s="116">
        <v>2479</v>
      </c>
      <c r="W28" s="116">
        <v>2828</v>
      </c>
      <c r="X28" s="116">
        <v>3038</v>
      </c>
      <c r="Y28" s="112">
        <v>3037</v>
      </c>
      <c r="Z28" s="112">
        <v>2932</v>
      </c>
      <c r="AB28" s="117">
        <f t="shared" si="2"/>
        <v>7.1866267954311489E-2</v>
      </c>
    </row>
    <row r="29" spans="1:28" x14ac:dyDescent="0.25">
      <c r="S29" s="115" t="s">
        <v>75</v>
      </c>
      <c r="T29" s="115"/>
      <c r="U29" s="116"/>
      <c r="V29" s="116">
        <v>2563</v>
      </c>
      <c r="W29" s="116">
        <v>2426</v>
      </c>
      <c r="X29" s="116">
        <v>3899</v>
      </c>
      <c r="Y29" s="112">
        <v>2630</v>
      </c>
      <c r="Z29" s="112">
        <v>2842</v>
      </c>
      <c r="AB29" s="117">
        <f t="shared" si="2"/>
        <v>6.9660277464581602E-2</v>
      </c>
    </row>
    <row r="30" spans="1:28" x14ac:dyDescent="0.25">
      <c r="S30" s="115" t="s">
        <v>76</v>
      </c>
      <c r="T30" s="115"/>
      <c r="U30" s="116"/>
      <c r="V30" s="116">
        <v>3448</v>
      </c>
      <c r="W30" s="116">
        <v>3626</v>
      </c>
      <c r="X30" s="116">
        <v>2647</v>
      </c>
      <c r="Y30" s="112">
        <v>3581</v>
      </c>
      <c r="Z30" s="112">
        <v>3618</v>
      </c>
      <c r="AB30" s="117">
        <f t="shared" si="2"/>
        <v>8.8680817687141533E-2</v>
      </c>
    </row>
    <row r="31" spans="1:28" x14ac:dyDescent="0.25">
      <c r="S31" s="115" t="s">
        <v>77</v>
      </c>
      <c r="T31" s="115"/>
      <c r="U31" s="116"/>
      <c r="V31" s="116">
        <v>3480</v>
      </c>
      <c r="W31" s="116">
        <v>3812</v>
      </c>
      <c r="X31" s="116">
        <v>4172</v>
      </c>
      <c r="Y31" s="112">
        <v>4341</v>
      </c>
      <c r="Z31" s="112">
        <v>4693</v>
      </c>
      <c r="AB31" s="117">
        <f t="shared" si="2"/>
        <v>0.11503014853669298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861</v>
      </c>
      <c r="W32" s="116">
        <v>1002</v>
      </c>
      <c r="X32" s="116">
        <v>1004</v>
      </c>
      <c r="Y32" s="112">
        <v>1143</v>
      </c>
      <c r="Z32" s="112">
        <v>1149</v>
      </c>
      <c r="AB32" s="117">
        <f t="shared" si="2"/>
        <v>2.8163145252218247E-2</v>
      </c>
    </row>
    <row r="33" spans="19:32" x14ac:dyDescent="0.25">
      <c r="S33" s="115" t="s">
        <v>79</v>
      </c>
      <c r="T33" s="115"/>
      <c r="U33" s="116"/>
      <c r="V33" s="116">
        <v>1019</v>
      </c>
      <c r="W33" s="116">
        <v>1142</v>
      </c>
      <c r="X33" s="116">
        <v>1235</v>
      </c>
      <c r="Y33" s="112">
        <v>1305</v>
      </c>
      <c r="Z33" s="112">
        <v>1450</v>
      </c>
      <c r="AB33" s="117">
        <f t="shared" si="2"/>
        <v>3.554095789009265E-2</v>
      </c>
    </row>
    <row r="34" spans="19:32" x14ac:dyDescent="0.25">
      <c r="S34" s="118" t="s">
        <v>53</v>
      </c>
      <c r="T34" s="118"/>
      <c r="U34" s="119"/>
      <c r="V34" s="119">
        <v>36492</v>
      </c>
      <c r="W34" s="119">
        <v>37859</v>
      </c>
      <c r="X34" s="119">
        <v>38918</v>
      </c>
      <c r="Y34" s="120">
        <v>39275</v>
      </c>
      <c r="Z34" s="120">
        <v>40798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22429</v>
      </c>
      <c r="W37" s="112">
        <v>23527</v>
      </c>
      <c r="X37" s="112">
        <v>23405</v>
      </c>
      <c r="Y37" s="112">
        <v>24263</v>
      </c>
      <c r="Z37" s="112">
        <v>24237</v>
      </c>
      <c r="AB37" s="132">
        <f>Z37/Z40*100</f>
        <v>83.265768860794282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3864</v>
      </c>
      <c r="W38" s="112">
        <v>3890</v>
      </c>
      <c r="X38" s="112">
        <v>4411</v>
      </c>
      <c r="Y38" s="112">
        <v>4426</v>
      </c>
      <c r="Z38" s="112">
        <v>4871</v>
      </c>
      <c r="AB38" s="132">
        <f>Z38/Z40*100</f>
        <v>16.734231139205715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26293</v>
      </c>
      <c r="W40" s="112">
        <v>27417</v>
      </c>
      <c r="X40" s="112">
        <v>27816</v>
      </c>
      <c r="Y40" s="112">
        <v>28689</v>
      </c>
      <c r="Z40" s="112">
        <v>29108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11</v>
      </c>
      <c r="W44" s="112">
        <v>15</v>
      </c>
      <c r="X44" s="112">
        <v>13</v>
      </c>
      <c r="Y44" s="112">
        <v>10</v>
      </c>
      <c r="Z44" s="112">
        <v>12</v>
      </c>
    </row>
    <row r="45" spans="19:32" x14ac:dyDescent="0.25">
      <c r="S45" s="115" t="s">
        <v>37</v>
      </c>
      <c r="T45" s="115"/>
      <c r="U45" s="112"/>
      <c r="V45" s="112">
        <v>313</v>
      </c>
      <c r="W45" s="112">
        <v>362</v>
      </c>
      <c r="X45" s="112">
        <v>404</v>
      </c>
      <c r="Y45" s="112">
        <v>433</v>
      </c>
      <c r="Z45" s="112">
        <v>499</v>
      </c>
    </row>
    <row r="46" spans="19:32" x14ac:dyDescent="0.25">
      <c r="S46" s="115" t="s">
        <v>38</v>
      </c>
      <c r="T46" s="115"/>
      <c r="U46" s="112"/>
      <c r="V46" s="112">
        <v>958</v>
      </c>
      <c r="W46" s="112">
        <v>1114</v>
      </c>
      <c r="X46" s="112">
        <v>1169</v>
      </c>
      <c r="Y46" s="112">
        <v>1098</v>
      </c>
      <c r="Z46" s="112">
        <v>1232</v>
      </c>
    </row>
    <row r="47" spans="19:32" x14ac:dyDescent="0.25">
      <c r="S47" s="115" t="s">
        <v>39</v>
      </c>
      <c r="T47" s="115"/>
      <c r="U47" s="112"/>
      <c r="V47" s="112">
        <v>1530</v>
      </c>
      <c r="W47" s="112">
        <v>1503</v>
      </c>
      <c r="X47" s="112">
        <v>1617</v>
      </c>
      <c r="Y47" s="112">
        <v>1543</v>
      </c>
      <c r="Z47" s="112">
        <v>1561</v>
      </c>
    </row>
    <row r="48" spans="19:32" x14ac:dyDescent="0.25">
      <c r="S48" s="115" t="s">
        <v>40</v>
      </c>
      <c r="T48" s="115"/>
      <c r="U48" s="112"/>
      <c r="V48" s="112">
        <v>1586</v>
      </c>
      <c r="W48" s="112">
        <v>1633</v>
      </c>
      <c r="X48" s="112">
        <v>1646</v>
      </c>
      <c r="Y48" s="112">
        <v>1688</v>
      </c>
      <c r="Z48" s="112">
        <v>1703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1478</v>
      </c>
      <c r="W49" s="112">
        <v>1553</v>
      </c>
      <c r="X49" s="112">
        <v>1692</v>
      </c>
      <c r="Y49" s="112">
        <v>1650</v>
      </c>
      <c r="Z49" s="112">
        <v>1668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Macedon Ranges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1736</v>
      </c>
      <c r="W50" s="112">
        <v>1803</v>
      </c>
      <c r="X50" s="112">
        <v>1759</v>
      </c>
      <c r="Y50" s="112">
        <v>1826</v>
      </c>
      <c r="Z50" s="112">
        <v>1878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2033</v>
      </c>
      <c r="W51" s="112">
        <v>1994</v>
      </c>
      <c r="X51" s="112">
        <v>1986</v>
      </c>
      <c r="Y51" s="112">
        <v>1958</v>
      </c>
      <c r="Z51" s="112">
        <v>2106</v>
      </c>
    </row>
    <row r="52" spans="1:26" ht="15" customHeight="1" x14ac:dyDescent="0.25">
      <c r="S52" s="115" t="s">
        <v>44</v>
      </c>
      <c r="T52" s="115"/>
      <c r="U52" s="112"/>
      <c r="V52" s="112">
        <v>2214</v>
      </c>
      <c r="W52" s="112">
        <v>2254</v>
      </c>
      <c r="X52" s="112">
        <v>2282</v>
      </c>
      <c r="Y52" s="112">
        <v>2258</v>
      </c>
      <c r="Z52" s="112">
        <v>2258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1883</v>
      </c>
      <c r="W53" s="112">
        <v>1957</v>
      </c>
      <c r="X53" s="112">
        <v>1914</v>
      </c>
      <c r="Y53" s="112">
        <v>1995</v>
      </c>
      <c r="Z53" s="112">
        <v>2158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1919</v>
      </c>
      <c r="W54" s="112">
        <v>1914</v>
      </c>
      <c r="X54" s="112">
        <v>1902</v>
      </c>
      <c r="Y54" s="112">
        <v>1921</v>
      </c>
      <c r="Z54" s="112">
        <v>1885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1298</v>
      </c>
      <c r="W55" s="112">
        <v>1437</v>
      </c>
      <c r="X55" s="112">
        <v>1443</v>
      </c>
      <c r="Y55" s="112">
        <v>1521</v>
      </c>
      <c r="Z55" s="112">
        <v>1613</v>
      </c>
    </row>
    <row r="56" spans="1:26" ht="15" customHeight="1" x14ac:dyDescent="0.25">
      <c r="S56" s="115" t="s">
        <v>48</v>
      </c>
      <c r="T56" s="115"/>
      <c r="U56" s="112"/>
      <c r="V56" s="112">
        <v>776</v>
      </c>
      <c r="W56" s="112">
        <v>795</v>
      </c>
      <c r="X56" s="112">
        <v>789</v>
      </c>
      <c r="Y56" s="112">
        <v>822</v>
      </c>
      <c r="Z56" s="112">
        <v>803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406</v>
      </c>
      <c r="W57" s="112">
        <v>448</v>
      </c>
      <c r="X57" s="112">
        <v>436</v>
      </c>
      <c r="Y57" s="112">
        <v>472</v>
      </c>
      <c r="Z57" s="112">
        <v>455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148</v>
      </c>
      <c r="W58" s="112">
        <v>158</v>
      </c>
      <c r="X58" s="112">
        <v>152</v>
      </c>
      <c r="Y58" s="112">
        <v>159</v>
      </c>
      <c r="Z58" s="112">
        <v>171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56</v>
      </c>
      <c r="W59" s="112">
        <v>64</v>
      </c>
      <c r="X59" s="112">
        <v>67</v>
      </c>
      <c r="Y59" s="112">
        <v>66</v>
      </c>
      <c r="Z59" s="112">
        <v>64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26</v>
      </c>
      <c r="W60" s="112">
        <v>27</v>
      </c>
      <c r="X60" s="112">
        <v>29</v>
      </c>
      <c r="Y60" s="112">
        <v>32</v>
      </c>
      <c r="Z60" s="112">
        <v>36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18369</v>
      </c>
      <c r="W61" s="112">
        <v>19025</v>
      </c>
      <c r="X61" s="112">
        <v>19306</v>
      </c>
      <c r="Y61" s="112">
        <v>19445</v>
      </c>
      <c r="Z61" s="112">
        <v>20102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13</v>
      </c>
      <c r="W63" s="112">
        <v>18</v>
      </c>
      <c r="X63" s="112">
        <v>16</v>
      </c>
      <c r="Y63" s="112">
        <v>16</v>
      </c>
      <c r="Z63" s="112">
        <v>14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368</v>
      </c>
      <c r="W64" s="112">
        <v>329</v>
      </c>
      <c r="X64" s="112">
        <v>424</v>
      </c>
      <c r="Y64" s="112">
        <v>458</v>
      </c>
      <c r="Z64" s="112">
        <v>590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Macedon Ranges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1106</v>
      </c>
      <c r="W65" s="112">
        <v>1141</v>
      </c>
      <c r="X65" s="112">
        <v>1175</v>
      </c>
      <c r="Y65" s="112">
        <v>1147</v>
      </c>
      <c r="Z65" s="112">
        <v>1270</v>
      </c>
    </row>
    <row r="66" spans="1:26" x14ac:dyDescent="0.25">
      <c r="S66" s="115" t="s">
        <v>39</v>
      </c>
      <c r="T66" s="115"/>
      <c r="U66" s="112"/>
      <c r="V66" s="112">
        <v>1596</v>
      </c>
      <c r="W66" s="112">
        <v>1722</v>
      </c>
      <c r="X66" s="112">
        <v>1711</v>
      </c>
      <c r="Y66" s="112">
        <v>1644</v>
      </c>
      <c r="Z66" s="112">
        <v>1616</v>
      </c>
    </row>
    <row r="67" spans="1:26" x14ac:dyDescent="0.25">
      <c r="S67" s="115" t="s">
        <v>40</v>
      </c>
      <c r="T67" s="115"/>
      <c r="U67" s="112"/>
      <c r="V67" s="112">
        <v>1415</v>
      </c>
      <c r="W67" s="112">
        <v>1568</v>
      </c>
      <c r="X67" s="112">
        <v>1663</v>
      </c>
      <c r="Y67" s="112">
        <v>1682</v>
      </c>
      <c r="Z67" s="112">
        <v>1712</v>
      </c>
    </row>
    <row r="68" spans="1:26" x14ac:dyDescent="0.25">
      <c r="S68" s="115" t="s">
        <v>41</v>
      </c>
      <c r="T68" s="115"/>
      <c r="U68" s="112"/>
      <c r="V68" s="112">
        <v>1478</v>
      </c>
      <c r="W68" s="112">
        <v>1514</v>
      </c>
      <c r="X68" s="112">
        <v>1597</v>
      </c>
      <c r="Y68" s="112">
        <v>1500</v>
      </c>
      <c r="Z68" s="112">
        <v>1671</v>
      </c>
    </row>
    <row r="69" spans="1:26" x14ac:dyDescent="0.25">
      <c r="S69" s="115" t="s">
        <v>42</v>
      </c>
      <c r="T69" s="115"/>
      <c r="U69" s="112"/>
      <c r="V69" s="112">
        <v>1825</v>
      </c>
      <c r="W69" s="112">
        <v>1869</v>
      </c>
      <c r="X69" s="112">
        <v>1994</v>
      </c>
      <c r="Y69" s="112">
        <v>2045</v>
      </c>
      <c r="Z69" s="112">
        <v>2081</v>
      </c>
    </row>
    <row r="70" spans="1:26" x14ac:dyDescent="0.25">
      <c r="S70" s="115" t="s">
        <v>43</v>
      </c>
      <c r="T70" s="115"/>
      <c r="U70" s="112"/>
      <c r="V70" s="112">
        <v>2068</v>
      </c>
      <c r="W70" s="112">
        <v>2151</v>
      </c>
      <c r="X70" s="112">
        <v>2173</v>
      </c>
      <c r="Y70" s="112">
        <v>2188</v>
      </c>
      <c r="Z70" s="112">
        <v>2313</v>
      </c>
    </row>
    <row r="71" spans="1:26" x14ac:dyDescent="0.25">
      <c r="S71" s="115" t="s">
        <v>44</v>
      </c>
      <c r="T71" s="115"/>
      <c r="U71" s="112"/>
      <c r="V71" s="112">
        <v>2320</v>
      </c>
      <c r="W71" s="112">
        <v>2327</v>
      </c>
      <c r="X71" s="112">
        <v>2403</v>
      </c>
      <c r="Y71" s="112">
        <v>2442</v>
      </c>
      <c r="Z71" s="112">
        <v>2487</v>
      </c>
    </row>
    <row r="72" spans="1:26" x14ac:dyDescent="0.25">
      <c r="S72" s="115" t="s">
        <v>45</v>
      </c>
      <c r="T72" s="115"/>
      <c r="U72" s="112"/>
      <c r="V72" s="112">
        <v>2046</v>
      </c>
      <c r="W72" s="112">
        <v>2109</v>
      </c>
      <c r="X72" s="112">
        <v>2163</v>
      </c>
      <c r="Y72" s="112">
        <v>2276</v>
      </c>
      <c r="Z72" s="112">
        <v>2395</v>
      </c>
    </row>
    <row r="73" spans="1:26" x14ac:dyDescent="0.25">
      <c r="S73" s="115" t="s">
        <v>46</v>
      </c>
      <c r="T73" s="115"/>
      <c r="U73" s="112"/>
      <c r="V73" s="112">
        <v>1765</v>
      </c>
      <c r="W73" s="112">
        <v>1756</v>
      </c>
      <c r="X73" s="112">
        <v>1900</v>
      </c>
      <c r="Y73" s="112">
        <v>1944</v>
      </c>
      <c r="Z73" s="112">
        <v>1968</v>
      </c>
    </row>
    <row r="74" spans="1:26" x14ac:dyDescent="0.25">
      <c r="S74" s="115" t="s">
        <v>47</v>
      </c>
      <c r="T74" s="115"/>
      <c r="U74" s="112"/>
      <c r="V74" s="112">
        <v>1201</v>
      </c>
      <c r="W74" s="112">
        <v>1292</v>
      </c>
      <c r="X74" s="112">
        <v>1376</v>
      </c>
      <c r="Y74" s="112">
        <v>1336</v>
      </c>
      <c r="Z74" s="112">
        <v>1420</v>
      </c>
    </row>
    <row r="75" spans="1:26" x14ac:dyDescent="0.25">
      <c r="S75" s="115" t="s">
        <v>48</v>
      </c>
      <c r="T75" s="115"/>
      <c r="U75" s="112"/>
      <c r="V75" s="112">
        <v>573</v>
      </c>
      <c r="W75" s="112">
        <v>622</v>
      </c>
      <c r="X75" s="112">
        <v>632</v>
      </c>
      <c r="Y75" s="112">
        <v>696</v>
      </c>
      <c r="Z75" s="112">
        <v>684</v>
      </c>
    </row>
    <row r="76" spans="1:26" x14ac:dyDescent="0.25">
      <c r="S76" s="115" t="s">
        <v>49</v>
      </c>
      <c r="T76" s="115"/>
      <c r="U76" s="112"/>
      <c r="V76" s="112">
        <v>220</v>
      </c>
      <c r="W76" s="112">
        <v>256</v>
      </c>
      <c r="X76" s="112">
        <v>255</v>
      </c>
      <c r="Y76" s="112">
        <v>294</v>
      </c>
      <c r="Z76" s="112">
        <v>289</v>
      </c>
    </row>
    <row r="77" spans="1:26" x14ac:dyDescent="0.25">
      <c r="S77" s="115" t="s">
        <v>50</v>
      </c>
      <c r="T77" s="115"/>
      <c r="U77" s="112"/>
      <c r="V77" s="112">
        <v>65</v>
      </c>
      <c r="W77" s="112">
        <v>73</v>
      </c>
      <c r="X77" s="112">
        <v>80</v>
      </c>
      <c r="Y77" s="112">
        <v>99</v>
      </c>
      <c r="Z77" s="112">
        <v>90</v>
      </c>
    </row>
    <row r="78" spans="1:26" x14ac:dyDescent="0.25">
      <c r="S78" s="115" t="s">
        <v>51</v>
      </c>
      <c r="T78" s="115"/>
      <c r="U78" s="112"/>
      <c r="V78" s="112">
        <v>31</v>
      </c>
      <c r="W78" s="112">
        <v>27</v>
      </c>
      <c r="X78" s="112">
        <v>32</v>
      </c>
      <c r="Y78" s="112">
        <v>40</v>
      </c>
      <c r="Z78" s="112">
        <v>38</v>
      </c>
    </row>
    <row r="79" spans="1:26" x14ac:dyDescent="0.25">
      <c r="S79" s="115" t="s">
        <v>52</v>
      </c>
      <c r="T79" s="115"/>
      <c r="U79" s="112"/>
      <c r="V79" s="112">
        <v>40</v>
      </c>
      <c r="W79" s="112">
        <v>34</v>
      </c>
      <c r="X79" s="112">
        <v>32</v>
      </c>
      <c r="Y79" s="112">
        <v>36</v>
      </c>
      <c r="Z79" s="112">
        <v>36</v>
      </c>
    </row>
    <row r="80" spans="1:26" x14ac:dyDescent="0.25">
      <c r="S80" s="118" t="s">
        <v>53</v>
      </c>
      <c r="T80" s="118"/>
      <c r="U80" s="112"/>
      <c r="V80" s="112">
        <v>18121</v>
      </c>
      <c r="W80" s="112">
        <v>18835</v>
      </c>
      <c r="X80" s="112">
        <v>19614</v>
      </c>
      <c r="Y80" s="112">
        <v>19836</v>
      </c>
      <c r="Z80" s="112">
        <v>20674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Macedon Ranges</v>
      </c>
      <c r="D83" s="144"/>
      <c r="E83" s="144"/>
      <c r="F83" s="144"/>
      <c r="G83" s="144"/>
      <c r="H83" s="47"/>
      <c r="I83" s="47"/>
      <c r="J83" s="145" t="str">
        <f>'State data for spotlight'!A1</f>
        <v>Victoria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1984</v>
      </c>
      <c r="W83" s="112">
        <v>2079</v>
      </c>
      <c r="X83" s="112">
        <v>2119</v>
      </c>
      <c r="Y83" s="112">
        <v>2218</v>
      </c>
      <c r="Z83" s="112">
        <v>2276</v>
      </c>
      <c r="AD83" s="117"/>
    </row>
    <row r="84" spans="1:30" ht="15" customHeight="1" x14ac:dyDescent="0.25">
      <c r="A84" s="46"/>
      <c r="B84" s="46"/>
      <c r="C84" s="48"/>
      <c r="D84" s="139" t="s">
        <v>0</v>
      </c>
      <c r="E84" s="139"/>
      <c r="F84" s="139" t="s">
        <v>201</v>
      </c>
      <c r="G84" s="139"/>
      <c r="H84" s="48"/>
      <c r="I84" s="48"/>
      <c r="J84" s="48"/>
      <c r="K84" s="48"/>
      <c r="L84" s="139" t="s">
        <v>0</v>
      </c>
      <c r="M84" s="139"/>
      <c r="N84" s="139" t="s">
        <v>201</v>
      </c>
      <c r="O84" s="139"/>
      <c r="S84" s="115" t="s">
        <v>57</v>
      </c>
      <c r="T84" s="115"/>
      <c r="U84" s="112"/>
      <c r="V84" s="112">
        <v>2079</v>
      </c>
      <c r="W84" s="112">
        <v>2135</v>
      </c>
      <c r="X84" s="112">
        <v>2185</v>
      </c>
      <c r="Y84" s="112">
        <v>2262</v>
      </c>
      <c r="Z84" s="112">
        <v>2294</v>
      </c>
    </row>
    <row r="85" spans="1:30" ht="15" customHeight="1" x14ac:dyDescent="0.25">
      <c r="A85" s="46"/>
      <c r="B85" s="46"/>
      <c r="C85" s="58" t="s">
        <v>1</v>
      </c>
      <c r="D85" s="139" t="s">
        <v>2</v>
      </c>
      <c r="E85" s="139"/>
      <c r="F85" s="139" t="str">
        <f>"since "&amp;$V$2</f>
        <v>since 2016-17</v>
      </c>
      <c r="G85" s="139"/>
      <c r="H85" s="48"/>
      <c r="I85" s="48"/>
      <c r="J85" s="48"/>
      <c r="K85" s="58" t="s">
        <v>1</v>
      </c>
      <c r="L85" s="139" t="s">
        <v>2</v>
      </c>
      <c r="M85" s="139"/>
      <c r="N85" s="139" t="str">
        <f>"since "&amp;$V$2</f>
        <v>since 2016-17</v>
      </c>
      <c r="O85" s="139"/>
      <c r="S85" s="115" t="s">
        <v>195</v>
      </c>
      <c r="T85" s="115"/>
      <c r="U85" s="112"/>
      <c r="V85" s="112">
        <v>2600</v>
      </c>
      <c r="W85" s="112">
        <v>2718</v>
      </c>
      <c r="X85" s="112">
        <v>2782</v>
      </c>
      <c r="Y85" s="112">
        <v>2845</v>
      </c>
      <c r="Z85" s="112">
        <v>2904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40,798</v>
      </c>
      <c r="D86" s="96">
        <f t="shared" ref="D86:D91" si="4">AD4</f>
        <v>3.8698508070675652E-2</v>
      </c>
      <c r="E86" s="97">
        <f t="shared" ref="E86:E91" si="5">AD4</f>
        <v>3.8698508070675652E-2</v>
      </c>
      <c r="F86" s="96">
        <f t="shared" ref="F86:F91" si="6">AF4</f>
        <v>0.11802910306650949</v>
      </c>
      <c r="G86" s="97">
        <f t="shared" ref="G86:G91" si="7">AF4</f>
        <v>0.11802910306650949</v>
      </c>
      <c r="H86" s="57"/>
      <c r="I86" s="57"/>
      <c r="J86" s="140" t="str">
        <f>'State data for spotlight'!J4</f>
        <v>5,274,707</v>
      </c>
      <c r="K86" s="140"/>
      <c r="L86" s="96">
        <f>'State data for spotlight'!L4</f>
        <v>1.4421743640712803E-2</v>
      </c>
      <c r="M86" s="97">
        <f>'State data for spotlight'!L4</f>
        <v>1.4421743640712803E-2</v>
      </c>
      <c r="N86" s="96">
        <f>'State data for spotlight'!N4</f>
        <v>8.438148994686534E-2</v>
      </c>
      <c r="O86" s="97">
        <f>'State data for spotlight'!N4</f>
        <v>8.438148994686534E-2</v>
      </c>
      <c r="S86" s="115" t="s">
        <v>196</v>
      </c>
      <c r="T86" s="115"/>
      <c r="U86" s="112"/>
      <c r="V86" s="112">
        <v>792</v>
      </c>
      <c r="W86" s="112">
        <v>861</v>
      </c>
      <c r="X86" s="112">
        <v>866</v>
      </c>
      <c r="Y86" s="112">
        <v>869</v>
      </c>
      <c r="Z86" s="112">
        <v>894</v>
      </c>
    </row>
    <row r="87" spans="1:30" ht="15" customHeight="1" x14ac:dyDescent="0.25">
      <c r="A87" s="98" t="s">
        <v>4</v>
      </c>
      <c r="B87" s="49"/>
      <c r="C87" s="57" t="str">
        <f t="shared" si="3"/>
        <v>20,102</v>
      </c>
      <c r="D87" s="96">
        <f t="shared" si="4"/>
        <v>3.3628136569312961E-2</v>
      </c>
      <c r="E87" s="97">
        <f t="shared" si="5"/>
        <v>3.3628136569312961E-2</v>
      </c>
      <c r="F87" s="96">
        <f t="shared" si="6"/>
        <v>9.4403310104529625E-2</v>
      </c>
      <c r="G87" s="97">
        <f t="shared" si="7"/>
        <v>9.4403310104529625E-2</v>
      </c>
      <c r="H87" s="57"/>
      <c r="I87" s="57"/>
      <c r="J87" s="140" t="str">
        <f>'State data for spotlight'!J5</f>
        <v>2,678,317</v>
      </c>
      <c r="K87" s="140"/>
      <c r="L87" s="96">
        <f>'State data for spotlight'!L5</f>
        <v>7.6054295905234603E-3</v>
      </c>
      <c r="M87" s="97">
        <f>'State data for spotlight'!L5</f>
        <v>7.6054295905234603E-3</v>
      </c>
      <c r="N87" s="96">
        <f>'State data for spotlight'!N5</f>
        <v>7.1082164833552008E-2</v>
      </c>
      <c r="O87" s="97">
        <f>'State data for spotlight'!N5</f>
        <v>7.1082164833552008E-2</v>
      </c>
      <c r="S87" s="115" t="s">
        <v>197</v>
      </c>
      <c r="T87" s="115"/>
      <c r="U87" s="112"/>
      <c r="V87" s="112">
        <v>666</v>
      </c>
      <c r="W87" s="112">
        <v>665</v>
      </c>
      <c r="X87" s="112">
        <v>674</v>
      </c>
      <c r="Y87" s="112">
        <v>664</v>
      </c>
      <c r="Z87" s="112">
        <v>667</v>
      </c>
    </row>
    <row r="88" spans="1:30" ht="15" customHeight="1" x14ac:dyDescent="0.25">
      <c r="A88" s="98" t="s">
        <v>5</v>
      </c>
      <c r="B88" s="49"/>
      <c r="C88" s="57" t="str">
        <f t="shared" si="3"/>
        <v>20,674</v>
      </c>
      <c r="D88" s="96">
        <f t="shared" si="4"/>
        <v>4.2404074018050686E-2</v>
      </c>
      <c r="E88" s="97">
        <f t="shared" si="5"/>
        <v>4.2404074018050686E-2</v>
      </c>
      <c r="F88" s="96">
        <f t="shared" si="6"/>
        <v>0.14082330868557547</v>
      </c>
      <c r="G88" s="97">
        <f t="shared" si="7"/>
        <v>0.14082330868557547</v>
      </c>
      <c r="H88" s="57"/>
      <c r="I88" s="57"/>
      <c r="J88" s="140" t="str">
        <f>'State data for spotlight'!J6</f>
        <v>2,593,620</v>
      </c>
      <c r="K88" s="140"/>
      <c r="L88" s="96">
        <f>'State data for spotlight'!L6</f>
        <v>2.0458990541862843E-2</v>
      </c>
      <c r="M88" s="97">
        <f>'State data for spotlight'!L6</f>
        <v>2.0458990541862843E-2</v>
      </c>
      <c r="N88" s="96">
        <f>'State data for spotlight'!N6</f>
        <v>9.7278654845571522E-2</v>
      </c>
      <c r="O88" s="97">
        <f>'State data for spotlight'!N6</f>
        <v>9.7278654845571522E-2</v>
      </c>
      <c r="S88" s="115" t="s">
        <v>198</v>
      </c>
      <c r="T88" s="115"/>
      <c r="U88" s="112"/>
      <c r="V88" s="112">
        <v>528</v>
      </c>
      <c r="W88" s="112">
        <v>556</v>
      </c>
      <c r="X88" s="112">
        <v>580</v>
      </c>
      <c r="Y88" s="112">
        <v>573</v>
      </c>
      <c r="Z88" s="112">
        <v>569</v>
      </c>
    </row>
    <row r="89" spans="1:30" ht="15" customHeight="1" x14ac:dyDescent="0.25">
      <c r="A89" s="49" t="s">
        <v>6</v>
      </c>
      <c r="B89" s="49"/>
      <c r="C89" s="57" t="str">
        <f t="shared" si="3"/>
        <v>29,112</v>
      </c>
      <c r="D89" s="96">
        <f t="shared" si="4"/>
        <v>1.4779698828778498E-2</v>
      </c>
      <c r="E89" s="97">
        <f t="shared" si="5"/>
        <v>1.4779698828778498E-2</v>
      </c>
      <c r="F89" s="96">
        <f t="shared" si="6"/>
        <v>0.10746756952105607</v>
      </c>
      <c r="G89" s="97">
        <f t="shared" si="7"/>
        <v>0.10746756952105607</v>
      </c>
      <c r="H89" s="57"/>
      <c r="I89" s="57"/>
      <c r="J89" s="140" t="str">
        <f>'State data for spotlight'!J7</f>
        <v>3,674,745</v>
      </c>
      <c r="K89" s="140"/>
      <c r="L89" s="96">
        <f>'State data for spotlight'!L7</f>
        <v>-4.8048916624486848E-3</v>
      </c>
      <c r="M89" s="97">
        <f>'State data for spotlight'!L7</f>
        <v>-4.8048916624486848E-3</v>
      </c>
      <c r="N89" s="96">
        <f>'State data for spotlight'!N7</f>
        <v>6.9960159780158238E-2</v>
      </c>
      <c r="O89" s="97">
        <f>'State data for spotlight'!N7</f>
        <v>6.9960159780158238E-2</v>
      </c>
      <c r="S89" s="115" t="s">
        <v>199</v>
      </c>
      <c r="T89" s="115"/>
      <c r="U89" s="112"/>
      <c r="V89" s="112">
        <v>978</v>
      </c>
      <c r="W89" s="112">
        <v>995</v>
      </c>
      <c r="X89" s="112">
        <v>1030</v>
      </c>
      <c r="Y89" s="112">
        <v>1043</v>
      </c>
      <c r="Z89" s="112">
        <v>993</v>
      </c>
    </row>
    <row r="90" spans="1:30" ht="15" customHeight="1" x14ac:dyDescent="0.25">
      <c r="A90" s="49" t="s">
        <v>98</v>
      </c>
      <c r="B90" s="49"/>
      <c r="C90" s="57" t="str">
        <f t="shared" si="3"/>
        <v>$50,051</v>
      </c>
      <c r="D90" s="96">
        <f t="shared" si="4"/>
        <v>3.4022909192703565E-2</v>
      </c>
      <c r="E90" s="97">
        <f t="shared" si="5"/>
        <v>3.4022909192703565E-2</v>
      </c>
      <c r="F90" s="96">
        <f t="shared" si="6"/>
        <v>0.11570312412924499</v>
      </c>
      <c r="G90" s="97">
        <f t="shared" si="7"/>
        <v>0.11570312412924499</v>
      </c>
      <c r="H90" s="57"/>
      <c r="I90" s="57"/>
      <c r="J90" s="57"/>
      <c r="K90" s="57" t="str">
        <f>'State data for spotlight'!J8</f>
        <v>$47,209</v>
      </c>
      <c r="L90" s="96">
        <f>'State data for spotlight'!L8</f>
        <v>5.506898121546655E-2</v>
      </c>
      <c r="M90" s="97">
        <f>'State data for spotlight'!L8</f>
        <v>5.506898121546655E-2</v>
      </c>
      <c r="N90" s="96">
        <f>'State data for spotlight'!N8</f>
        <v>0.1204561491199776</v>
      </c>
      <c r="O90" s="97">
        <f>'State data for spotlight'!N8</f>
        <v>0.1204561491199776</v>
      </c>
      <c r="S90" s="115" t="s">
        <v>58</v>
      </c>
      <c r="T90" s="115"/>
      <c r="U90" s="112"/>
      <c r="V90" s="112">
        <v>1118</v>
      </c>
      <c r="W90" s="112">
        <v>1237</v>
      </c>
      <c r="X90" s="112">
        <v>1256</v>
      </c>
      <c r="Y90" s="112">
        <v>1290</v>
      </c>
      <c r="Z90" s="112">
        <v>1269</v>
      </c>
    </row>
    <row r="91" spans="1:30" ht="15" customHeight="1" x14ac:dyDescent="0.25">
      <c r="A91" s="49" t="s">
        <v>7</v>
      </c>
      <c r="B91" s="49"/>
      <c r="C91" s="57" t="str">
        <f t="shared" si="3"/>
        <v>$2,091.2 mil</v>
      </c>
      <c r="D91" s="96">
        <f t="shared" si="4"/>
        <v>7.3769806828014151E-2</v>
      </c>
      <c r="E91" s="97">
        <f t="shared" si="5"/>
        <v>7.3769806828014151E-2</v>
      </c>
      <c r="F91" s="96">
        <f t="shared" si="6"/>
        <v>0.2910586764407459</v>
      </c>
      <c r="G91" s="97">
        <f t="shared" si="7"/>
        <v>0.2910586764407459</v>
      </c>
      <c r="H91" s="57"/>
      <c r="I91" s="57"/>
      <c r="J91" s="57"/>
      <c r="K91" s="57" t="str">
        <f>'State data for spotlight'!J9</f>
        <v>$245.4 bil</v>
      </c>
      <c r="L91" s="96">
        <f>'State data for spotlight'!L9</f>
        <v>4.7371657837374626E-2</v>
      </c>
      <c r="M91" s="97">
        <f>'State data for spotlight'!L9</f>
        <v>4.7371657837374626E-2</v>
      </c>
      <c r="N91" s="96">
        <f>'State data for spotlight'!N9</f>
        <v>0.24227335855331145</v>
      </c>
      <c r="O91" s="97">
        <f>'State data for spotlight'!N9</f>
        <v>0.24227335855331145</v>
      </c>
      <c r="S91" s="118" t="s">
        <v>53</v>
      </c>
      <c r="T91" s="118"/>
      <c r="U91" s="112"/>
      <c r="V91" s="112">
        <v>13552</v>
      </c>
      <c r="W91" s="112">
        <v>14157</v>
      </c>
      <c r="X91" s="112">
        <v>14310</v>
      </c>
      <c r="Y91" s="112">
        <v>14691</v>
      </c>
      <c r="Z91" s="112">
        <v>14820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5" t="s">
        <v>202</v>
      </c>
      <c r="S93" s="115" t="s">
        <v>56</v>
      </c>
      <c r="T93" s="115"/>
      <c r="U93" s="112"/>
      <c r="V93" s="112">
        <v>1195</v>
      </c>
      <c r="W93" s="112">
        <v>1312</v>
      </c>
      <c r="X93" s="112">
        <v>1350</v>
      </c>
      <c r="Y93" s="112">
        <v>1465</v>
      </c>
      <c r="Z93" s="112">
        <v>1496</v>
      </c>
    </row>
    <row r="94" spans="1:30" ht="15" customHeight="1" x14ac:dyDescent="0.25">
      <c r="A94" s="136" t="s">
        <v>203</v>
      </c>
      <c r="S94" s="115" t="s">
        <v>57</v>
      </c>
      <c r="T94" s="115"/>
      <c r="U94" s="112"/>
      <c r="V94" s="112">
        <v>2994</v>
      </c>
      <c r="W94" s="112">
        <v>3127</v>
      </c>
      <c r="X94" s="112">
        <v>3216</v>
      </c>
      <c r="Y94" s="112">
        <v>3361</v>
      </c>
      <c r="Z94" s="112">
        <v>3478</v>
      </c>
    </row>
    <row r="95" spans="1:30" ht="15" customHeight="1" x14ac:dyDescent="0.25">
      <c r="A95" s="134" t="s">
        <v>286</v>
      </c>
      <c r="S95" s="115" t="s">
        <v>195</v>
      </c>
      <c r="T95" s="115"/>
      <c r="U95" s="112"/>
      <c r="V95" s="112">
        <v>426</v>
      </c>
      <c r="W95" s="112">
        <v>428</v>
      </c>
      <c r="X95" s="112">
        <v>442</v>
      </c>
      <c r="Y95" s="112">
        <v>498</v>
      </c>
      <c r="Z95" s="112">
        <v>536</v>
      </c>
    </row>
    <row r="96" spans="1:30" ht="15" customHeight="1" x14ac:dyDescent="0.25">
      <c r="A96" s="135" t="s">
        <v>278</v>
      </c>
      <c r="S96" s="115" t="s">
        <v>196</v>
      </c>
      <c r="T96" s="115"/>
      <c r="U96" s="112"/>
      <c r="V96" s="112">
        <v>1582</v>
      </c>
      <c r="W96" s="112">
        <v>1722</v>
      </c>
      <c r="X96" s="112">
        <v>1804</v>
      </c>
      <c r="Y96" s="112">
        <v>1805</v>
      </c>
      <c r="Z96" s="112">
        <v>1854</v>
      </c>
    </row>
    <row r="97" spans="1:32" ht="15" customHeight="1" x14ac:dyDescent="0.25">
      <c r="A97" s="134" t="s">
        <v>290</v>
      </c>
      <c r="S97" s="115" t="s">
        <v>197</v>
      </c>
      <c r="T97" s="115"/>
      <c r="U97" s="112"/>
      <c r="V97" s="112">
        <v>2411</v>
      </c>
      <c r="W97" s="112">
        <v>2465</v>
      </c>
      <c r="X97" s="112">
        <v>2465</v>
      </c>
      <c r="Y97" s="112">
        <v>2465</v>
      </c>
      <c r="Z97" s="112">
        <v>2469</v>
      </c>
    </row>
    <row r="98" spans="1:32" ht="15" customHeight="1" x14ac:dyDescent="0.25">
      <c r="A98" s="134" t="s">
        <v>291</v>
      </c>
      <c r="S98" s="115" t="s">
        <v>198</v>
      </c>
      <c r="T98" s="115"/>
      <c r="U98" s="112"/>
      <c r="V98" s="112">
        <v>1091</v>
      </c>
      <c r="W98" s="112">
        <v>1125</v>
      </c>
      <c r="X98" s="112">
        <v>1103</v>
      </c>
      <c r="Y98" s="112">
        <v>1124</v>
      </c>
      <c r="Z98" s="112">
        <v>1126</v>
      </c>
    </row>
    <row r="99" spans="1:32" ht="15" customHeight="1" x14ac:dyDescent="0.25">
      <c r="S99" s="115" t="s">
        <v>199</v>
      </c>
      <c r="T99" s="115"/>
      <c r="U99" s="112"/>
      <c r="V99" s="112">
        <v>79</v>
      </c>
      <c r="W99" s="112">
        <v>93</v>
      </c>
      <c r="X99" s="112">
        <v>101</v>
      </c>
      <c r="Y99" s="112">
        <v>93</v>
      </c>
      <c r="Z99" s="112">
        <v>100</v>
      </c>
    </row>
    <row r="100" spans="1:32" ht="15" customHeight="1" x14ac:dyDescent="0.25">
      <c r="S100" s="115" t="s">
        <v>58</v>
      </c>
      <c r="T100" s="115"/>
      <c r="U100" s="112"/>
      <c r="V100" s="112">
        <v>551</v>
      </c>
      <c r="W100" s="112">
        <v>591</v>
      </c>
      <c r="X100" s="112">
        <v>620</v>
      </c>
      <c r="Y100" s="112">
        <v>624</v>
      </c>
      <c r="Z100" s="112">
        <v>611</v>
      </c>
    </row>
    <row r="101" spans="1:32" x14ac:dyDescent="0.25">
      <c r="A101" s="18"/>
      <c r="S101" s="118" t="s">
        <v>53</v>
      </c>
      <c r="T101" s="118"/>
      <c r="U101" s="112"/>
      <c r="V101" s="112">
        <v>12741</v>
      </c>
      <c r="W101" s="112">
        <v>13262</v>
      </c>
      <c r="X101" s="112">
        <v>13503</v>
      </c>
      <c r="Y101" s="112">
        <v>13995</v>
      </c>
      <c r="Z101" s="112">
        <v>14265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204</v>
      </c>
      <c r="Y103" s="106" t="s">
        <v>281</v>
      </c>
      <c r="Z103" s="106" t="s">
        <v>287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26788</v>
      </c>
      <c r="W104" s="112">
        <v>27870</v>
      </c>
      <c r="X104" s="112">
        <v>28580</v>
      </c>
      <c r="Y104" s="112">
        <v>29533</v>
      </c>
      <c r="Z104" s="112">
        <v>29533</v>
      </c>
      <c r="AB104" s="109" t="str">
        <f>TEXT(Z104,"###,###")</f>
        <v>29,533</v>
      </c>
      <c r="AD104" s="130">
        <f>Z104/($Z$4)*100</f>
        <v>72.388352370214221</v>
      </c>
      <c r="AF104" s="109"/>
    </row>
    <row r="105" spans="1:32" x14ac:dyDescent="0.25">
      <c r="S105" s="115" t="s">
        <v>17</v>
      </c>
      <c r="T105" s="115"/>
      <c r="U105" s="112"/>
      <c r="V105" s="112">
        <v>6945</v>
      </c>
      <c r="W105" s="112">
        <v>6878</v>
      </c>
      <c r="X105" s="112">
        <v>7468</v>
      </c>
      <c r="Y105" s="112">
        <v>7239</v>
      </c>
      <c r="Z105" s="112">
        <v>7513</v>
      </c>
      <c r="AB105" s="109" t="str">
        <f>TEXT(Z105,"###,###")</f>
        <v>7,513</v>
      </c>
      <c r="AD105" s="130">
        <f>Z105/($Z$4)*100</f>
        <v>18.41511838815628</v>
      </c>
      <c r="AF105" s="109"/>
    </row>
    <row r="106" spans="1:32" x14ac:dyDescent="0.25">
      <c r="S106" s="118" t="s">
        <v>53</v>
      </c>
      <c r="T106" s="118"/>
      <c r="U106" s="120"/>
      <c r="V106" s="120">
        <v>33733</v>
      </c>
      <c r="W106" s="120">
        <v>34748</v>
      </c>
      <c r="X106" s="120">
        <v>36048</v>
      </c>
      <c r="Y106" s="120">
        <v>36772</v>
      </c>
      <c r="Z106" s="120">
        <v>37046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6546</v>
      </c>
      <c r="W108" s="112">
        <v>7542</v>
      </c>
      <c r="X108" s="112">
        <v>6875</v>
      </c>
      <c r="Y108" s="112">
        <v>7294</v>
      </c>
      <c r="Z108" s="112">
        <v>7702</v>
      </c>
      <c r="AB108" s="109" t="str">
        <f>TEXT(Z108,"###,###")</f>
        <v>7,702</v>
      </c>
      <c r="AD108" s="130">
        <f>Z108/($Z$4)*100</f>
        <v>18.878376390999559</v>
      </c>
      <c r="AF108" s="109"/>
    </row>
    <row r="109" spans="1:32" x14ac:dyDescent="0.25">
      <c r="S109" s="115" t="s">
        <v>20</v>
      </c>
      <c r="T109" s="115"/>
      <c r="U109" s="112"/>
      <c r="V109" s="112">
        <v>5692</v>
      </c>
      <c r="W109" s="112">
        <v>5865</v>
      </c>
      <c r="X109" s="112">
        <v>5569</v>
      </c>
      <c r="Y109" s="112">
        <v>5728</v>
      </c>
      <c r="Z109" s="112">
        <v>6294</v>
      </c>
      <c r="AB109" s="109" t="str">
        <f>TEXT(Z109,"###,###")</f>
        <v>6,294</v>
      </c>
      <c r="AD109" s="130">
        <f>Z109/($Z$4)*100</f>
        <v>15.427226824844356</v>
      </c>
      <c r="AF109" s="109"/>
    </row>
    <row r="110" spans="1:32" x14ac:dyDescent="0.25">
      <c r="S110" s="115" t="s">
        <v>21</v>
      </c>
      <c r="T110" s="115"/>
      <c r="U110" s="112"/>
      <c r="V110" s="112">
        <v>8018</v>
      </c>
      <c r="W110" s="112">
        <v>7870</v>
      </c>
      <c r="X110" s="112">
        <v>9532</v>
      </c>
      <c r="Y110" s="112">
        <v>9072</v>
      </c>
      <c r="Z110" s="112">
        <v>9510</v>
      </c>
      <c r="AB110" s="109" t="str">
        <f>TEXT(Z110,"###,###")</f>
        <v>9,510</v>
      </c>
      <c r="AD110" s="130">
        <f>Z110/($Z$4)*100</f>
        <v>23.309966174812491</v>
      </c>
      <c r="AF110" s="109"/>
    </row>
    <row r="111" spans="1:32" x14ac:dyDescent="0.25">
      <c r="S111" s="115" t="s">
        <v>22</v>
      </c>
      <c r="T111" s="115"/>
      <c r="U111" s="112"/>
      <c r="V111" s="112">
        <v>12916</v>
      </c>
      <c r="W111" s="112">
        <v>13069</v>
      </c>
      <c r="X111" s="112">
        <v>13718</v>
      </c>
      <c r="Y111" s="112">
        <v>13776</v>
      </c>
      <c r="Z111" s="112">
        <v>14213</v>
      </c>
      <c r="AB111" s="109" t="str">
        <f>TEXT(Z111,"###,###")</f>
        <v>14,213</v>
      </c>
      <c r="AD111" s="130">
        <f>Z111/($Z$4)*100</f>
        <v>34.837492033923233</v>
      </c>
      <c r="AF111" s="109"/>
    </row>
    <row r="112" spans="1:32" x14ac:dyDescent="0.25">
      <c r="S112" s="118" t="s">
        <v>53</v>
      </c>
      <c r="T112" s="118"/>
      <c r="U112" s="112"/>
      <c r="V112" s="112">
        <v>36488</v>
      </c>
      <c r="W112" s="112">
        <v>37860</v>
      </c>
      <c r="X112" s="112">
        <v>38921</v>
      </c>
      <c r="Y112" s="112">
        <v>39279</v>
      </c>
      <c r="Z112" s="112">
        <v>40798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43.43</v>
      </c>
      <c r="W118" s="131">
        <v>43.46</v>
      </c>
      <c r="X118" s="131">
        <v>43.23</v>
      </c>
      <c r="Y118" s="131">
        <v>43.5</v>
      </c>
      <c r="Z118" s="131">
        <v>43.53</v>
      </c>
      <c r="AB118" s="109" t="str">
        <f>TEXT(Z118,"##.0")</f>
        <v>43.5</v>
      </c>
    </row>
    <row r="120" spans="19:32" x14ac:dyDescent="0.25">
      <c r="S120" s="101" t="s">
        <v>100</v>
      </c>
      <c r="T120" s="112"/>
      <c r="U120" s="112"/>
      <c r="V120" s="112">
        <v>21479</v>
      </c>
      <c r="W120" s="112">
        <v>22377</v>
      </c>
      <c r="X120" s="112">
        <v>22855</v>
      </c>
      <c r="Y120" s="112">
        <v>23493</v>
      </c>
      <c r="Z120" s="112">
        <v>23758</v>
      </c>
      <c r="AB120" s="109" t="str">
        <f>TEXT(Z120,"###,###")</f>
        <v>23,758</v>
      </c>
    </row>
    <row r="121" spans="19:32" x14ac:dyDescent="0.25">
      <c r="S121" s="101" t="s">
        <v>101</v>
      </c>
      <c r="T121" s="112"/>
      <c r="U121" s="112"/>
      <c r="V121" s="112">
        <v>2449</v>
      </c>
      <c r="W121" s="112">
        <v>2640</v>
      </c>
      <c r="X121" s="112">
        <v>2581</v>
      </c>
      <c r="Y121" s="112">
        <v>2676</v>
      </c>
      <c r="Z121" s="112">
        <v>2752</v>
      </c>
      <c r="AB121" s="109" t="str">
        <f>TEXT(Z121,"###,###")</f>
        <v>2,752</v>
      </c>
    </row>
    <row r="122" spans="19:32" x14ac:dyDescent="0.25">
      <c r="S122" s="101" t="s">
        <v>102</v>
      </c>
      <c r="T122" s="112"/>
      <c r="U122" s="112"/>
      <c r="V122" s="112">
        <v>2361</v>
      </c>
      <c r="W122" s="112">
        <v>2406</v>
      </c>
      <c r="X122" s="112">
        <v>2383</v>
      </c>
      <c r="Y122" s="112">
        <v>2522</v>
      </c>
      <c r="Z122" s="112">
        <v>2604</v>
      </c>
      <c r="AB122" s="109" t="str">
        <f>TEXT(Z122,"###,###")</f>
        <v>2,604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23840</v>
      </c>
      <c r="W124" s="112">
        <v>24783</v>
      </c>
      <c r="X124" s="112">
        <v>25238</v>
      </c>
      <c r="Y124" s="112">
        <v>26015</v>
      </c>
      <c r="Z124" s="112">
        <v>26362</v>
      </c>
      <c r="AB124" s="109" t="str">
        <f>TEXT(Z124,"###,###")</f>
        <v>26,362</v>
      </c>
      <c r="AD124" s="127">
        <f>Z124/$Z$7*100</f>
        <v>90.553723550425943</v>
      </c>
    </row>
    <row r="125" spans="19:32" x14ac:dyDescent="0.25">
      <c r="S125" s="101" t="s">
        <v>104</v>
      </c>
      <c r="T125" s="112"/>
      <c r="U125" s="112"/>
      <c r="V125" s="112">
        <v>4810</v>
      </c>
      <c r="W125" s="112">
        <v>5046</v>
      </c>
      <c r="X125" s="112">
        <v>4964</v>
      </c>
      <c r="Y125" s="112">
        <v>5198</v>
      </c>
      <c r="Z125" s="112">
        <v>5356</v>
      </c>
      <c r="AB125" s="109" t="str">
        <f>TEXT(Z125,"###,###")</f>
        <v>5,356</v>
      </c>
      <c r="AD125" s="127">
        <f>Z125/$Z$7*100</f>
        <v>18.397911514152241</v>
      </c>
    </row>
    <row r="127" spans="19:32" x14ac:dyDescent="0.25">
      <c r="S127" s="101" t="s">
        <v>105</v>
      </c>
      <c r="T127" s="112"/>
      <c r="U127" s="112"/>
      <c r="V127" s="112">
        <v>13550</v>
      </c>
      <c r="W127" s="112">
        <v>14156</v>
      </c>
      <c r="X127" s="112">
        <v>14313</v>
      </c>
      <c r="Y127" s="112">
        <v>14694</v>
      </c>
      <c r="Z127" s="112">
        <v>14820</v>
      </c>
      <c r="AB127" s="109" t="str">
        <f>TEXT(Z127,"###,###")</f>
        <v>14,820</v>
      </c>
      <c r="AD127" s="127">
        <f>Z127/$Z$7*100</f>
        <v>50.906842539159115</v>
      </c>
    </row>
    <row r="128" spans="19:32" x14ac:dyDescent="0.25">
      <c r="S128" s="101" t="s">
        <v>106</v>
      </c>
      <c r="T128" s="112"/>
      <c r="U128" s="112"/>
      <c r="V128" s="112">
        <v>12740</v>
      </c>
      <c r="W128" s="112">
        <v>13262</v>
      </c>
      <c r="X128" s="112">
        <v>13508</v>
      </c>
      <c r="Y128" s="112">
        <v>14000</v>
      </c>
      <c r="Z128" s="112">
        <v>14269</v>
      </c>
      <c r="AB128" s="109" t="str">
        <f>TEXT(Z128,"###,###")</f>
        <v>14,269</v>
      </c>
      <c r="AD128" s="127">
        <f>Z128/$Z$7*100</f>
        <v>49.01415223962627</v>
      </c>
    </row>
    <row r="130" spans="19:20" x14ac:dyDescent="0.25">
      <c r="S130" s="101" t="s">
        <v>282</v>
      </c>
      <c r="T130" s="127">
        <v>81.60895850508382</v>
      </c>
    </row>
    <row r="131" spans="19:20" x14ac:dyDescent="0.25">
      <c r="S131" s="101" t="s">
        <v>283</v>
      </c>
      <c r="T131" s="127">
        <v>9.4531464688101128</v>
      </c>
    </row>
    <row r="132" spans="19:20" x14ac:dyDescent="0.25">
      <c r="S132" s="101" t="s">
        <v>284</v>
      </c>
      <c r="T132" s="127">
        <v>8.9447650453421268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4524D0B-4EFB-43B0-AB65-8B2AB87D118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D5BD0802-F6E6-463F-9C9F-24F4E7A1A8A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C641F121-33B7-4764-9184-0B8624C7BB0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6DF1F74D-4824-4859-9241-67FC8988DB7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CC0D7C-F925-495C-B6DD-67E4F8040989}">
  <sheetPr codeName="Sheet104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149</v>
      </c>
      <c r="T1" s="99"/>
      <c r="U1" s="99"/>
      <c r="V1" s="99"/>
      <c r="W1" s="99"/>
      <c r="X1" s="99"/>
      <c r="Y1" s="100" t="s">
        <v>150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204</v>
      </c>
      <c r="Y2" s="103" t="s">
        <v>281</v>
      </c>
      <c r="Z2" s="103" t="s">
        <v>287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60" t="s">
        <v>292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149</v>
      </c>
      <c r="Y3" s="105" t="s">
        <v>150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8.40 Manningham, Victoria,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87279</v>
      </c>
      <c r="W4" s="108">
        <v>89117</v>
      </c>
      <c r="X4" s="108">
        <v>91519</v>
      </c>
      <c r="Y4" s="108">
        <v>91481</v>
      </c>
      <c r="Z4" s="108">
        <v>92094</v>
      </c>
      <c r="AB4" s="109" t="str">
        <f>TEXT(Z4,"###,###")</f>
        <v>92,094</v>
      </c>
      <c r="AD4" s="110">
        <f>Z4/Y4-1</f>
        <v>6.7008449842043127E-3</v>
      </c>
      <c r="AF4" s="110">
        <f>Z4/V4-1</f>
        <v>5.5167909806482562E-2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43318</v>
      </c>
      <c r="W5" s="108">
        <v>44192</v>
      </c>
      <c r="X5" s="108">
        <v>45445</v>
      </c>
      <c r="Y5" s="108">
        <v>45487</v>
      </c>
      <c r="Z5" s="108">
        <v>45658</v>
      </c>
      <c r="AB5" s="109" t="str">
        <f>TEXT(Z5,"###,###")</f>
        <v>45,658</v>
      </c>
      <c r="AD5" s="110">
        <f t="shared" ref="AD5:AD9" si="0">Z5/Y5-1</f>
        <v>3.7593158484841016E-3</v>
      </c>
      <c r="AF5" s="110">
        <f t="shared" ref="AF5:AF9" si="1">Z5/V5-1</f>
        <v>5.4019114455884365E-2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43963</v>
      </c>
      <c r="W6" s="108">
        <v>44926</v>
      </c>
      <c r="X6" s="108">
        <v>46075</v>
      </c>
      <c r="Y6" s="108">
        <v>45998</v>
      </c>
      <c r="Z6" s="108">
        <v>46404</v>
      </c>
      <c r="AB6" s="109" t="str">
        <f>TEXT(Z6,"###,###")</f>
        <v>46,404</v>
      </c>
      <c r="AD6" s="110">
        <f t="shared" si="0"/>
        <v>8.8264707161180844E-3</v>
      </c>
      <c r="AF6" s="110">
        <f t="shared" si="1"/>
        <v>5.5523963332802628E-2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63745</v>
      </c>
      <c r="W7" s="108">
        <v>64932</v>
      </c>
      <c r="X7" s="108">
        <v>66082</v>
      </c>
      <c r="Y7" s="108">
        <v>67421</v>
      </c>
      <c r="Z7" s="108">
        <v>67276</v>
      </c>
      <c r="AB7" s="109" t="str">
        <f>TEXT(Z7,"###,###")</f>
        <v>67,276</v>
      </c>
      <c r="AD7" s="110">
        <f t="shared" si="0"/>
        <v>-2.1506652230017798E-3</v>
      </c>
      <c r="AF7" s="110">
        <f t="shared" si="1"/>
        <v>5.5392579810181086E-2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92,094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67,276</v>
      </c>
      <c r="P8" s="67"/>
      <c r="S8" s="107" t="s">
        <v>84</v>
      </c>
      <c r="T8" s="108"/>
      <c r="U8" s="108"/>
      <c r="V8" s="108">
        <v>42030.58</v>
      </c>
      <c r="W8" s="108">
        <v>43255.13</v>
      </c>
      <c r="X8" s="108">
        <v>43921.2</v>
      </c>
      <c r="Y8" s="108">
        <v>45222.84</v>
      </c>
      <c r="Z8" s="108">
        <v>47734</v>
      </c>
      <c r="AB8" s="109" t="str">
        <f>TEXT(Z8,"$###,###")</f>
        <v>$47,734</v>
      </c>
      <c r="AD8" s="110">
        <f t="shared" si="0"/>
        <v>5.552857803711575E-2</v>
      </c>
      <c r="AF8" s="110">
        <f t="shared" si="1"/>
        <v>0.13569691400880024</v>
      </c>
    </row>
    <row r="9" spans="1:32" x14ac:dyDescent="0.25">
      <c r="A9" s="30" t="s">
        <v>14</v>
      </c>
      <c r="B9" s="71"/>
      <c r="C9" s="72"/>
      <c r="D9" s="73">
        <f>AD104</f>
        <v>78.688079570873242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50.601997740650454</v>
      </c>
      <c r="P9" s="74" t="s">
        <v>85</v>
      </c>
      <c r="S9" s="107" t="s">
        <v>7</v>
      </c>
      <c r="T9" s="108"/>
      <c r="U9" s="108"/>
      <c r="V9" s="108">
        <v>3972709131</v>
      </c>
      <c r="W9" s="108">
        <v>4148766212</v>
      </c>
      <c r="X9" s="108">
        <v>4353504175</v>
      </c>
      <c r="Y9" s="108">
        <v>4567150072</v>
      </c>
      <c r="Z9" s="108">
        <v>4821604346</v>
      </c>
      <c r="AB9" s="109" t="str">
        <f>TEXT(Z9/1000000,"$#,###.0")&amp;" mil"</f>
        <v>$4,821.6 mil</v>
      </c>
      <c r="AD9" s="110">
        <f t="shared" si="0"/>
        <v>5.5714016397226063E-2</v>
      </c>
      <c r="AF9" s="110">
        <f t="shared" si="1"/>
        <v>0.21368169352643207</v>
      </c>
    </row>
    <row r="10" spans="1:32" x14ac:dyDescent="0.25">
      <c r="A10" s="30" t="s">
        <v>17</v>
      </c>
      <c r="B10" s="71"/>
      <c r="C10" s="72"/>
      <c r="D10" s="73">
        <f>AD105</f>
        <v>13.916216040132909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49.351923419941734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84.061180807420172</v>
      </c>
      <c r="P11" s="74" t="s">
        <v>85</v>
      </c>
      <c r="S11" s="107" t="s">
        <v>29</v>
      </c>
      <c r="T11" s="112"/>
      <c r="U11" s="112"/>
      <c r="V11" s="112">
        <v>77663</v>
      </c>
      <c r="W11" s="112">
        <v>79207</v>
      </c>
      <c r="X11" s="112">
        <v>81266</v>
      </c>
      <c r="Y11" s="112">
        <v>80988</v>
      </c>
      <c r="Z11" s="112">
        <v>81376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8.1351447767405904</v>
      </c>
      <c r="P12" s="74" t="s">
        <v>85</v>
      </c>
      <c r="S12" s="107" t="s">
        <v>30</v>
      </c>
      <c r="T12" s="112"/>
      <c r="U12" s="112"/>
      <c r="V12" s="112">
        <v>9614</v>
      </c>
      <c r="W12" s="112">
        <v>9908</v>
      </c>
      <c r="X12" s="112">
        <v>10257</v>
      </c>
      <c r="Y12" s="112">
        <v>10499</v>
      </c>
      <c r="Z12" s="112">
        <v>10718</v>
      </c>
    </row>
    <row r="13" spans="1:32" ht="15" customHeight="1" x14ac:dyDescent="0.25">
      <c r="A13" s="30" t="s">
        <v>19</v>
      </c>
      <c r="B13" s="72"/>
      <c r="C13" s="72"/>
      <c r="D13" s="73">
        <f>AD108</f>
        <v>18.598388602949161</v>
      </c>
      <c r="E13" s="74" t="s">
        <v>85</v>
      </c>
      <c r="F13" s="24"/>
      <c r="G13" s="142" t="s">
        <v>285</v>
      </c>
      <c r="H13" s="143"/>
      <c r="I13" s="143"/>
      <c r="J13" s="143"/>
      <c r="K13" s="143"/>
      <c r="L13" s="143"/>
      <c r="M13" s="81"/>
      <c r="N13" s="72"/>
      <c r="O13" s="73">
        <f>T132</f>
        <v>7.7902966882692191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15.161682628618586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42.7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19.180402632093298</v>
      </c>
      <c r="E15" s="74" t="s">
        <v>85</v>
      </c>
      <c r="F15" s="24"/>
      <c r="G15" s="33" t="s">
        <v>279</v>
      </c>
      <c r="H15" s="72"/>
      <c r="I15" s="72"/>
      <c r="J15" s="72"/>
      <c r="K15" s="82"/>
      <c r="L15" s="72"/>
      <c r="M15" s="72"/>
      <c r="N15" s="72"/>
      <c r="O15" s="73">
        <f>AB38</f>
        <v>15.553738665081015</v>
      </c>
      <c r="P15" s="74" t="s">
        <v>85</v>
      </c>
      <c r="S15" s="115" t="s">
        <v>61</v>
      </c>
      <c r="T15" s="115"/>
      <c r="U15" s="116"/>
      <c r="V15" s="116">
        <v>384</v>
      </c>
      <c r="W15" s="116">
        <v>359</v>
      </c>
      <c r="X15" s="116">
        <v>350</v>
      </c>
      <c r="Y15" s="112">
        <v>312</v>
      </c>
      <c r="Z15" s="112">
        <v>321</v>
      </c>
      <c r="AB15" s="117">
        <f t="shared" ref="AB15:AB34" si="2">IF(Z15="np",0,Z15/$Z$34)</f>
        <v>3.4855690924490194E-3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39.340239320694074</v>
      </c>
      <c r="E16" s="85" t="s">
        <v>85</v>
      </c>
      <c r="F16" s="24"/>
      <c r="G16" s="86" t="s">
        <v>280</v>
      </c>
      <c r="H16" s="35"/>
      <c r="I16" s="35"/>
      <c r="J16" s="35"/>
      <c r="K16" s="36"/>
      <c r="L16" s="35"/>
      <c r="M16" s="35"/>
      <c r="N16" s="35"/>
      <c r="O16" s="84">
        <f>AB37</f>
        <v>84.446261334918987</v>
      </c>
      <c r="P16" s="37" t="s">
        <v>85</v>
      </c>
      <c r="S16" s="115" t="s">
        <v>62</v>
      </c>
      <c r="T16" s="115"/>
      <c r="U16" s="116"/>
      <c r="V16" s="116">
        <v>119</v>
      </c>
      <c r="W16" s="116">
        <v>93</v>
      </c>
      <c r="X16" s="116">
        <v>97</v>
      </c>
      <c r="Y16" s="112">
        <v>116</v>
      </c>
      <c r="Z16" s="112">
        <v>99</v>
      </c>
      <c r="AB16" s="117">
        <f t="shared" si="2"/>
        <v>1.0749885986057724E-3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4015</v>
      </c>
      <c r="W17" s="116">
        <v>4095</v>
      </c>
      <c r="X17" s="116">
        <v>3999</v>
      </c>
      <c r="Y17" s="112">
        <v>3799</v>
      </c>
      <c r="Z17" s="112">
        <v>3771</v>
      </c>
      <c r="AB17" s="117">
        <f t="shared" si="2"/>
        <v>4.0947292983256237E-2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289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417</v>
      </c>
      <c r="W18" s="116">
        <v>405</v>
      </c>
      <c r="X18" s="116">
        <v>438</v>
      </c>
      <c r="Y18" s="112">
        <v>421</v>
      </c>
      <c r="Z18" s="112">
        <v>466</v>
      </c>
      <c r="AB18" s="117">
        <f t="shared" si="2"/>
        <v>5.0600473429322215E-3</v>
      </c>
    </row>
    <row r="19" spans="1:28" x14ac:dyDescent="0.25">
      <c r="A19" s="63" t="str">
        <f>$S$1&amp;" ("&amp;$V$2&amp;" to "&amp;$Z$2&amp;")"</f>
        <v>Manningham (2016-17 to 2020-21)</v>
      </c>
      <c r="B19" s="63"/>
      <c r="C19" s="63"/>
      <c r="D19" s="63"/>
      <c r="E19" s="63"/>
      <c r="F19" s="63"/>
      <c r="G19" s="63" t="str">
        <f>$S$1&amp;" ("&amp;$V$2&amp;" to "&amp;$Z$2&amp;")"</f>
        <v>Manningham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4709</v>
      </c>
      <c r="W19" s="116">
        <v>5351</v>
      </c>
      <c r="X19" s="116">
        <v>5562</v>
      </c>
      <c r="Y19" s="112">
        <v>5545</v>
      </c>
      <c r="Z19" s="112">
        <v>5704</v>
      </c>
      <c r="AB19" s="117">
        <f t="shared" si="2"/>
        <v>6.1936716832801268E-2</v>
      </c>
    </row>
    <row r="20" spans="1:28" x14ac:dyDescent="0.25">
      <c r="S20" s="115" t="s">
        <v>66</v>
      </c>
      <c r="T20" s="115"/>
      <c r="U20" s="116"/>
      <c r="V20" s="116">
        <v>4581</v>
      </c>
      <c r="W20" s="116">
        <v>4620</v>
      </c>
      <c r="X20" s="116">
        <v>4481</v>
      </c>
      <c r="Y20" s="112">
        <v>4365</v>
      </c>
      <c r="Z20" s="112">
        <v>4396</v>
      </c>
      <c r="AB20" s="117">
        <f t="shared" si="2"/>
        <v>4.7733837166373486E-2</v>
      </c>
    </row>
    <row r="21" spans="1:28" x14ac:dyDescent="0.25">
      <c r="S21" s="115" t="s">
        <v>67</v>
      </c>
      <c r="T21" s="115"/>
      <c r="U21" s="116"/>
      <c r="V21" s="116">
        <v>9344</v>
      </c>
      <c r="W21" s="116">
        <v>9634</v>
      </c>
      <c r="X21" s="116">
        <v>9714</v>
      </c>
      <c r="Y21" s="112">
        <v>10041</v>
      </c>
      <c r="Z21" s="112">
        <v>10155</v>
      </c>
      <c r="AB21" s="117">
        <f t="shared" si="2"/>
        <v>0.11026776988728908</v>
      </c>
    </row>
    <row r="22" spans="1:28" x14ac:dyDescent="0.25">
      <c r="S22" s="115" t="s">
        <v>68</v>
      </c>
      <c r="T22" s="115"/>
      <c r="U22" s="116"/>
      <c r="V22" s="116">
        <v>5544</v>
      </c>
      <c r="W22" s="116">
        <v>5565</v>
      </c>
      <c r="X22" s="116">
        <v>5903</v>
      </c>
      <c r="Y22" s="112">
        <v>6150</v>
      </c>
      <c r="Z22" s="112">
        <v>6369</v>
      </c>
      <c r="AB22" s="117">
        <f t="shared" si="2"/>
        <v>6.9157599843638021E-2</v>
      </c>
    </row>
    <row r="23" spans="1:28" x14ac:dyDescent="0.25">
      <c r="S23" s="115" t="s">
        <v>69</v>
      </c>
      <c r="T23" s="115"/>
      <c r="U23" s="116"/>
      <c r="V23" s="116">
        <v>1976</v>
      </c>
      <c r="W23" s="116">
        <v>2318</v>
      </c>
      <c r="X23" s="116">
        <v>2406</v>
      </c>
      <c r="Y23" s="112">
        <v>2339</v>
      </c>
      <c r="Z23" s="112">
        <v>2433</v>
      </c>
      <c r="AB23" s="117">
        <f t="shared" si="2"/>
        <v>2.6418659196038832E-2</v>
      </c>
    </row>
    <row r="24" spans="1:28" x14ac:dyDescent="0.25">
      <c r="S24" s="115" t="s">
        <v>70</v>
      </c>
      <c r="T24" s="115"/>
      <c r="U24" s="116"/>
      <c r="V24" s="116">
        <v>1809</v>
      </c>
      <c r="W24" s="116">
        <v>1859</v>
      </c>
      <c r="X24" s="116">
        <v>1903</v>
      </c>
      <c r="Y24" s="112">
        <v>1725</v>
      </c>
      <c r="Z24" s="112">
        <v>1636</v>
      </c>
      <c r="AB24" s="117">
        <f t="shared" si="2"/>
        <v>1.7764458053727714E-2</v>
      </c>
    </row>
    <row r="25" spans="1:28" x14ac:dyDescent="0.25">
      <c r="S25" s="115" t="s">
        <v>71</v>
      </c>
      <c r="T25" s="115"/>
      <c r="U25" s="116"/>
      <c r="V25" s="116">
        <v>4655</v>
      </c>
      <c r="W25" s="116">
        <v>4855</v>
      </c>
      <c r="X25" s="116">
        <v>4999</v>
      </c>
      <c r="Y25" s="112">
        <v>5109</v>
      </c>
      <c r="Z25" s="112">
        <v>5243</v>
      </c>
      <c r="AB25" s="117">
        <f t="shared" si="2"/>
        <v>5.6930961843333988E-2</v>
      </c>
    </row>
    <row r="26" spans="1:28" x14ac:dyDescent="0.25">
      <c r="S26" s="115" t="s">
        <v>72</v>
      </c>
      <c r="T26" s="115"/>
      <c r="U26" s="116"/>
      <c r="V26" s="116">
        <v>1935</v>
      </c>
      <c r="W26" s="116">
        <v>2211</v>
      </c>
      <c r="X26" s="116">
        <v>2101</v>
      </c>
      <c r="Y26" s="112">
        <v>2169</v>
      </c>
      <c r="Z26" s="112">
        <v>2138</v>
      </c>
      <c r="AB26" s="117">
        <f t="shared" si="2"/>
        <v>2.3215410341607488E-2</v>
      </c>
    </row>
    <row r="27" spans="1:28" x14ac:dyDescent="0.25">
      <c r="S27" s="115" t="s">
        <v>73</v>
      </c>
      <c r="T27" s="115"/>
      <c r="U27" s="116"/>
      <c r="V27" s="116">
        <v>8871</v>
      </c>
      <c r="W27" s="116">
        <v>9766</v>
      </c>
      <c r="X27" s="116">
        <v>10129</v>
      </c>
      <c r="Y27" s="112">
        <v>10045</v>
      </c>
      <c r="Z27" s="112">
        <v>10448</v>
      </c>
      <c r="AB27" s="117">
        <f t="shared" si="2"/>
        <v>0.11344930180033444</v>
      </c>
    </row>
    <row r="28" spans="1:28" x14ac:dyDescent="0.25">
      <c r="S28" s="115" t="s">
        <v>74</v>
      </c>
      <c r="T28" s="115"/>
      <c r="U28" s="116"/>
      <c r="V28" s="116">
        <v>5832</v>
      </c>
      <c r="W28" s="116">
        <v>6542</v>
      </c>
      <c r="X28" s="116">
        <v>6839</v>
      </c>
      <c r="Y28" s="112">
        <v>6950</v>
      </c>
      <c r="Z28" s="112">
        <v>6659</v>
      </c>
      <c r="AB28" s="117">
        <f t="shared" si="2"/>
        <v>7.2306556344604422E-2</v>
      </c>
    </row>
    <row r="29" spans="1:28" x14ac:dyDescent="0.25">
      <c r="S29" s="115" t="s">
        <v>75</v>
      </c>
      <c r="T29" s="115"/>
      <c r="U29" s="116"/>
      <c r="V29" s="116">
        <v>3400</v>
      </c>
      <c r="W29" s="116">
        <v>3095</v>
      </c>
      <c r="X29" s="116">
        <v>5455</v>
      </c>
      <c r="Y29" s="112">
        <v>3394</v>
      </c>
      <c r="Z29" s="112">
        <v>3481</v>
      </c>
      <c r="AB29" s="117">
        <f t="shared" si="2"/>
        <v>3.7798336482289835E-2</v>
      </c>
    </row>
    <row r="30" spans="1:28" x14ac:dyDescent="0.25">
      <c r="S30" s="115" t="s">
        <v>76</v>
      </c>
      <c r="T30" s="115"/>
      <c r="U30" s="116"/>
      <c r="V30" s="116">
        <v>7392</v>
      </c>
      <c r="W30" s="116">
        <v>7794</v>
      </c>
      <c r="X30" s="116">
        <v>6554</v>
      </c>
      <c r="Y30" s="112">
        <v>7941</v>
      </c>
      <c r="Z30" s="112">
        <v>7485</v>
      </c>
      <c r="AB30" s="117">
        <f t="shared" si="2"/>
        <v>8.1275653137012183E-2</v>
      </c>
    </row>
    <row r="31" spans="1:28" x14ac:dyDescent="0.25">
      <c r="S31" s="115" t="s">
        <v>77</v>
      </c>
      <c r="T31" s="115"/>
      <c r="U31" s="116"/>
      <c r="V31" s="116">
        <v>9868</v>
      </c>
      <c r="W31" s="116">
        <v>10432</v>
      </c>
      <c r="X31" s="116">
        <v>10927</v>
      </c>
      <c r="Y31" s="112">
        <v>11540</v>
      </c>
      <c r="Z31" s="112">
        <v>12369</v>
      </c>
      <c r="AB31" s="117">
        <f t="shared" si="2"/>
        <v>0.13430842400156362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1778</v>
      </c>
      <c r="W32" s="116">
        <v>1923</v>
      </c>
      <c r="X32" s="116">
        <v>2045</v>
      </c>
      <c r="Y32" s="112">
        <v>2135</v>
      </c>
      <c r="Z32" s="112">
        <v>2024</v>
      </c>
      <c r="AB32" s="117">
        <f t="shared" si="2"/>
        <v>2.1977544682606903E-2</v>
      </c>
    </row>
    <row r="33" spans="19:32" x14ac:dyDescent="0.25">
      <c r="S33" s="115" t="s">
        <v>79</v>
      </c>
      <c r="T33" s="115"/>
      <c r="U33" s="116"/>
      <c r="V33" s="116">
        <v>2753</v>
      </c>
      <c r="W33" s="116">
        <v>2998</v>
      </c>
      <c r="X33" s="116">
        <v>3131</v>
      </c>
      <c r="Y33" s="112">
        <v>3322</v>
      </c>
      <c r="Z33" s="112">
        <v>3366</v>
      </c>
      <c r="AB33" s="117">
        <f t="shared" si="2"/>
        <v>3.654961235259626E-2</v>
      </c>
    </row>
    <row r="34" spans="19:32" x14ac:dyDescent="0.25">
      <c r="S34" s="118" t="s">
        <v>53</v>
      </c>
      <c r="T34" s="118"/>
      <c r="U34" s="119"/>
      <c r="V34" s="119">
        <v>87277</v>
      </c>
      <c r="W34" s="119">
        <v>89117</v>
      </c>
      <c r="X34" s="119">
        <v>91523</v>
      </c>
      <c r="Y34" s="120">
        <v>91487</v>
      </c>
      <c r="Z34" s="120">
        <v>92094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54301</v>
      </c>
      <c r="W37" s="112">
        <v>55367</v>
      </c>
      <c r="X37" s="112">
        <v>55449</v>
      </c>
      <c r="Y37" s="112">
        <v>57020</v>
      </c>
      <c r="Z37" s="112">
        <v>56807</v>
      </c>
      <c r="AB37" s="132">
        <f>Z37/Z40*100</f>
        <v>84.446261334918987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9440</v>
      </c>
      <c r="W38" s="112">
        <v>9564</v>
      </c>
      <c r="X38" s="112">
        <v>10633</v>
      </c>
      <c r="Y38" s="112">
        <v>10398</v>
      </c>
      <c r="Z38" s="112">
        <v>10463</v>
      </c>
      <c r="AB38" s="132">
        <f>Z38/Z40*100</f>
        <v>15.553738665081015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63741</v>
      </c>
      <c r="W40" s="112">
        <v>64931</v>
      </c>
      <c r="X40" s="112">
        <v>66082</v>
      </c>
      <c r="Y40" s="112">
        <v>67418</v>
      </c>
      <c r="Z40" s="112">
        <v>67270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19</v>
      </c>
      <c r="W44" s="112">
        <v>19</v>
      </c>
      <c r="X44" s="112">
        <v>21</v>
      </c>
      <c r="Y44" s="112">
        <v>18</v>
      </c>
      <c r="Z44" s="112">
        <v>14</v>
      </c>
    </row>
    <row r="45" spans="19:32" x14ac:dyDescent="0.25">
      <c r="S45" s="115" t="s">
        <v>37</v>
      </c>
      <c r="T45" s="115"/>
      <c r="U45" s="112"/>
      <c r="V45" s="112">
        <v>591</v>
      </c>
      <c r="W45" s="112">
        <v>614</v>
      </c>
      <c r="X45" s="112">
        <v>591</v>
      </c>
      <c r="Y45" s="112">
        <v>628</v>
      </c>
      <c r="Z45" s="112">
        <v>752</v>
      </c>
    </row>
    <row r="46" spans="19:32" x14ac:dyDescent="0.25">
      <c r="S46" s="115" t="s">
        <v>38</v>
      </c>
      <c r="T46" s="115"/>
      <c r="U46" s="112"/>
      <c r="V46" s="112">
        <v>2271</v>
      </c>
      <c r="W46" s="112">
        <v>2325</v>
      </c>
      <c r="X46" s="112">
        <v>2595</v>
      </c>
      <c r="Y46" s="112">
        <v>2339</v>
      </c>
      <c r="Z46" s="112">
        <v>2370</v>
      </c>
    </row>
    <row r="47" spans="19:32" x14ac:dyDescent="0.25">
      <c r="S47" s="115" t="s">
        <v>39</v>
      </c>
      <c r="T47" s="115"/>
      <c r="U47" s="112"/>
      <c r="V47" s="112">
        <v>4104</v>
      </c>
      <c r="W47" s="112">
        <v>4333</v>
      </c>
      <c r="X47" s="112">
        <v>4575</v>
      </c>
      <c r="Y47" s="112">
        <v>4415</v>
      </c>
      <c r="Z47" s="112">
        <v>4343</v>
      </c>
    </row>
    <row r="48" spans="19:32" x14ac:dyDescent="0.25">
      <c r="S48" s="115" t="s">
        <v>40</v>
      </c>
      <c r="T48" s="115"/>
      <c r="U48" s="112"/>
      <c r="V48" s="112">
        <v>5033</v>
      </c>
      <c r="W48" s="112">
        <v>5167</v>
      </c>
      <c r="X48" s="112">
        <v>5221</v>
      </c>
      <c r="Y48" s="112">
        <v>5169</v>
      </c>
      <c r="Z48" s="112">
        <v>5077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4281</v>
      </c>
      <c r="W49" s="112">
        <v>4467</v>
      </c>
      <c r="X49" s="112">
        <v>4568</v>
      </c>
      <c r="Y49" s="112">
        <v>4746</v>
      </c>
      <c r="Z49" s="112">
        <v>4853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Manningham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4290</v>
      </c>
      <c r="W50" s="112">
        <v>4414</v>
      </c>
      <c r="X50" s="112">
        <v>4668</v>
      </c>
      <c r="Y50" s="112">
        <v>4767</v>
      </c>
      <c r="Z50" s="112">
        <v>4768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4126</v>
      </c>
      <c r="W51" s="112">
        <v>4205</v>
      </c>
      <c r="X51" s="112">
        <v>4252</v>
      </c>
      <c r="Y51" s="112">
        <v>4408</v>
      </c>
      <c r="Z51" s="112">
        <v>4568</v>
      </c>
    </row>
    <row r="52" spans="1:26" ht="15" customHeight="1" x14ac:dyDescent="0.25">
      <c r="S52" s="115" t="s">
        <v>44</v>
      </c>
      <c r="T52" s="115"/>
      <c r="U52" s="112"/>
      <c r="V52" s="112">
        <v>4423</v>
      </c>
      <c r="W52" s="112">
        <v>4411</v>
      </c>
      <c r="X52" s="112">
        <v>4369</v>
      </c>
      <c r="Y52" s="112">
        <v>4362</v>
      </c>
      <c r="Z52" s="112">
        <v>4160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4088</v>
      </c>
      <c r="W53" s="112">
        <v>4111</v>
      </c>
      <c r="X53" s="112">
        <v>4126</v>
      </c>
      <c r="Y53" s="112">
        <v>4171</v>
      </c>
      <c r="Z53" s="112">
        <v>4317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3802</v>
      </c>
      <c r="W54" s="112">
        <v>3789</v>
      </c>
      <c r="X54" s="112">
        <v>3903</v>
      </c>
      <c r="Y54" s="112">
        <v>3851</v>
      </c>
      <c r="Z54" s="112">
        <v>3827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2721</v>
      </c>
      <c r="W55" s="112">
        <v>2797</v>
      </c>
      <c r="X55" s="112">
        <v>2972</v>
      </c>
      <c r="Y55" s="112">
        <v>3091</v>
      </c>
      <c r="Z55" s="112">
        <v>3066</v>
      </c>
    </row>
    <row r="56" spans="1:26" ht="15" customHeight="1" x14ac:dyDescent="0.25">
      <c r="S56" s="115" t="s">
        <v>48</v>
      </c>
      <c r="T56" s="115"/>
      <c r="U56" s="112"/>
      <c r="V56" s="112">
        <v>1722</v>
      </c>
      <c r="W56" s="112">
        <v>1696</v>
      </c>
      <c r="X56" s="112">
        <v>1754</v>
      </c>
      <c r="Y56" s="112">
        <v>1760</v>
      </c>
      <c r="Z56" s="112">
        <v>1755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971</v>
      </c>
      <c r="W57" s="112">
        <v>964</v>
      </c>
      <c r="X57" s="112">
        <v>939</v>
      </c>
      <c r="Y57" s="112">
        <v>918</v>
      </c>
      <c r="Z57" s="112">
        <v>921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505</v>
      </c>
      <c r="W58" s="112">
        <v>492</v>
      </c>
      <c r="X58" s="112">
        <v>493</v>
      </c>
      <c r="Y58" s="112">
        <v>478</v>
      </c>
      <c r="Z58" s="112">
        <v>476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214</v>
      </c>
      <c r="W59" s="112">
        <v>232</v>
      </c>
      <c r="X59" s="112">
        <v>254</v>
      </c>
      <c r="Y59" s="112">
        <v>225</v>
      </c>
      <c r="Z59" s="112">
        <v>238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151</v>
      </c>
      <c r="W60" s="112">
        <v>147</v>
      </c>
      <c r="X60" s="112">
        <v>131</v>
      </c>
      <c r="Y60" s="112">
        <v>138</v>
      </c>
      <c r="Z60" s="112">
        <v>153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43315</v>
      </c>
      <c r="W61" s="112">
        <v>44189</v>
      </c>
      <c r="X61" s="112">
        <v>45441</v>
      </c>
      <c r="Y61" s="112">
        <v>45492</v>
      </c>
      <c r="Z61" s="112">
        <v>45658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26</v>
      </c>
      <c r="W63" s="112">
        <v>11</v>
      </c>
      <c r="X63" s="112">
        <v>24</v>
      </c>
      <c r="Y63" s="112">
        <v>26</v>
      </c>
      <c r="Z63" s="112">
        <v>25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716</v>
      </c>
      <c r="W64" s="112">
        <v>786</v>
      </c>
      <c r="X64" s="112">
        <v>772</v>
      </c>
      <c r="Y64" s="112">
        <v>795</v>
      </c>
      <c r="Z64" s="112">
        <v>901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Manningham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2744</v>
      </c>
      <c r="W65" s="112">
        <v>2701</v>
      </c>
      <c r="X65" s="112">
        <v>2673</v>
      </c>
      <c r="Y65" s="112">
        <v>2443</v>
      </c>
      <c r="Z65" s="112">
        <v>2610</v>
      </c>
    </row>
    <row r="66" spans="1:26" x14ac:dyDescent="0.25">
      <c r="S66" s="115" t="s">
        <v>39</v>
      </c>
      <c r="T66" s="115"/>
      <c r="U66" s="112"/>
      <c r="V66" s="112">
        <v>4515</v>
      </c>
      <c r="W66" s="112">
        <v>4778</v>
      </c>
      <c r="X66" s="112">
        <v>4957</v>
      </c>
      <c r="Y66" s="112">
        <v>4734</v>
      </c>
      <c r="Z66" s="112">
        <v>4697</v>
      </c>
    </row>
    <row r="67" spans="1:26" x14ac:dyDescent="0.25">
      <c r="S67" s="115" t="s">
        <v>40</v>
      </c>
      <c r="T67" s="115"/>
      <c r="U67" s="112"/>
      <c r="V67" s="112">
        <v>5095</v>
      </c>
      <c r="W67" s="112">
        <v>5153</v>
      </c>
      <c r="X67" s="112">
        <v>5170</v>
      </c>
      <c r="Y67" s="112">
        <v>5240</v>
      </c>
      <c r="Z67" s="112">
        <v>5064</v>
      </c>
    </row>
    <row r="68" spans="1:26" x14ac:dyDescent="0.25">
      <c r="S68" s="115" t="s">
        <v>41</v>
      </c>
      <c r="T68" s="115"/>
      <c r="U68" s="112"/>
      <c r="V68" s="112">
        <v>4281</v>
      </c>
      <c r="W68" s="112">
        <v>4476</v>
      </c>
      <c r="X68" s="112">
        <v>4578</v>
      </c>
      <c r="Y68" s="112">
        <v>4645</v>
      </c>
      <c r="Z68" s="112">
        <v>4681</v>
      </c>
    </row>
    <row r="69" spans="1:26" x14ac:dyDescent="0.25">
      <c r="S69" s="115" t="s">
        <v>42</v>
      </c>
      <c r="T69" s="115"/>
      <c r="U69" s="112"/>
      <c r="V69" s="112">
        <v>3835</v>
      </c>
      <c r="W69" s="112">
        <v>4154</v>
      </c>
      <c r="X69" s="112">
        <v>4492</v>
      </c>
      <c r="Y69" s="112">
        <v>4730</v>
      </c>
      <c r="Z69" s="112">
        <v>4860</v>
      </c>
    </row>
    <row r="70" spans="1:26" x14ac:dyDescent="0.25">
      <c r="S70" s="115" t="s">
        <v>43</v>
      </c>
      <c r="T70" s="115"/>
      <c r="U70" s="112"/>
      <c r="V70" s="112">
        <v>4120</v>
      </c>
      <c r="W70" s="112">
        <v>4079</v>
      </c>
      <c r="X70" s="112">
        <v>4154</v>
      </c>
      <c r="Y70" s="112">
        <v>4204</v>
      </c>
      <c r="Z70" s="112">
        <v>4394</v>
      </c>
    </row>
    <row r="71" spans="1:26" x14ac:dyDescent="0.25">
      <c r="S71" s="115" t="s">
        <v>44</v>
      </c>
      <c r="T71" s="115"/>
      <c r="U71" s="112"/>
      <c r="V71" s="112">
        <v>4832</v>
      </c>
      <c r="W71" s="112">
        <v>4788</v>
      </c>
      <c r="X71" s="112">
        <v>4817</v>
      </c>
      <c r="Y71" s="112">
        <v>4737</v>
      </c>
      <c r="Z71" s="112">
        <v>4539</v>
      </c>
    </row>
    <row r="72" spans="1:26" x14ac:dyDescent="0.25">
      <c r="S72" s="115" t="s">
        <v>45</v>
      </c>
      <c r="T72" s="115"/>
      <c r="U72" s="112"/>
      <c r="V72" s="112">
        <v>4504</v>
      </c>
      <c r="W72" s="112">
        <v>4485</v>
      </c>
      <c r="X72" s="112">
        <v>4618</v>
      </c>
      <c r="Y72" s="112">
        <v>4592</v>
      </c>
      <c r="Z72" s="112">
        <v>4746</v>
      </c>
    </row>
    <row r="73" spans="1:26" x14ac:dyDescent="0.25">
      <c r="S73" s="115" t="s">
        <v>46</v>
      </c>
      <c r="T73" s="115"/>
      <c r="U73" s="112"/>
      <c r="V73" s="112">
        <v>3769</v>
      </c>
      <c r="W73" s="112">
        <v>3918</v>
      </c>
      <c r="X73" s="112">
        <v>4051</v>
      </c>
      <c r="Y73" s="112">
        <v>4057</v>
      </c>
      <c r="Z73" s="112">
        <v>4094</v>
      </c>
    </row>
    <row r="74" spans="1:26" x14ac:dyDescent="0.25">
      <c r="S74" s="115" t="s">
        <v>47</v>
      </c>
      <c r="T74" s="115"/>
      <c r="U74" s="112"/>
      <c r="V74" s="112">
        <v>2608</v>
      </c>
      <c r="W74" s="112">
        <v>2618</v>
      </c>
      <c r="X74" s="112">
        <v>2782</v>
      </c>
      <c r="Y74" s="112">
        <v>2831</v>
      </c>
      <c r="Z74" s="112">
        <v>2840</v>
      </c>
    </row>
    <row r="75" spans="1:26" x14ac:dyDescent="0.25">
      <c r="S75" s="115" t="s">
        <v>48</v>
      </c>
      <c r="T75" s="115"/>
      <c r="U75" s="112"/>
      <c r="V75" s="112">
        <v>1414</v>
      </c>
      <c r="W75" s="112">
        <v>1447</v>
      </c>
      <c r="X75" s="112">
        <v>1456</v>
      </c>
      <c r="Y75" s="112">
        <v>1497</v>
      </c>
      <c r="Z75" s="112">
        <v>1540</v>
      </c>
    </row>
    <row r="76" spans="1:26" x14ac:dyDescent="0.25">
      <c r="S76" s="115" t="s">
        <v>49</v>
      </c>
      <c r="T76" s="115"/>
      <c r="U76" s="112"/>
      <c r="V76" s="112">
        <v>798</v>
      </c>
      <c r="W76" s="112">
        <v>791</v>
      </c>
      <c r="X76" s="112">
        <v>801</v>
      </c>
      <c r="Y76" s="112">
        <v>745</v>
      </c>
      <c r="Z76" s="112">
        <v>712</v>
      </c>
    </row>
    <row r="77" spans="1:26" x14ac:dyDescent="0.25">
      <c r="S77" s="115" t="s">
        <v>50</v>
      </c>
      <c r="T77" s="115"/>
      <c r="U77" s="112"/>
      <c r="V77" s="112">
        <v>342</v>
      </c>
      <c r="W77" s="112">
        <v>352</v>
      </c>
      <c r="X77" s="112">
        <v>368</v>
      </c>
      <c r="Y77" s="112">
        <v>347</v>
      </c>
      <c r="Z77" s="112">
        <v>327</v>
      </c>
    </row>
    <row r="78" spans="1:26" x14ac:dyDescent="0.25">
      <c r="S78" s="115" t="s">
        <v>51</v>
      </c>
      <c r="T78" s="115"/>
      <c r="U78" s="112"/>
      <c r="V78" s="112">
        <v>210</v>
      </c>
      <c r="W78" s="112">
        <v>220</v>
      </c>
      <c r="X78" s="112">
        <v>208</v>
      </c>
      <c r="Y78" s="112">
        <v>203</v>
      </c>
      <c r="Z78" s="112">
        <v>195</v>
      </c>
    </row>
    <row r="79" spans="1:26" x14ac:dyDescent="0.25">
      <c r="S79" s="115" t="s">
        <v>52</v>
      </c>
      <c r="T79" s="115"/>
      <c r="U79" s="112"/>
      <c r="V79" s="112">
        <v>148</v>
      </c>
      <c r="W79" s="112">
        <v>163</v>
      </c>
      <c r="X79" s="112">
        <v>157</v>
      </c>
      <c r="Y79" s="112">
        <v>166</v>
      </c>
      <c r="Z79" s="112">
        <v>179</v>
      </c>
    </row>
    <row r="80" spans="1:26" x14ac:dyDescent="0.25">
      <c r="S80" s="118" t="s">
        <v>53</v>
      </c>
      <c r="T80" s="118"/>
      <c r="U80" s="112"/>
      <c r="V80" s="112">
        <v>43962</v>
      </c>
      <c r="W80" s="112">
        <v>44925</v>
      </c>
      <c r="X80" s="112">
        <v>46074</v>
      </c>
      <c r="Y80" s="112">
        <v>45998</v>
      </c>
      <c r="Z80" s="112">
        <v>46404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Manningham</v>
      </c>
      <c r="D83" s="144"/>
      <c r="E83" s="144"/>
      <c r="F83" s="144"/>
      <c r="G83" s="144"/>
      <c r="H83" s="47"/>
      <c r="I83" s="47"/>
      <c r="J83" s="145" t="str">
        <f>'State data for spotlight'!A1</f>
        <v>Victoria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5896</v>
      </c>
      <c r="W83" s="112">
        <v>6007</v>
      </c>
      <c r="X83" s="112">
        <v>6064</v>
      </c>
      <c r="Y83" s="112">
        <v>6432</v>
      </c>
      <c r="Z83" s="112">
        <v>6429</v>
      </c>
      <c r="AD83" s="117"/>
    </row>
    <row r="84" spans="1:30" ht="15" customHeight="1" x14ac:dyDescent="0.25">
      <c r="A84" s="46"/>
      <c r="B84" s="46"/>
      <c r="C84" s="48"/>
      <c r="D84" s="139" t="s">
        <v>0</v>
      </c>
      <c r="E84" s="139"/>
      <c r="F84" s="139" t="s">
        <v>201</v>
      </c>
      <c r="G84" s="139"/>
      <c r="H84" s="48"/>
      <c r="I84" s="48"/>
      <c r="J84" s="48"/>
      <c r="K84" s="48"/>
      <c r="L84" s="139" t="s">
        <v>0</v>
      </c>
      <c r="M84" s="139"/>
      <c r="N84" s="139" t="s">
        <v>201</v>
      </c>
      <c r="O84" s="139"/>
      <c r="S84" s="115" t="s">
        <v>57</v>
      </c>
      <c r="T84" s="115"/>
      <c r="U84" s="112"/>
      <c r="V84" s="112">
        <v>7172</v>
      </c>
      <c r="W84" s="112">
        <v>7417</v>
      </c>
      <c r="X84" s="112">
        <v>7781</v>
      </c>
      <c r="Y84" s="112">
        <v>7994</v>
      </c>
      <c r="Z84" s="112">
        <v>7986</v>
      </c>
    </row>
    <row r="85" spans="1:30" ht="15" customHeight="1" x14ac:dyDescent="0.25">
      <c r="A85" s="46"/>
      <c r="B85" s="46"/>
      <c r="C85" s="58" t="s">
        <v>1</v>
      </c>
      <c r="D85" s="139" t="s">
        <v>2</v>
      </c>
      <c r="E85" s="139"/>
      <c r="F85" s="139" t="str">
        <f>"since "&amp;$V$2</f>
        <v>since 2016-17</v>
      </c>
      <c r="G85" s="139"/>
      <c r="H85" s="48"/>
      <c r="I85" s="48"/>
      <c r="J85" s="48"/>
      <c r="K85" s="58" t="s">
        <v>1</v>
      </c>
      <c r="L85" s="139" t="s">
        <v>2</v>
      </c>
      <c r="M85" s="139"/>
      <c r="N85" s="139" t="str">
        <f>"since "&amp;$V$2</f>
        <v>since 2016-17</v>
      </c>
      <c r="O85" s="139"/>
      <c r="S85" s="115" t="s">
        <v>195</v>
      </c>
      <c r="T85" s="115"/>
      <c r="U85" s="112"/>
      <c r="V85" s="112">
        <v>3588</v>
      </c>
      <c r="W85" s="112">
        <v>3689</v>
      </c>
      <c r="X85" s="112">
        <v>3797</v>
      </c>
      <c r="Y85" s="112">
        <v>3830</v>
      </c>
      <c r="Z85" s="112">
        <v>3760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92,094</v>
      </c>
      <c r="D86" s="96">
        <f t="shared" ref="D86:D91" si="4">AD4</f>
        <v>6.7008449842043127E-3</v>
      </c>
      <c r="E86" s="97">
        <f t="shared" ref="E86:E91" si="5">AD4</f>
        <v>6.7008449842043127E-3</v>
      </c>
      <c r="F86" s="96">
        <f t="shared" ref="F86:F91" si="6">AF4</f>
        <v>5.5167909806482562E-2</v>
      </c>
      <c r="G86" s="97">
        <f t="shared" ref="G86:G91" si="7">AF4</f>
        <v>5.5167909806482562E-2</v>
      </c>
      <c r="H86" s="57"/>
      <c r="I86" s="57"/>
      <c r="J86" s="140" t="str">
        <f>'State data for spotlight'!J4</f>
        <v>5,274,707</v>
      </c>
      <c r="K86" s="140"/>
      <c r="L86" s="96">
        <f>'State data for spotlight'!L4</f>
        <v>1.4421743640712803E-2</v>
      </c>
      <c r="M86" s="97">
        <f>'State data for spotlight'!L4</f>
        <v>1.4421743640712803E-2</v>
      </c>
      <c r="N86" s="96">
        <f>'State data for spotlight'!N4</f>
        <v>8.438148994686534E-2</v>
      </c>
      <c r="O86" s="97">
        <f>'State data for spotlight'!N4</f>
        <v>8.438148994686534E-2</v>
      </c>
      <c r="S86" s="115" t="s">
        <v>196</v>
      </c>
      <c r="T86" s="115"/>
      <c r="U86" s="112"/>
      <c r="V86" s="112">
        <v>1429</v>
      </c>
      <c r="W86" s="112">
        <v>1530</v>
      </c>
      <c r="X86" s="112">
        <v>1583</v>
      </c>
      <c r="Y86" s="112">
        <v>1683</v>
      </c>
      <c r="Z86" s="112">
        <v>1676</v>
      </c>
    </row>
    <row r="87" spans="1:30" ht="15" customHeight="1" x14ac:dyDescent="0.25">
      <c r="A87" s="98" t="s">
        <v>4</v>
      </c>
      <c r="B87" s="49"/>
      <c r="C87" s="57" t="str">
        <f t="shared" si="3"/>
        <v>45,658</v>
      </c>
      <c r="D87" s="96">
        <f t="shared" si="4"/>
        <v>3.7593158484841016E-3</v>
      </c>
      <c r="E87" s="97">
        <f t="shared" si="5"/>
        <v>3.7593158484841016E-3</v>
      </c>
      <c r="F87" s="96">
        <f t="shared" si="6"/>
        <v>5.4019114455884365E-2</v>
      </c>
      <c r="G87" s="97">
        <f t="shared" si="7"/>
        <v>5.4019114455884365E-2</v>
      </c>
      <c r="H87" s="57"/>
      <c r="I87" s="57"/>
      <c r="J87" s="140" t="str">
        <f>'State data for spotlight'!J5</f>
        <v>2,678,317</v>
      </c>
      <c r="K87" s="140"/>
      <c r="L87" s="96">
        <f>'State data for spotlight'!L5</f>
        <v>7.6054295905234603E-3</v>
      </c>
      <c r="M87" s="97">
        <f>'State data for spotlight'!L5</f>
        <v>7.6054295905234603E-3</v>
      </c>
      <c r="N87" s="96">
        <f>'State data for spotlight'!N5</f>
        <v>7.1082164833552008E-2</v>
      </c>
      <c r="O87" s="97">
        <f>'State data for spotlight'!N5</f>
        <v>7.1082164833552008E-2</v>
      </c>
      <c r="S87" s="115" t="s">
        <v>197</v>
      </c>
      <c r="T87" s="115"/>
      <c r="U87" s="112"/>
      <c r="V87" s="112">
        <v>2290</v>
      </c>
      <c r="W87" s="112">
        <v>2281</v>
      </c>
      <c r="X87" s="112">
        <v>2235</v>
      </c>
      <c r="Y87" s="112">
        <v>2223</v>
      </c>
      <c r="Z87" s="112">
        <v>2219</v>
      </c>
    </row>
    <row r="88" spans="1:30" ht="15" customHeight="1" x14ac:dyDescent="0.25">
      <c r="A88" s="98" t="s">
        <v>5</v>
      </c>
      <c r="B88" s="49"/>
      <c r="C88" s="57" t="str">
        <f t="shared" si="3"/>
        <v>46,404</v>
      </c>
      <c r="D88" s="96">
        <f t="shared" si="4"/>
        <v>8.8264707161180844E-3</v>
      </c>
      <c r="E88" s="97">
        <f t="shared" si="5"/>
        <v>8.8264707161180844E-3</v>
      </c>
      <c r="F88" s="96">
        <f t="shared" si="6"/>
        <v>5.5523963332802628E-2</v>
      </c>
      <c r="G88" s="97">
        <f t="shared" si="7"/>
        <v>5.5523963332802628E-2</v>
      </c>
      <c r="H88" s="57"/>
      <c r="I88" s="57"/>
      <c r="J88" s="140" t="str">
        <f>'State data for spotlight'!J6</f>
        <v>2,593,620</v>
      </c>
      <c r="K88" s="140"/>
      <c r="L88" s="96">
        <f>'State data for spotlight'!L6</f>
        <v>2.0458990541862843E-2</v>
      </c>
      <c r="M88" s="97">
        <f>'State data for spotlight'!L6</f>
        <v>2.0458990541862843E-2</v>
      </c>
      <c r="N88" s="96">
        <f>'State data for spotlight'!N6</f>
        <v>9.7278654845571522E-2</v>
      </c>
      <c r="O88" s="97">
        <f>'State data for spotlight'!N6</f>
        <v>9.7278654845571522E-2</v>
      </c>
      <c r="S88" s="115" t="s">
        <v>198</v>
      </c>
      <c r="T88" s="115"/>
      <c r="U88" s="112"/>
      <c r="V88" s="112">
        <v>2204</v>
      </c>
      <c r="W88" s="112">
        <v>2334</v>
      </c>
      <c r="X88" s="112">
        <v>2381</v>
      </c>
      <c r="Y88" s="112">
        <v>2389</v>
      </c>
      <c r="Z88" s="112">
        <v>2425</v>
      </c>
    </row>
    <row r="89" spans="1:30" ht="15" customHeight="1" x14ac:dyDescent="0.25">
      <c r="A89" s="49" t="s">
        <v>6</v>
      </c>
      <c r="B89" s="49"/>
      <c r="C89" s="57" t="str">
        <f t="shared" si="3"/>
        <v>67,276</v>
      </c>
      <c r="D89" s="96">
        <f t="shared" si="4"/>
        <v>-2.1506652230017798E-3</v>
      </c>
      <c r="E89" s="97">
        <f t="shared" si="5"/>
        <v>-2.1506652230017798E-3</v>
      </c>
      <c r="F89" s="96">
        <f t="shared" si="6"/>
        <v>5.5392579810181086E-2</v>
      </c>
      <c r="G89" s="97">
        <f t="shared" si="7"/>
        <v>5.5392579810181086E-2</v>
      </c>
      <c r="H89" s="57"/>
      <c r="I89" s="57"/>
      <c r="J89" s="140" t="str">
        <f>'State data for spotlight'!J7</f>
        <v>3,674,745</v>
      </c>
      <c r="K89" s="140"/>
      <c r="L89" s="96">
        <f>'State data for spotlight'!L7</f>
        <v>-4.8048916624486848E-3</v>
      </c>
      <c r="M89" s="97">
        <f>'State data for spotlight'!L7</f>
        <v>-4.8048916624486848E-3</v>
      </c>
      <c r="N89" s="96">
        <f>'State data for spotlight'!N7</f>
        <v>6.9960159780158238E-2</v>
      </c>
      <c r="O89" s="97">
        <f>'State data for spotlight'!N7</f>
        <v>6.9960159780158238E-2</v>
      </c>
      <c r="S89" s="115" t="s">
        <v>199</v>
      </c>
      <c r="T89" s="115"/>
      <c r="U89" s="112"/>
      <c r="V89" s="112">
        <v>1011</v>
      </c>
      <c r="W89" s="112">
        <v>1045</v>
      </c>
      <c r="X89" s="112">
        <v>1039</v>
      </c>
      <c r="Y89" s="112">
        <v>1082</v>
      </c>
      <c r="Z89" s="112">
        <v>1060</v>
      </c>
    </row>
    <row r="90" spans="1:30" ht="15" customHeight="1" x14ac:dyDescent="0.25">
      <c r="A90" s="49" t="s">
        <v>98</v>
      </c>
      <c r="B90" s="49"/>
      <c r="C90" s="57" t="str">
        <f t="shared" si="3"/>
        <v>$47,734</v>
      </c>
      <c r="D90" s="96">
        <f t="shared" si="4"/>
        <v>5.552857803711575E-2</v>
      </c>
      <c r="E90" s="97">
        <f t="shared" si="5"/>
        <v>5.552857803711575E-2</v>
      </c>
      <c r="F90" s="96">
        <f t="shared" si="6"/>
        <v>0.13569691400880024</v>
      </c>
      <c r="G90" s="97">
        <f t="shared" si="7"/>
        <v>0.13569691400880024</v>
      </c>
      <c r="H90" s="57"/>
      <c r="I90" s="57"/>
      <c r="J90" s="57"/>
      <c r="K90" s="57" t="str">
        <f>'State data for spotlight'!J8</f>
        <v>$47,209</v>
      </c>
      <c r="L90" s="96">
        <f>'State data for spotlight'!L8</f>
        <v>5.506898121546655E-2</v>
      </c>
      <c r="M90" s="97">
        <f>'State data for spotlight'!L8</f>
        <v>5.506898121546655E-2</v>
      </c>
      <c r="N90" s="96">
        <f>'State data for spotlight'!N8</f>
        <v>0.1204561491199776</v>
      </c>
      <c r="O90" s="97">
        <f>'State data for spotlight'!N8</f>
        <v>0.1204561491199776</v>
      </c>
      <c r="S90" s="115" t="s">
        <v>58</v>
      </c>
      <c r="T90" s="115"/>
      <c r="U90" s="112"/>
      <c r="V90" s="112">
        <v>1605</v>
      </c>
      <c r="W90" s="112">
        <v>1715</v>
      </c>
      <c r="X90" s="112">
        <v>1723</v>
      </c>
      <c r="Y90" s="112">
        <v>1795</v>
      </c>
      <c r="Z90" s="112">
        <v>1790</v>
      </c>
    </row>
    <row r="91" spans="1:30" ht="15" customHeight="1" x14ac:dyDescent="0.25">
      <c r="A91" s="49" t="s">
        <v>7</v>
      </c>
      <c r="B91" s="49"/>
      <c r="C91" s="57" t="str">
        <f t="shared" si="3"/>
        <v>$4,821.6 mil</v>
      </c>
      <c r="D91" s="96">
        <f t="shared" si="4"/>
        <v>5.5714016397226063E-2</v>
      </c>
      <c r="E91" s="97">
        <f t="shared" si="5"/>
        <v>5.5714016397226063E-2</v>
      </c>
      <c r="F91" s="96">
        <f t="shared" si="6"/>
        <v>0.21368169352643207</v>
      </c>
      <c r="G91" s="97">
        <f t="shared" si="7"/>
        <v>0.21368169352643207</v>
      </c>
      <c r="H91" s="57"/>
      <c r="I91" s="57"/>
      <c r="J91" s="57"/>
      <c r="K91" s="57" t="str">
        <f>'State data for spotlight'!J9</f>
        <v>$245.4 bil</v>
      </c>
      <c r="L91" s="96">
        <f>'State data for spotlight'!L9</f>
        <v>4.7371657837374626E-2</v>
      </c>
      <c r="M91" s="97">
        <f>'State data for spotlight'!L9</f>
        <v>4.7371657837374626E-2</v>
      </c>
      <c r="N91" s="96">
        <f>'State data for spotlight'!N9</f>
        <v>0.24227335855331145</v>
      </c>
      <c r="O91" s="97">
        <f>'State data for spotlight'!N9</f>
        <v>0.24227335855331145</v>
      </c>
      <c r="S91" s="118" t="s">
        <v>53</v>
      </c>
      <c r="T91" s="118"/>
      <c r="U91" s="112"/>
      <c r="V91" s="112">
        <v>32385</v>
      </c>
      <c r="W91" s="112">
        <v>32992</v>
      </c>
      <c r="X91" s="112">
        <v>33576</v>
      </c>
      <c r="Y91" s="112">
        <v>34255</v>
      </c>
      <c r="Z91" s="112">
        <v>34045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5" t="s">
        <v>202</v>
      </c>
      <c r="S93" s="115" t="s">
        <v>56</v>
      </c>
      <c r="T93" s="115"/>
      <c r="U93" s="112"/>
      <c r="V93" s="112">
        <v>3245</v>
      </c>
      <c r="W93" s="112">
        <v>3413</v>
      </c>
      <c r="X93" s="112">
        <v>3542</v>
      </c>
      <c r="Y93" s="112">
        <v>3803</v>
      </c>
      <c r="Z93" s="112">
        <v>3916</v>
      </c>
    </row>
    <row r="94" spans="1:30" ht="15" customHeight="1" x14ac:dyDescent="0.25">
      <c r="A94" s="136" t="s">
        <v>203</v>
      </c>
      <c r="S94" s="115" t="s">
        <v>57</v>
      </c>
      <c r="T94" s="115"/>
      <c r="U94" s="112"/>
      <c r="V94" s="112">
        <v>7772</v>
      </c>
      <c r="W94" s="112">
        <v>8010</v>
      </c>
      <c r="X94" s="112">
        <v>8273</v>
      </c>
      <c r="Y94" s="112">
        <v>8478</v>
      </c>
      <c r="Z94" s="112">
        <v>8652</v>
      </c>
    </row>
    <row r="95" spans="1:30" ht="15" customHeight="1" x14ac:dyDescent="0.25">
      <c r="A95" s="134" t="s">
        <v>286</v>
      </c>
      <c r="S95" s="115" t="s">
        <v>195</v>
      </c>
      <c r="T95" s="115"/>
      <c r="U95" s="112"/>
      <c r="V95" s="112">
        <v>766</v>
      </c>
      <c r="W95" s="112">
        <v>826</v>
      </c>
      <c r="X95" s="112">
        <v>851</v>
      </c>
      <c r="Y95" s="112">
        <v>877</v>
      </c>
      <c r="Z95" s="112">
        <v>849</v>
      </c>
    </row>
    <row r="96" spans="1:30" ht="15" customHeight="1" x14ac:dyDescent="0.25">
      <c r="A96" s="135" t="s">
        <v>278</v>
      </c>
      <c r="S96" s="115" t="s">
        <v>196</v>
      </c>
      <c r="T96" s="115"/>
      <c r="U96" s="112"/>
      <c r="V96" s="112">
        <v>2830</v>
      </c>
      <c r="W96" s="112">
        <v>3033</v>
      </c>
      <c r="X96" s="112">
        <v>3244</v>
      </c>
      <c r="Y96" s="112">
        <v>3409</v>
      </c>
      <c r="Z96" s="112">
        <v>3431</v>
      </c>
    </row>
    <row r="97" spans="1:32" ht="15" customHeight="1" x14ac:dyDescent="0.25">
      <c r="A97" s="134" t="s">
        <v>290</v>
      </c>
      <c r="S97" s="115" t="s">
        <v>197</v>
      </c>
      <c r="T97" s="115"/>
      <c r="U97" s="112"/>
      <c r="V97" s="112">
        <v>6316</v>
      </c>
      <c r="W97" s="112">
        <v>6388</v>
      </c>
      <c r="X97" s="112">
        <v>6367</v>
      </c>
      <c r="Y97" s="112">
        <v>6318</v>
      </c>
      <c r="Z97" s="112">
        <v>6233</v>
      </c>
    </row>
    <row r="98" spans="1:32" ht="15" customHeight="1" x14ac:dyDescent="0.25">
      <c r="A98" s="134" t="s">
        <v>291</v>
      </c>
      <c r="S98" s="115" t="s">
        <v>198</v>
      </c>
      <c r="T98" s="115"/>
      <c r="U98" s="112"/>
      <c r="V98" s="112">
        <v>3430</v>
      </c>
      <c r="W98" s="112">
        <v>3543</v>
      </c>
      <c r="X98" s="112">
        <v>3602</v>
      </c>
      <c r="Y98" s="112">
        <v>3594</v>
      </c>
      <c r="Z98" s="112">
        <v>3525</v>
      </c>
    </row>
    <row r="99" spans="1:32" ht="15" customHeight="1" x14ac:dyDescent="0.25">
      <c r="S99" s="115" t="s">
        <v>199</v>
      </c>
      <c r="T99" s="115"/>
      <c r="U99" s="112"/>
      <c r="V99" s="112">
        <v>150</v>
      </c>
      <c r="W99" s="112">
        <v>158</v>
      </c>
      <c r="X99" s="112">
        <v>155</v>
      </c>
      <c r="Y99" s="112">
        <v>152</v>
      </c>
      <c r="Z99" s="112">
        <v>167</v>
      </c>
    </row>
    <row r="100" spans="1:32" ht="15" customHeight="1" x14ac:dyDescent="0.25">
      <c r="S100" s="115" t="s">
        <v>58</v>
      </c>
      <c r="T100" s="115"/>
      <c r="U100" s="112"/>
      <c r="V100" s="112">
        <v>759</v>
      </c>
      <c r="W100" s="112">
        <v>811</v>
      </c>
      <c r="X100" s="112">
        <v>855</v>
      </c>
      <c r="Y100" s="112">
        <v>887</v>
      </c>
      <c r="Z100" s="112">
        <v>884</v>
      </c>
    </row>
    <row r="101" spans="1:32" x14ac:dyDescent="0.25">
      <c r="A101" s="18"/>
      <c r="S101" s="118" t="s">
        <v>53</v>
      </c>
      <c r="T101" s="118"/>
      <c r="U101" s="112"/>
      <c r="V101" s="112">
        <v>31355</v>
      </c>
      <c r="W101" s="112">
        <v>31931</v>
      </c>
      <c r="X101" s="112">
        <v>32506</v>
      </c>
      <c r="Y101" s="112">
        <v>33166</v>
      </c>
      <c r="Z101" s="112">
        <v>33203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204</v>
      </c>
      <c r="Y103" s="106" t="s">
        <v>281</v>
      </c>
      <c r="Z103" s="106" t="s">
        <v>287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68011</v>
      </c>
      <c r="W104" s="112">
        <v>69385</v>
      </c>
      <c r="X104" s="112">
        <v>70648</v>
      </c>
      <c r="Y104" s="112">
        <v>72467</v>
      </c>
      <c r="Z104" s="112">
        <v>72467</v>
      </c>
      <c r="AB104" s="109" t="str">
        <f>TEXT(Z104,"###,###")</f>
        <v>72,467</v>
      </c>
      <c r="AD104" s="130">
        <f>Z104/($Z$4)*100</f>
        <v>78.688079570873242</v>
      </c>
      <c r="AF104" s="109"/>
    </row>
    <row r="105" spans="1:32" x14ac:dyDescent="0.25">
      <c r="S105" s="115" t="s">
        <v>17</v>
      </c>
      <c r="T105" s="115"/>
      <c r="U105" s="112"/>
      <c r="V105" s="112">
        <v>12973</v>
      </c>
      <c r="W105" s="112">
        <v>12647</v>
      </c>
      <c r="X105" s="112">
        <v>13694</v>
      </c>
      <c r="Y105" s="112">
        <v>12931</v>
      </c>
      <c r="Z105" s="112">
        <v>12816</v>
      </c>
      <c r="AB105" s="109" t="str">
        <f>TEXT(Z105,"###,###")</f>
        <v>12,816</v>
      </c>
      <c r="AD105" s="130">
        <f>Z105/($Z$4)*100</f>
        <v>13.916216040132909</v>
      </c>
      <c r="AF105" s="109"/>
    </row>
    <row r="106" spans="1:32" x14ac:dyDescent="0.25">
      <c r="S106" s="118" t="s">
        <v>53</v>
      </c>
      <c r="T106" s="118"/>
      <c r="U106" s="120"/>
      <c r="V106" s="120">
        <v>80984</v>
      </c>
      <c r="W106" s="120">
        <v>82032</v>
      </c>
      <c r="X106" s="120">
        <v>84342</v>
      </c>
      <c r="Y106" s="120">
        <v>85398</v>
      </c>
      <c r="Z106" s="120">
        <v>85283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15466</v>
      </c>
      <c r="W108" s="112">
        <v>17913</v>
      </c>
      <c r="X108" s="112">
        <v>16584</v>
      </c>
      <c r="Y108" s="112">
        <v>17589</v>
      </c>
      <c r="Z108" s="112">
        <v>17128</v>
      </c>
      <c r="AB108" s="109" t="str">
        <f>TEXT(Z108,"###,###")</f>
        <v>17,128</v>
      </c>
      <c r="AD108" s="130">
        <f>Z108/($Z$4)*100</f>
        <v>18.598388602949161</v>
      </c>
      <c r="AF108" s="109"/>
    </row>
    <row r="109" spans="1:32" x14ac:dyDescent="0.25">
      <c r="S109" s="115" t="s">
        <v>20</v>
      </c>
      <c r="T109" s="115"/>
      <c r="U109" s="112"/>
      <c r="V109" s="112">
        <v>12907</v>
      </c>
      <c r="W109" s="112">
        <v>12739</v>
      </c>
      <c r="X109" s="112">
        <v>12773</v>
      </c>
      <c r="Y109" s="112">
        <v>12898</v>
      </c>
      <c r="Z109" s="112">
        <v>13963</v>
      </c>
      <c r="AB109" s="109" t="str">
        <f>TEXT(Z109,"###,###")</f>
        <v>13,963</v>
      </c>
      <c r="AD109" s="130">
        <f>Z109/($Z$4)*100</f>
        <v>15.161682628618586</v>
      </c>
      <c r="AF109" s="109"/>
    </row>
    <row r="110" spans="1:32" x14ac:dyDescent="0.25">
      <c r="S110" s="115" t="s">
        <v>21</v>
      </c>
      <c r="T110" s="115"/>
      <c r="U110" s="112"/>
      <c r="V110" s="112">
        <v>17502</v>
      </c>
      <c r="W110" s="112">
        <v>16982</v>
      </c>
      <c r="X110" s="112">
        <v>18889</v>
      </c>
      <c r="Y110" s="112">
        <v>17561</v>
      </c>
      <c r="Z110" s="112">
        <v>17664</v>
      </c>
      <c r="AB110" s="109" t="str">
        <f>TEXT(Z110,"###,###")</f>
        <v>17,664</v>
      </c>
      <c r="AD110" s="130">
        <f>Z110/($Z$4)*100</f>
        <v>19.180402632093298</v>
      </c>
      <c r="AF110" s="109"/>
    </row>
    <row r="111" spans="1:32" x14ac:dyDescent="0.25">
      <c r="S111" s="115" t="s">
        <v>22</v>
      </c>
      <c r="T111" s="115"/>
      <c r="U111" s="112"/>
      <c r="V111" s="112">
        <v>33889</v>
      </c>
      <c r="W111" s="112">
        <v>33855</v>
      </c>
      <c r="X111" s="112">
        <v>35806</v>
      </c>
      <c r="Y111" s="112">
        <v>35886</v>
      </c>
      <c r="Z111" s="112">
        <v>36230</v>
      </c>
      <c r="AB111" s="109" t="str">
        <f>TEXT(Z111,"###,###")</f>
        <v>36,230</v>
      </c>
      <c r="AD111" s="130">
        <f>Z111/($Z$4)*100</f>
        <v>39.340239320694074</v>
      </c>
      <c r="AF111" s="109"/>
    </row>
    <row r="112" spans="1:32" x14ac:dyDescent="0.25">
      <c r="S112" s="118" t="s">
        <v>53</v>
      </c>
      <c r="T112" s="118"/>
      <c r="U112" s="112"/>
      <c r="V112" s="112">
        <v>87278</v>
      </c>
      <c r="W112" s="112">
        <v>89115</v>
      </c>
      <c r="X112" s="112">
        <v>91517</v>
      </c>
      <c r="Y112" s="112">
        <v>91482</v>
      </c>
      <c r="Z112" s="112">
        <v>92094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42.75</v>
      </c>
      <c r="W118" s="131">
        <v>42.7</v>
      </c>
      <c r="X118" s="131">
        <v>42.54</v>
      </c>
      <c r="Y118" s="131">
        <v>42.6</v>
      </c>
      <c r="Z118" s="131">
        <v>42.72</v>
      </c>
      <c r="AB118" s="109" t="str">
        <f>TEXT(Z118,"##.0")</f>
        <v>42.7</v>
      </c>
    </row>
    <row r="120" spans="19:32" x14ac:dyDescent="0.25">
      <c r="S120" s="101" t="s">
        <v>100</v>
      </c>
      <c r="T120" s="112"/>
      <c r="U120" s="112"/>
      <c r="V120" s="112">
        <v>54125</v>
      </c>
      <c r="W120" s="112">
        <v>55015</v>
      </c>
      <c r="X120" s="112">
        <v>55829</v>
      </c>
      <c r="Y120" s="112">
        <v>56921</v>
      </c>
      <c r="Z120" s="112">
        <v>56553</v>
      </c>
      <c r="AB120" s="109" t="str">
        <f>TEXT(Z120,"###,###")</f>
        <v>56,553</v>
      </c>
    </row>
    <row r="121" spans="19:32" x14ac:dyDescent="0.25">
      <c r="S121" s="101" t="s">
        <v>101</v>
      </c>
      <c r="T121" s="112"/>
      <c r="U121" s="112"/>
      <c r="V121" s="112">
        <v>5222</v>
      </c>
      <c r="W121" s="112">
        <v>5364</v>
      </c>
      <c r="X121" s="112">
        <v>5499</v>
      </c>
      <c r="Y121" s="112">
        <v>5445</v>
      </c>
      <c r="Z121" s="112">
        <v>5473</v>
      </c>
      <c r="AB121" s="109" t="str">
        <f>TEXT(Z121,"###,###")</f>
        <v>5,473</v>
      </c>
    </row>
    <row r="122" spans="19:32" x14ac:dyDescent="0.25">
      <c r="S122" s="101" t="s">
        <v>102</v>
      </c>
      <c r="T122" s="112"/>
      <c r="U122" s="112"/>
      <c r="V122" s="112">
        <v>4389</v>
      </c>
      <c r="W122" s="112">
        <v>4544</v>
      </c>
      <c r="X122" s="112">
        <v>4760</v>
      </c>
      <c r="Y122" s="112">
        <v>5052</v>
      </c>
      <c r="Z122" s="112">
        <v>5241</v>
      </c>
      <c r="AB122" s="109" t="str">
        <f>TEXT(Z122,"###,###")</f>
        <v>5,241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58514</v>
      </c>
      <c r="W124" s="112">
        <v>59559</v>
      </c>
      <c r="X124" s="112">
        <v>60589</v>
      </c>
      <c r="Y124" s="112">
        <v>61973</v>
      </c>
      <c r="Z124" s="112">
        <v>61794</v>
      </c>
      <c r="AB124" s="109" t="str">
        <f>TEXT(Z124,"###,###")</f>
        <v>61,794</v>
      </c>
      <c r="AD124" s="127">
        <f>Z124/$Z$7*100</f>
        <v>91.851477495689409</v>
      </c>
    </row>
    <row r="125" spans="19:32" x14ac:dyDescent="0.25">
      <c r="S125" s="101" t="s">
        <v>104</v>
      </c>
      <c r="T125" s="112"/>
      <c r="U125" s="112"/>
      <c r="V125" s="112">
        <v>9611</v>
      </c>
      <c r="W125" s="112">
        <v>9908</v>
      </c>
      <c r="X125" s="112">
        <v>10259</v>
      </c>
      <c r="Y125" s="112">
        <v>10497</v>
      </c>
      <c r="Z125" s="112">
        <v>10714</v>
      </c>
      <c r="AB125" s="109" t="str">
        <f>TEXT(Z125,"###,###")</f>
        <v>10,714</v>
      </c>
      <c r="AD125" s="127">
        <f>Z125/$Z$7*100</f>
        <v>15.92544146500981</v>
      </c>
    </row>
    <row r="127" spans="19:32" x14ac:dyDescent="0.25">
      <c r="S127" s="101" t="s">
        <v>105</v>
      </c>
      <c r="T127" s="112"/>
      <c r="U127" s="112"/>
      <c r="V127" s="112">
        <v>32390</v>
      </c>
      <c r="W127" s="112">
        <v>32993</v>
      </c>
      <c r="X127" s="112">
        <v>33579</v>
      </c>
      <c r="Y127" s="112">
        <v>34260</v>
      </c>
      <c r="Z127" s="112">
        <v>34043</v>
      </c>
      <c r="AB127" s="109" t="str">
        <f>TEXT(Z127,"###,###")</f>
        <v>34,043</v>
      </c>
      <c r="AD127" s="127">
        <f>Z127/$Z$7*100</f>
        <v>50.601997740650454</v>
      </c>
    </row>
    <row r="128" spans="19:32" x14ac:dyDescent="0.25">
      <c r="S128" s="101" t="s">
        <v>106</v>
      </c>
      <c r="T128" s="112"/>
      <c r="U128" s="112"/>
      <c r="V128" s="112">
        <v>31359</v>
      </c>
      <c r="W128" s="112">
        <v>31932</v>
      </c>
      <c r="X128" s="112">
        <v>32506</v>
      </c>
      <c r="Y128" s="112">
        <v>33163</v>
      </c>
      <c r="Z128" s="112">
        <v>33202</v>
      </c>
      <c r="AB128" s="109" t="str">
        <f>TEXT(Z128,"###,###")</f>
        <v>33,202</v>
      </c>
      <c r="AD128" s="127">
        <f>Z128/$Z$7*100</f>
        <v>49.351923419941734</v>
      </c>
    </row>
    <row r="130" spans="19:20" x14ac:dyDescent="0.25">
      <c r="S130" s="101" t="s">
        <v>282</v>
      </c>
      <c r="T130" s="127">
        <v>84.061180807420172</v>
      </c>
    </row>
    <row r="131" spans="19:20" x14ac:dyDescent="0.25">
      <c r="S131" s="101" t="s">
        <v>283</v>
      </c>
      <c r="T131" s="127">
        <v>8.1351447767405904</v>
      </c>
    </row>
    <row r="132" spans="19:20" x14ac:dyDescent="0.25">
      <c r="S132" s="101" t="s">
        <v>284</v>
      </c>
      <c r="T132" s="127">
        <v>7.7902966882692191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F000E3A7-8107-4B6E-8E6B-B70BBCE44D0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C7DF81BB-454B-47A5-85C7-5BFC28B4CF7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20745E20-2680-428D-A9D6-F8902CFAD5E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69B9046C-822C-4020-B055-9D0076EDCA1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C055D2-ECB1-4064-8AF0-B2AD5F000106}">
  <sheetPr codeName="Sheet105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151</v>
      </c>
      <c r="T1" s="99"/>
      <c r="U1" s="99"/>
      <c r="V1" s="99"/>
      <c r="W1" s="99"/>
      <c r="X1" s="99"/>
      <c r="Y1" s="100" t="s">
        <v>241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204</v>
      </c>
      <c r="Y2" s="103" t="s">
        <v>281</v>
      </c>
      <c r="Z2" s="103" t="s">
        <v>287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60" t="s">
        <v>292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151</v>
      </c>
      <c r="Y3" s="105" t="s">
        <v>241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8.41 Mansfield, Victoria,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7157</v>
      </c>
      <c r="W4" s="108">
        <v>7576</v>
      </c>
      <c r="X4" s="108">
        <v>7433</v>
      </c>
      <c r="Y4" s="108">
        <v>7647</v>
      </c>
      <c r="Z4" s="108">
        <v>8042</v>
      </c>
      <c r="AB4" s="109" t="str">
        <f>TEXT(Z4,"###,###")</f>
        <v>8,042</v>
      </c>
      <c r="AD4" s="110">
        <f>Z4/Y4-1</f>
        <v>5.1654243494180685E-2</v>
      </c>
      <c r="AF4" s="110">
        <f>Z4/V4-1</f>
        <v>0.12365516277770006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3512</v>
      </c>
      <c r="W5" s="108">
        <v>3781</v>
      </c>
      <c r="X5" s="108">
        <v>3593</v>
      </c>
      <c r="Y5" s="108">
        <v>3708</v>
      </c>
      <c r="Z5" s="108">
        <v>3864</v>
      </c>
      <c r="AB5" s="109" t="str">
        <f>TEXT(Z5,"###,###")</f>
        <v>3,864</v>
      </c>
      <c r="AD5" s="110">
        <f t="shared" ref="AD5:AD9" si="0">Z5/Y5-1</f>
        <v>4.2071197411003292E-2</v>
      </c>
      <c r="AF5" s="110">
        <f t="shared" ref="AF5:AF9" si="1">Z5/V5-1</f>
        <v>0.10022779043280172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3646</v>
      </c>
      <c r="W6" s="108">
        <v>3799</v>
      </c>
      <c r="X6" s="108">
        <v>3843</v>
      </c>
      <c r="Y6" s="108">
        <v>3943</v>
      </c>
      <c r="Z6" s="108">
        <v>4173</v>
      </c>
      <c r="AB6" s="109" t="str">
        <f>TEXT(Z6,"###,###")</f>
        <v>4,173</v>
      </c>
      <c r="AD6" s="110">
        <f t="shared" si="0"/>
        <v>5.833121988333767E-2</v>
      </c>
      <c r="AF6" s="110">
        <f t="shared" si="1"/>
        <v>0.14454196379594086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4661</v>
      </c>
      <c r="W7" s="108">
        <v>4952</v>
      </c>
      <c r="X7" s="108">
        <v>5011</v>
      </c>
      <c r="Y7" s="108">
        <v>5225</v>
      </c>
      <c r="Z7" s="108">
        <v>5408</v>
      </c>
      <c r="AB7" s="109" t="str">
        <f>TEXT(Z7,"###,###")</f>
        <v>5,408</v>
      </c>
      <c r="AD7" s="110">
        <f t="shared" si="0"/>
        <v>3.5023923444976068E-2</v>
      </c>
      <c r="AF7" s="110">
        <f t="shared" si="1"/>
        <v>0.16026603733104494</v>
      </c>
    </row>
    <row r="8" spans="1:32" ht="17.25" customHeight="1" x14ac:dyDescent="0.25">
      <c r="A8" s="64" t="s">
        <v>12</v>
      </c>
      <c r="B8" s="65"/>
      <c r="C8" s="29"/>
      <c r="D8" s="66" t="str">
        <f>AB4</f>
        <v>8,042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5,408</v>
      </c>
      <c r="P8" s="67"/>
      <c r="S8" s="107" t="s">
        <v>84</v>
      </c>
      <c r="T8" s="108"/>
      <c r="U8" s="108"/>
      <c r="V8" s="108">
        <v>28336</v>
      </c>
      <c r="W8" s="108">
        <v>29968.48</v>
      </c>
      <c r="X8" s="108">
        <v>30830</v>
      </c>
      <c r="Y8" s="108">
        <v>33373.699999999997</v>
      </c>
      <c r="Z8" s="108">
        <v>37247</v>
      </c>
      <c r="AB8" s="109" t="str">
        <f>TEXT(Z8,"$###,###")</f>
        <v>$37,247</v>
      </c>
      <c r="AD8" s="110">
        <f t="shared" si="0"/>
        <v>0.116058453213159</v>
      </c>
      <c r="AF8" s="110">
        <f t="shared" si="1"/>
        <v>0.31447628458498023</v>
      </c>
    </row>
    <row r="9" spans="1:32" x14ac:dyDescent="0.25">
      <c r="A9" s="30" t="s">
        <v>14</v>
      </c>
      <c r="B9" s="71"/>
      <c r="C9" s="72"/>
      <c r="D9" s="73">
        <f>AD104</f>
        <v>69.584680427754293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50.147928994082832</v>
      </c>
      <c r="P9" s="74" t="s">
        <v>85</v>
      </c>
      <c r="S9" s="107" t="s">
        <v>7</v>
      </c>
      <c r="T9" s="108"/>
      <c r="U9" s="108"/>
      <c r="V9" s="108">
        <v>194988110</v>
      </c>
      <c r="W9" s="108">
        <v>210750676</v>
      </c>
      <c r="X9" s="108">
        <v>220115395</v>
      </c>
      <c r="Y9" s="108">
        <v>241874727</v>
      </c>
      <c r="Z9" s="108">
        <v>267861974</v>
      </c>
      <c r="AB9" s="109" t="str">
        <f>TEXT(Z9/1000000,"$#,###.0")&amp;" mil"</f>
        <v>$267.9 mil</v>
      </c>
      <c r="AD9" s="110">
        <f t="shared" si="0"/>
        <v>0.10744093573695279</v>
      </c>
      <c r="AF9" s="110">
        <f t="shared" si="1"/>
        <v>0.37373491132356729</v>
      </c>
    </row>
    <row r="10" spans="1:32" x14ac:dyDescent="0.25">
      <c r="A10" s="30" t="s">
        <v>17</v>
      </c>
      <c r="B10" s="71"/>
      <c r="C10" s="72"/>
      <c r="D10" s="73">
        <f>AD105</f>
        <v>16.575478736632679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49.778106508875744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72.26331360946746</v>
      </c>
      <c r="P11" s="74" t="s">
        <v>85</v>
      </c>
      <c r="S11" s="107" t="s">
        <v>29</v>
      </c>
      <c r="T11" s="112"/>
      <c r="U11" s="112"/>
      <c r="V11" s="112">
        <v>5769</v>
      </c>
      <c r="W11" s="112">
        <v>6117</v>
      </c>
      <c r="X11" s="112">
        <v>6038</v>
      </c>
      <c r="Y11" s="112">
        <v>6178</v>
      </c>
      <c r="Z11" s="112">
        <v>6546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14.644970414201183</v>
      </c>
      <c r="P12" s="74" t="s">
        <v>85</v>
      </c>
      <c r="S12" s="107" t="s">
        <v>30</v>
      </c>
      <c r="T12" s="112"/>
      <c r="U12" s="112"/>
      <c r="V12" s="112">
        <v>1394</v>
      </c>
      <c r="W12" s="112">
        <v>1467</v>
      </c>
      <c r="X12" s="112">
        <v>1401</v>
      </c>
      <c r="Y12" s="112">
        <v>1475</v>
      </c>
      <c r="Z12" s="112">
        <v>1496</v>
      </c>
    </row>
    <row r="13" spans="1:32" ht="15" customHeight="1" x14ac:dyDescent="0.25">
      <c r="A13" s="30" t="s">
        <v>19</v>
      </c>
      <c r="B13" s="72"/>
      <c r="C13" s="72"/>
      <c r="D13" s="73">
        <f>AD108</f>
        <v>21.897537925889083</v>
      </c>
      <c r="E13" s="74" t="s">
        <v>85</v>
      </c>
      <c r="F13" s="24"/>
      <c r="G13" s="142" t="s">
        <v>285</v>
      </c>
      <c r="H13" s="143"/>
      <c r="I13" s="143"/>
      <c r="J13" s="143"/>
      <c r="K13" s="143"/>
      <c r="L13" s="143"/>
      <c r="M13" s="81"/>
      <c r="N13" s="72"/>
      <c r="O13" s="73">
        <f>T132</f>
        <v>13.05473372781065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19.348420790848049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45.6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28.910718726684902</v>
      </c>
      <c r="E15" s="74" t="s">
        <v>85</v>
      </c>
      <c r="F15" s="24"/>
      <c r="G15" s="33" t="s">
        <v>279</v>
      </c>
      <c r="H15" s="72"/>
      <c r="I15" s="72"/>
      <c r="J15" s="72"/>
      <c r="K15" s="82"/>
      <c r="L15" s="72"/>
      <c r="M15" s="72"/>
      <c r="N15" s="72"/>
      <c r="O15" s="73">
        <f>AB38</f>
        <v>17.931162102146558</v>
      </c>
      <c r="P15" s="74" t="s">
        <v>85</v>
      </c>
      <c r="S15" s="115" t="s">
        <v>61</v>
      </c>
      <c r="T15" s="115"/>
      <c r="U15" s="116"/>
      <c r="V15" s="116">
        <v>552</v>
      </c>
      <c r="W15" s="116">
        <v>568</v>
      </c>
      <c r="X15" s="116">
        <v>533</v>
      </c>
      <c r="Y15" s="112">
        <v>512</v>
      </c>
      <c r="Z15" s="112">
        <v>542</v>
      </c>
      <c r="AB15" s="117">
        <f t="shared" ref="AB15:AB34" si="2">IF(Z15="np",0,Z15/$Z$34)</f>
        <v>6.7396170106938574E-2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17.731907485700074</v>
      </c>
      <c r="E16" s="85" t="s">
        <v>85</v>
      </c>
      <c r="F16" s="24"/>
      <c r="G16" s="86" t="s">
        <v>280</v>
      </c>
      <c r="H16" s="35"/>
      <c r="I16" s="35"/>
      <c r="J16" s="35"/>
      <c r="K16" s="36"/>
      <c r="L16" s="35"/>
      <c r="M16" s="35"/>
      <c r="N16" s="35"/>
      <c r="O16" s="84">
        <f>AB37</f>
        <v>82.068837897853442</v>
      </c>
      <c r="P16" s="37" t="s">
        <v>85</v>
      </c>
      <c r="S16" s="115" t="s">
        <v>62</v>
      </c>
      <c r="T16" s="115"/>
      <c r="U16" s="116"/>
      <c r="V16" s="116">
        <v>49</v>
      </c>
      <c r="W16" s="116">
        <v>61</v>
      </c>
      <c r="X16" s="116">
        <v>71</v>
      </c>
      <c r="Y16" s="112">
        <v>103</v>
      </c>
      <c r="Z16" s="112">
        <v>117</v>
      </c>
      <c r="AB16" s="117">
        <f t="shared" si="2"/>
        <v>1.4548619746331759E-2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187</v>
      </c>
      <c r="W17" s="116">
        <v>268</v>
      </c>
      <c r="X17" s="116">
        <v>234</v>
      </c>
      <c r="Y17" s="112">
        <v>200</v>
      </c>
      <c r="Z17" s="112">
        <v>195</v>
      </c>
      <c r="AB17" s="117">
        <f t="shared" si="2"/>
        <v>2.4247699577219596E-2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289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34</v>
      </c>
      <c r="W18" s="116">
        <v>39</v>
      </c>
      <c r="X18" s="116">
        <v>37</v>
      </c>
      <c r="Y18" s="112">
        <v>31</v>
      </c>
      <c r="Z18" s="112">
        <v>28</v>
      </c>
      <c r="AB18" s="117">
        <f t="shared" si="2"/>
        <v>3.4817209649340959E-3</v>
      </c>
    </row>
    <row r="19" spans="1:28" x14ac:dyDescent="0.25">
      <c r="A19" s="63" t="str">
        <f>$S$1&amp;" ("&amp;$V$2&amp;" to "&amp;$Z$2&amp;")"</f>
        <v>Mansfield (2016-17 to 2020-21)</v>
      </c>
      <c r="B19" s="63"/>
      <c r="C19" s="63"/>
      <c r="D19" s="63"/>
      <c r="E19" s="63"/>
      <c r="F19" s="63"/>
      <c r="G19" s="63" t="str">
        <f>$S$1&amp;" ("&amp;$V$2&amp;" to "&amp;$Z$2&amp;")"</f>
        <v>Mansfield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489</v>
      </c>
      <c r="W19" s="116">
        <v>646</v>
      </c>
      <c r="X19" s="116">
        <v>621</v>
      </c>
      <c r="Y19" s="112">
        <v>694</v>
      </c>
      <c r="Z19" s="112">
        <v>695</v>
      </c>
      <c r="AB19" s="117">
        <f t="shared" si="2"/>
        <v>8.642128823675703E-2</v>
      </c>
    </row>
    <row r="20" spans="1:28" x14ac:dyDescent="0.25">
      <c r="S20" s="115" t="s">
        <v>66</v>
      </c>
      <c r="T20" s="115"/>
      <c r="U20" s="116"/>
      <c r="V20" s="116">
        <v>150</v>
      </c>
      <c r="W20" s="116">
        <v>163</v>
      </c>
      <c r="X20" s="116">
        <v>151</v>
      </c>
      <c r="Y20" s="112">
        <v>164</v>
      </c>
      <c r="Z20" s="112">
        <v>188</v>
      </c>
      <c r="AB20" s="117">
        <f t="shared" si="2"/>
        <v>2.3377269335986071E-2</v>
      </c>
    </row>
    <row r="21" spans="1:28" x14ac:dyDescent="0.25">
      <c r="S21" s="115" t="s">
        <v>67</v>
      </c>
      <c r="T21" s="115"/>
      <c r="U21" s="116"/>
      <c r="V21" s="116">
        <v>654</v>
      </c>
      <c r="W21" s="116">
        <v>736</v>
      </c>
      <c r="X21" s="116">
        <v>715</v>
      </c>
      <c r="Y21" s="112">
        <v>760</v>
      </c>
      <c r="Z21" s="112">
        <v>833</v>
      </c>
      <c r="AB21" s="117">
        <f t="shared" si="2"/>
        <v>0.10358119870678936</v>
      </c>
    </row>
    <row r="22" spans="1:28" x14ac:dyDescent="0.25">
      <c r="S22" s="115" t="s">
        <v>68</v>
      </c>
      <c r="T22" s="115"/>
      <c r="U22" s="116"/>
      <c r="V22" s="116">
        <v>643</v>
      </c>
      <c r="W22" s="116">
        <v>695</v>
      </c>
      <c r="X22" s="116">
        <v>693</v>
      </c>
      <c r="Y22" s="112">
        <v>712</v>
      </c>
      <c r="Z22" s="112">
        <v>755</v>
      </c>
      <c r="AB22" s="117">
        <f t="shared" si="2"/>
        <v>9.3882118875901518E-2</v>
      </c>
    </row>
    <row r="23" spans="1:28" x14ac:dyDescent="0.25">
      <c r="S23" s="115" t="s">
        <v>69</v>
      </c>
      <c r="T23" s="115"/>
      <c r="U23" s="116"/>
      <c r="V23" s="116">
        <v>348</v>
      </c>
      <c r="W23" s="116">
        <v>410</v>
      </c>
      <c r="X23" s="116">
        <v>352</v>
      </c>
      <c r="Y23" s="112">
        <v>355</v>
      </c>
      <c r="Z23" s="112">
        <v>338</v>
      </c>
      <c r="AB23" s="117">
        <f t="shared" si="2"/>
        <v>4.2029345933847301E-2</v>
      </c>
    </row>
    <row r="24" spans="1:28" x14ac:dyDescent="0.25">
      <c r="S24" s="115" t="s">
        <v>70</v>
      </c>
      <c r="T24" s="115"/>
      <c r="U24" s="116"/>
      <c r="V24" s="116">
        <v>66</v>
      </c>
      <c r="W24" s="116">
        <v>64</v>
      </c>
      <c r="X24" s="116">
        <v>47</v>
      </c>
      <c r="Y24" s="112">
        <v>43</v>
      </c>
      <c r="Z24" s="112">
        <v>75</v>
      </c>
      <c r="AB24" s="117">
        <f t="shared" si="2"/>
        <v>9.3260382989306147E-3</v>
      </c>
    </row>
    <row r="25" spans="1:28" x14ac:dyDescent="0.25">
      <c r="S25" s="115" t="s">
        <v>71</v>
      </c>
      <c r="T25" s="115"/>
      <c r="U25" s="116"/>
      <c r="V25" s="116">
        <v>144</v>
      </c>
      <c r="W25" s="116">
        <v>165</v>
      </c>
      <c r="X25" s="116">
        <v>188</v>
      </c>
      <c r="Y25" s="112">
        <v>227</v>
      </c>
      <c r="Z25" s="112">
        <v>266</v>
      </c>
      <c r="AB25" s="117">
        <f t="shared" si="2"/>
        <v>3.3076349166873915E-2</v>
      </c>
    </row>
    <row r="26" spans="1:28" x14ac:dyDescent="0.25">
      <c r="S26" s="115" t="s">
        <v>72</v>
      </c>
      <c r="T26" s="115"/>
      <c r="U26" s="116"/>
      <c r="V26" s="116">
        <v>226</v>
      </c>
      <c r="W26" s="116">
        <v>242</v>
      </c>
      <c r="X26" s="116">
        <v>229</v>
      </c>
      <c r="Y26" s="112">
        <v>243</v>
      </c>
      <c r="Z26" s="112">
        <v>218</v>
      </c>
      <c r="AB26" s="117">
        <f t="shared" si="2"/>
        <v>2.7107684655558319E-2</v>
      </c>
    </row>
    <row r="27" spans="1:28" x14ac:dyDescent="0.25">
      <c r="S27" s="115" t="s">
        <v>73</v>
      </c>
      <c r="T27" s="115"/>
      <c r="U27" s="116"/>
      <c r="V27" s="116">
        <v>285</v>
      </c>
      <c r="W27" s="116">
        <v>338</v>
      </c>
      <c r="X27" s="116">
        <v>331</v>
      </c>
      <c r="Y27" s="112">
        <v>328</v>
      </c>
      <c r="Z27" s="112">
        <v>396</v>
      </c>
      <c r="AB27" s="117">
        <f t="shared" si="2"/>
        <v>4.9241482218353644E-2</v>
      </c>
    </row>
    <row r="28" spans="1:28" x14ac:dyDescent="0.25">
      <c r="S28" s="115" t="s">
        <v>74</v>
      </c>
      <c r="T28" s="115"/>
      <c r="U28" s="116"/>
      <c r="V28" s="116">
        <v>430</v>
      </c>
      <c r="W28" s="116">
        <v>484</v>
      </c>
      <c r="X28" s="116">
        <v>495</v>
      </c>
      <c r="Y28" s="112">
        <v>488</v>
      </c>
      <c r="Z28" s="112">
        <v>491</v>
      </c>
      <c r="AB28" s="117">
        <f t="shared" si="2"/>
        <v>6.1054464063665756E-2</v>
      </c>
    </row>
    <row r="29" spans="1:28" x14ac:dyDescent="0.25">
      <c r="S29" s="115" t="s">
        <v>75</v>
      </c>
      <c r="T29" s="115"/>
      <c r="U29" s="116"/>
      <c r="V29" s="116">
        <v>351</v>
      </c>
      <c r="W29" s="116">
        <v>293</v>
      </c>
      <c r="X29" s="116">
        <v>526</v>
      </c>
      <c r="Y29" s="112">
        <v>322</v>
      </c>
      <c r="Z29" s="112">
        <v>378</v>
      </c>
      <c r="AB29" s="117">
        <f t="shared" si="2"/>
        <v>4.7003233026610296E-2</v>
      </c>
    </row>
    <row r="30" spans="1:28" x14ac:dyDescent="0.25">
      <c r="S30" s="115" t="s">
        <v>76</v>
      </c>
      <c r="T30" s="115"/>
      <c r="U30" s="116"/>
      <c r="V30" s="116">
        <v>630</v>
      </c>
      <c r="W30" s="116">
        <v>686</v>
      </c>
      <c r="X30" s="116">
        <v>511</v>
      </c>
      <c r="Y30" s="112">
        <v>674</v>
      </c>
      <c r="Z30" s="112">
        <v>633</v>
      </c>
      <c r="AB30" s="117">
        <f t="shared" si="2"/>
        <v>7.8711763242974381E-2</v>
      </c>
    </row>
    <row r="31" spans="1:28" x14ac:dyDescent="0.25">
      <c r="S31" s="115" t="s">
        <v>77</v>
      </c>
      <c r="T31" s="115"/>
      <c r="U31" s="116"/>
      <c r="V31" s="116">
        <v>540</v>
      </c>
      <c r="W31" s="116">
        <v>611</v>
      </c>
      <c r="X31" s="116">
        <v>647</v>
      </c>
      <c r="Y31" s="112">
        <v>686</v>
      </c>
      <c r="Z31" s="112">
        <v>787</v>
      </c>
      <c r="AB31" s="117">
        <f t="shared" si="2"/>
        <v>9.7861228550111909E-2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174</v>
      </c>
      <c r="W32" s="116">
        <v>190</v>
      </c>
      <c r="X32" s="116">
        <v>193</v>
      </c>
      <c r="Y32" s="112">
        <v>219</v>
      </c>
      <c r="Z32" s="112">
        <v>222</v>
      </c>
      <c r="AB32" s="117">
        <f t="shared" si="2"/>
        <v>2.7605073364834618E-2</v>
      </c>
    </row>
    <row r="33" spans="19:32" x14ac:dyDescent="0.25">
      <c r="S33" s="115" t="s">
        <v>79</v>
      </c>
      <c r="T33" s="115"/>
      <c r="U33" s="116"/>
      <c r="V33" s="116">
        <v>245</v>
      </c>
      <c r="W33" s="116">
        <v>287</v>
      </c>
      <c r="X33" s="116">
        <v>303</v>
      </c>
      <c r="Y33" s="112">
        <v>315</v>
      </c>
      <c r="Z33" s="112">
        <v>327</v>
      </c>
      <c r="AB33" s="117">
        <f t="shared" si="2"/>
        <v>4.0661526983337477E-2</v>
      </c>
    </row>
    <row r="34" spans="19:32" x14ac:dyDescent="0.25">
      <c r="S34" s="118" t="s">
        <v>53</v>
      </c>
      <c r="T34" s="118"/>
      <c r="U34" s="119"/>
      <c r="V34" s="119">
        <v>7156</v>
      </c>
      <c r="W34" s="119">
        <v>7581</v>
      </c>
      <c r="X34" s="119">
        <v>7438</v>
      </c>
      <c r="Y34" s="120">
        <v>7645</v>
      </c>
      <c r="Z34" s="120">
        <v>8042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3751</v>
      </c>
      <c r="W37" s="112">
        <v>3979</v>
      </c>
      <c r="X37" s="112">
        <v>4070</v>
      </c>
      <c r="Y37" s="112">
        <v>4279</v>
      </c>
      <c r="Z37" s="112">
        <v>4435</v>
      </c>
      <c r="AB37" s="132">
        <f>Z37/Z40*100</f>
        <v>82.068837897853442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914</v>
      </c>
      <c r="W38" s="112">
        <v>979</v>
      </c>
      <c r="X38" s="112">
        <v>939</v>
      </c>
      <c r="Y38" s="112">
        <v>947</v>
      </c>
      <c r="Z38" s="112">
        <v>969</v>
      </c>
      <c r="AB38" s="132">
        <f>Z38/Z40*100</f>
        <v>17.931162102146558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4665</v>
      </c>
      <c r="W40" s="112">
        <v>4958</v>
      </c>
      <c r="X40" s="112">
        <v>5009</v>
      </c>
      <c r="Y40" s="112">
        <v>5226</v>
      </c>
      <c r="Z40" s="112">
        <v>5404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4</v>
      </c>
      <c r="X44" s="112">
        <v>0</v>
      </c>
      <c r="Y44" s="112">
        <v>3</v>
      </c>
      <c r="Z44" s="112">
        <v>6</v>
      </c>
    </row>
    <row r="45" spans="19:32" x14ac:dyDescent="0.25">
      <c r="S45" s="115" t="s">
        <v>37</v>
      </c>
      <c r="T45" s="115"/>
      <c r="U45" s="112"/>
      <c r="V45" s="112">
        <v>101</v>
      </c>
      <c r="W45" s="112">
        <v>89</v>
      </c>
      <c r="X45" s="112">
        <v>68</v>
      </c>
      <c r="Y45" s="112">
        <v>104</v>
      </c>
      <c r="Z45" s="112">
        <v>122</v>
      </c>
    </row>
    <row r="46" spans="19:32" x14ac:dyDescent="0.25">
      <c r="S46" s="115" t="s">
        <v>38</v>
      </c>
      <c r="T46" s="115"/>
      <c r="U46" s="112"/>
      <c r="V46" s="112">
        <v>192</v>
      </c>
      <c r="W46" s="112">
        <v>254</v>
      </c>
      <c r="X46" s="112">
        <v>263</v>
      </c>
      <c r="Y46" s="112">
        <v>188</v>
      </c>
      <c r="Z46" s="112">
        <v>198</v>
      </c>
    </row>
    <row r="47" spans="19:32" x14ac:dyDescent="0.25">
      <c r="S47" s="115" t="s">
        <v>39</v>
      </c>
      <c r="T47" s="115"/>
      <c r="U47" s="112"/>
      <c r="V47" s="112">
        <v>310</v>
      </c>
      <c r="W47" s="112">
        <v>332</v>
      </c>
      <c r="X47" s="112">
        <v>263</v>
      </c>
      <c r="Y47" s="112">
        <v>261</v>
      </c>
      <c r="Z47" s="112">
        <v>267</v>
      </c>
    </row>
    <row r="48" spans="19:32" x14ac:dyDescent="0.25">
      <c r="S48" s="115" t="s">
        <v>40</v>
      </c>
      <c r="T48" s="115"/>
      <c r="U48" s="112"/>
      <c r="V48" s="112">
        <v>331</v>
      </c>
      <c r="W48" s="112">
        <v>353</v>
      </c>
      <c r="X48" s="112">
        <v>347</v>
      </c>
      <c r="Y48" s="112">
        <v>392</v>
      </c>
      <c r="Z48" s="112">
        <v>400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264</v>
      </c>
      <c r="W49" s="112">
        <v>286</v>
      </c>
      <c r="X49" s="112">
        <v>257</v>
      </c>
      <c r="Y49" s="112">
        <v>263</v>
      </c>
      <c r="Z49" s="112">
        <v>304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Mansfield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311</v>
      </c>
      <c r="W50" s="112">
        <v>309</v>
      </c>
      <c r="X50" s="112">
        <v>294</v>
      </c>
      <c r="Y50" s="112">
        <v>289</v>
      </c>
      <c r="Z50" s="112">
        <v>342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294</v>
      </c>
      <c r="W51" s="112">
        <v>299</v>
      </c>
      <c r="X51" s="112">
        <v>296</v>
      </c>
      <c r="Y51" s="112">
        <v>335</v>
      </c>
      <c r="Z51" s="112">
        <v>334</v>
      </c>
    </row>
    <row r="52" spans="1:26" ht="15" customHeight="1" x14ac:dyDescent="0.25">
      <c r="S52" s="115" t="s">
        <v>44</v>
      </c>
      <c r="T52" s="115"/>
      <c r="U52" s="112"/>
      <c r="V52" s="112">
        <v>303</v>
      </c>
      <c r="W52" s="112">
        <v>323</v>
      </c>
      <c r="X52" s="112">
        <v>323</v>
      </c>
      <c r="Y52" s="112">
        <v>318</v>
      </c>
      <c r="Z52" s="112">
        <v>356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320</v>
      </c>
      <c r="W53" s="112">
        <v>352</v>
      </c>
      <c r="X53" s="112">
        <v>284</v>
      </c>
      <c r="Y53" s="112">
        <v>323</v>
      </c>
      <c r="Z53" s="112">
        <v>298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397</v>
      </c>
      <c r="W54" s="112">
        <v>421</v>
      </c>
      <c r="X54" s="112">
        <v>419</v>
      </c>
      <c r="Y54" s="112">
        <v>386</v>
      </c>
      <c r="Z54" s="112">
        <v>372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302</v>
      </c>
      <c r="W55" s="112">
        <v>329</v>
      </c>
      <c r="X55" s="112">
        <v>362</v>
      </c>
      <c r="Y55" s="112">
        <v>405</v>
      </c>
      <c r="Z55" s="112">
        <v>403</v>
      </c>
    </row>
    <row r="56" spans="1:26" ht="15" customHeight="1" x14ac:dyDescent="0.25">
      <c r="S56" s="115" t="s">
        <v>48</v>
      </c>
      <c r="T56" s="115"/>
      <c r="U56" s="112"/>
      <c r="V56" s="112">
        <v>211</v>
      </c>
      <c r="W56" s="112">
        <v>226</v>
      </c>
      <c r="X56" s="112">
        <v>218</v>
      </c>
      <c r="Y56" s="112">
        <v>213</v>
      </c>
      <c r="Z56" s="112">
        <v>236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98</v>
      </c>
      <c r="W57" s="112">
        <v>118</v>
      </c>
      <c r="X57" s="112">
        <v>116</v>
      </c>
      <c r="Y57" s="112">
        <v>141</v>
      </c>
      <c r="Z57" s="112">
        <v>138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29</v>
      </c>
      <c r="W58" s="112">
        <v>39</v>
      </c>
      <c r="X58" s="112">
        <v>47</v>
      </c>
      <c r="Y58" s="112">
        <v>42</v>
      </c>
      <c r="Z58" s="112">
        <v>53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18</v>
      </c>
      <c r="W59" s="112">
        <v>20</v>
      </c>
      <c r="X59" s="112">
        <v>17</v>
      </c>
      <c r="Y59" s="112">
        <v>24</v>
      </c>
      <c r="Z59" s="112">
        <v>20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13</v>
      </c>
      <c r="W60" s="112">
        <v>13</v>
      </c>
      <c r="X60" s="112">
        <v>13</v>
      </c>
      <c r="Y60" s="112">
        <v>16</v>
      </c>
      <c r="Z60" s="112">
        <v>15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3512</v>
      </c>
      <c r="W61" s="112">
        <v>3776</v>
      </c>
      <c r="X61" s="112">
        <v>3589</v>
      </c>
      <c r="Y61" s="112">
        <v>3705</v>
      </c>
      <c r="Z61" s="112">
        <v>3864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4</v>
      </c>
      <c r="W63" s="112">
        <v>5</v>
      </c>
      <c r="X63" s="112">
        <v>7</v>
      </c>
      <c r="Y63" s="112">
        <v>9</v>
      </c>
      <c r="Z63" s="112">
        <v>15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71</v>
      </c>
      <c r="W64" s="112">
        <v>70</v>
      </c>
      <c r="X64" s="112">
        <v>95</v>
      </c>
      <c r="Y64" s="112">
        <v>95</v>
      </c>
      <c r="Z64" s="112">
        <v>131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Mansfield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205</v>
      </c>
      <c r="W65" s="112">
        <v>196</v>
      </c>
      <c r="X65" s="112">
        <v>189</v>
      </c>
      <c r="Y65" s="112">
        <v>207</v>
      </c>
      <c r="Z65" s="112">
        <v>198</v>
      </c>
    </row>
    <row r="66" spans="1:26" x14ac:dyDescent="0.25">
      <c r="S66" s="115" t="s">
        <v>39</v>
      </c>
      <c r="T66" s="115"/>
      <c r="U66" s="112"/>
      <c r="V66" s="112">
        <v>300</v>
      </c>
      <c r="W66" s="112">
        <v>329</v>
      </c>
      <c r="X66" s="112">
        <v>338</v>
      </c>
      <c r="Y66" s="112">
        <v>282</v>
      </c>
      <c r="Z66" s="112">
        <v>306</v>
      </c>
    </row>
    <row r="67" spans="1:26" x14ac:dyDescent="0.25">
      <c r="S67" s="115" t="s">
        <v>40</v>
      </c>
      <c r="T67" s="115"/>
      <c r="U67" s="112"/>
      <c r="V67" s="112">
        <v>275</v>
      </c>
      <c r="W67" s="112">
        <v>313</v>
      </c>
      <c r="X67" s="112">
        <v>321</v>
      </c>
      <c r="Y67" s="112">
        <v>385</v>
      </c>
      <c r="Z67" s="112">
        <v>392</v>
      </c>
    </row>
    <row r="68" spans="1:26" x14ac:dyDescent="0.25">
      <c r="S68" s="115" t="s">
        <v>41</v>
      </c>
      <c r="T68" s="115"/>
      <c r="U68" s="112"/>
      <c r="V68" s="112">
        <v>309</v>
      </c>
      <c r="W68" s="112">
        <v>312</v>
      </c>
      <c r="X68" s="112">
        <v>294</v>
      </c>
      <c r="Y68" s="112">
        <v>285</v>
      </c>
      <c r="Z68" s="112">
        <v>308</v>
      </c>
    </row>
    <row r="69" spans="1:26" x14ac:dyDescent="0.25">
      <c r="S69" s="115" t="s">
        <v>42</v>
      </c>
      <c r="T69" s="115"/>
      <c r="U69" s="112"/>
      <c r="V69" s="112">
        <v>323</v>
      </c>
      <c r="W69" s="112">
        <v>337</v>
      </c>
      <c r="X69" s="112">
        <v>342</v>
      </c>
      <c r="Y69" s="112">
        <v>379</v>
      </c>
      <c r="Z69" s="112">
        <v>399</v>
      </c>
    </row>
    <row r="70" spans="1:26" x14ac:dyDescent="0.25">
      <c r="S70" s="115" t="s">
        <v>43</v>
      </c>
      <c r="T70" s="115"/>
      <c r="U70" s="112"/>
      <c r="V70" s="112">
        <v>324</v>
      </c>
      <c r="W70" s="112">
        <v>336</v>
      </c>
      <c r="X70" s="112">
        <v>327</v>
      </c>
      <c r="Y70" s="112">
        <v>353</v>
      </c>
      <c r="Z70" s="112">
        <v>388</v>
      </c>
    </row>
    <row r="71" spans="1:26" x14ac:dyDescent="0.25">
      <c r="S71" s="115" t="s">
        <v>44</v>
      </c>
      <c r="T71" s="115"/>
      <c r="U71" s="112"/>
      <c r="V71" s="112">
        <v>377</v>
      </c>
      <c r="W71" s="112">
        <v>405</v>
      </c>
      <c r="X71" s="112">
        <v>381</v>
      </c>
      <c r="Y71" s="112">
        <v>382</v>
      </c>
      <c r="Z71" s="112">
        <v>387</v>
      </c>
    </row>
    <row r="72" spans="1:26" x14ac:dyDescent="0.25">
      <c r="S72" s="115" t="s">
        <v>45</v>
      </c>
      <c r="T72" s="115"/>
      <c r="U72" s="112"/>
      <c r="V72" s="112">
        <v>391</v>
      </c>
      <c r="W72" s="112">
        <v>378</v>
      </c>
      <c r="X72" s="112">
        <v>390</v>
      </c>
      <c r="Y72" s="112">
        <v>391</v>
      </c>
      <c r="Z72" s="112">
        <v>435</v>
      </c>
    </row>
    <row r="73" spans="1:26" x14ac:dyDescent="0.25">
      <c r="S73" s="115" t="s">
        <v>46</v>
      </c>
      <c r="T73" s="115"/>
      <c r="U73" s="112"/>
      <c r="V73" s="112">
        <v>451</v>
      </c>
      <c r="W73" s="112">
        <v>459</v>
      </c>
      <c r="X73" s="112">
        <v>438</v>
      </c>
      <c r="Y73" s="112">
        <v>426</v>
      </c>
      <c r="Z73" s="112">
        <v>417</v>
      </c>
    </row>
    <row r="74" spans="1:26" x14ac:dyDescent="0.25">
      <c r="S74" s="115" t="s">
        <v>47</v>
      </c>
      <c r="T74" s="115"/>
      <c r="U74" s="112"/>
      <c r="V74" s="112">
        <v>342</v>
      </c>
      <c r="W74" s="112">
        <v>351</v>
      </c>
      <c r="X74" s="112">
        <v>416</v>
      </c>
      <c r="Y74" s="112">
        <v>409</v>
      </c>
      <c r="Z74" s="112">
        <v>428</v>
      </c>
    </row>
    <row r="75" spans="1:26" x14ac:dyDescent="0.25">
      <c r="S75" s="115" t="s">
        <v>48</v>
      </c>
      <c r="T75" s="115"/>
      <c r="U75" s="112"/>
      <c r="V75" s="112">
        <v>144</v>
      </c>
      <c r="W75" s="112">
        <v>162</v>
      </c>
      <c r="X75" s="112">
        <v>170</v>
      </c>
      <c r="Y75" s="112">
        <v>175</v>
      </c>
      <c r="Z75" s="112">
        <v>220</v>
      </c>
    </row>
    <row r="76" spans="1:26" x14ac:dyDescent="0.25">
      <c r="S76" s="115" t="s">
        <v>49</v>
      </c>
      <c r="T76" s="115"/>
      <c r="U76" s="112"/>
      <c r="V76" s="112">
        <v>61</v>
      </c>
      <c r="W76" s="112">
        <v>83</v>
      </c>
      <c r="X76" s="112">
        <v>82</v>
      </c>
      <c r="Y76" s="112">
        <v>89</v>
      </c>
      <c r="Z76" s="112">
        <v>86</v>
      </c>
    </row>
    <row r="77" spans="1:26" x14ac:dyDescent="0.25">
      <c r="S77" s="115" t="s">
        <v>50</v>
      </c>
      <c r="T77" s="115"/>
      <c r="U77" s="112"/>
      <c r="V77" s="112">
        <v>33</v>
      </c>
      <c r="W77" s="112">
        <v>30</v>
      </c>
      <c r="X77" s="112">
        <v>24</v>
      </c>
      <c r="Y77" s="112">
        <v>29</v>
      </c>
      <c r="Z77" s="112">
        <v>27</v>
      </c>
    </row>
    <row r="78" spans="1:26" x14ac:dyDescent="0.25">
      <c r="S78" s="115" t="s">
        <v>51</v>
      </c>
      <c r="T78" s="115"/>
      <c r="U78" s="112"/>
      <c r="V78" s="112">
        <v>13</v>
      </c>
      <c r="W78" s="112">
        <v>15</v>
      </c>
      <c r="X78" s="112">
        <v>22</v>
      </c>
      <c r="Y78" s="112">
        <v>17</v>
      </c>
      <c r="Z78" s="112">
        <v>22</v>
      </c>
    </row>
    <row r="79" spans="1:26" x14ac:dyDescent="0.25">
      <c r="S79" s="115" t="s">
        <v>52</v>
      </c>
      <c r="T79" s="115"/>
      <c r="U79" s="112"/>
      <c r="V79" s="112">
        <v>15</v>
      </c>
      <c r="W79" s="112">
        <v>14</v>
      </c>
      <c r="X79" s="112">
        <v>8</v>
      </c>
      <c r="Y79" s="112">
        <v>21</v>
      </c>
      <c r="Z79" s="112">
        <v>14</v>
      </c>
    </row>
    <row r="80" spans="1:26" x14ac:dyDescent="0.25">
      <c r="S80" s="118" t="s">
        <v>53</v>
      </c>
      <c r="T80" s="118"/>
      <c r="U80" s="112"/>
      <c r="V80" s="112">
        <v>3643</v>
      </c>
      <c r="W80" s="112">
        <v>3801</v>
      </c>
      <c r="X80" s="112">
        <v>3844</v>
      </c>
      <c r="Y80" s="112">
        <v>3938</v>
      </c>
      <c r="Z80" s="112">
        <v>4173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Mansfield</v>
      </c>
      <c r="D83" s="144"/>
      <c r="E83" s="144"/>
      <c r="F83" s="144"/>
      <c r="G83" s="144"/>
      <c r="H83" s="47"/>
      <c r="I83" s="47"/>
      <c r="J83" s="145" t="str">
        <f>'State data for spotlight'!A1</f>
        <v>Victoria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269</v>
      </c>
      <c r="W83" s="112">
        <v>296</v>
      </c>
      <c r="X83" s="112">
        <v>294</v>
      </c>
      <c r="Y83" s="112">
        <v>331</v>
      </c>
      <c r="Z83" s="112">
        <v>337</v>
      </c>
      <c r="AD83" s="117"/>
    </row>
    <row r="84" spans="1:30" ht="15" customHeight="1" x14ac:dyDescent="0.25">
      <c r="A84" s="46"/>
      <c r="B84" s="46"/>
      <c r="C84" s="48"/>
      <c r="D84" s="139" t="s">
        <v>0</v>
      </c>
      <c r="E84" s="139"/>
      <c r="F84" s="139" t="s">
        <v>201</v>
      </c>
      <c r="G84" s="139"/>
      <c r="H84" s="48"/>
      <c r="I84" s="48"/>
      <c r="J84" s="48"/>
      <c r="K84" s="48"/>
      <c r="L84" s="139" t="s">
        <v>0</v>
      </c>
      <c r="M84" s="139"/>
      <c r="N84" s="139" t="s">
        <v>201</v>
      </c>
      <c r="O84" s="139"/>
      <c r="S84" s="115" t="s">
        <v>57</v>
      </c>
      <c r="T84" s="115"/>
      <c r="U84" s="112"/>
      <c r="V84" s="112">
        <v>202</v>
      </c>
      <c r="W84" s="112">
        <v>215</v>
      </c>
      <c r="X84" s="112">
        <v>218</v>
      </c>
      <c r="Y84" s="112">
        <v>217</v>
      </c>
      <c r="Z84" s="112">
        <v>241</v>
      </c>
    </row>
    <row r="85" spans="1:30" ht="15" customHeight="1" x14ac:dyDescent="0.25">
      <c r="A85" s="46"/>
      <c r="B85" s="46"/>
      <c r="C85" s="58" t="s">
        <v>1</v>
      </c>
      <c r="D85" s="139" t="s">
        <v>2</v>
      </c>
      <c r="E85" s="139"/>
      <c r="F85" s="139" t="str">
        <f>"since "&amp;$V$2</f>
        <v>since 2016-17</v>
      </c>
      <c r="G85" s="139"/>
      <c r="H85" s="48"/>
      <c r="I85" s="48"/>
      <c r="J85" s="48"/>
      <c r="K85" s="58" t="s">
        <v>1</v>
      </c>
      <c r="L85" s="139" t="s">
        <v>2</v>
      </c>
      <c r="M85" s="139"/>
      <c r="N85" s="139" t="str">
        <f>"since "&amp;$V$2</f>
        <v>since 2016-17</v>
      </c>
      <c r="O85" s="139"/>
      <c r="S85" s="115" t="s">
        <v>195</v>
      </c>
      <c r="T85" s="115"/>
      <c r="U85" s="112"/>
      <c r="V85" s="112">
        <v>413</v>
      </c>
      <c r="W85" s="112">
        <v>438</v>
      </c>
      <c r="X85" s="112">
        <v>468</v>
      </c>
      <c r="Y85" s="112">
        <v>469</v>
      </c>
      <c r="Z85" s="112">
        <v>501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8,042</v>
      </c>
      <c r="D86" s="96">
        <f t="shared" ref="D86:D91" si="4">AD4</f>
        <v>5.1654243494180685E-2</v>
      </c>
      <c r="E86" s="97">
        <f t="shared" ref="E86:E91" si="5">AD4</f>
        <v>5.1654243494180685E-2</v>
      </c>
      <c r="F86" s="96">
        <f t="shared" ref="F86:F91" si="6">AF4</f>
        <v>0.12365516277770006</v>
      </c>
      <c r="G86" s="97">
        <f t="shared" ref="G86:G91" si="7">AF4</f>
        <v>0.12365516277770006</v>
      </c>
      <c r="H86" s="57"/>
      <c r="I86" s="57"/>
      <c r="J86" s="140" t="str">
        <f>'State data for spotlight'!J4</f>
        <v>5,274,707</v>
      </c>
      <c r="K86" s="140"/>
      <c r="L86" s="96">
        <f>'State data for spotlight'!L4</f>
        <v>1.4421743640712803E-2</v>
      </c>
      <c r="M86" s="97">
        <f>'State data for spotlight'!L4</f>
        <v>1.4421743640712803E-2</v>
      </c>
      <c r="N86" s="96">
        <f>'State data for spotlight'!N4</f>
        <v>8.438148994686534E-2</v>
      </c>
      <c r="O86" s="97">
        <f>'State data for spotlight'!N4</f>
        <v>8.438148994686534E-2</v>
      </c>
      <c r="S86" s="115" t="s">
        <v>196</v>
      </c>
      <c r="T86" s="115"/>
      <c r="U86" s="112"/>
      <c r="V86" s="112">
        <v>155</v>
      </c>
      <c r="W86" s="112">
        <v>160</v>
      </c>
      <c r="X86" s="112">
        <v>170</v>
      </c>
      <c r="Y86" s="112">
        <v>152</v>
      </c>
      <c r="Z86" s="112">
        <v>142</v>
      </c>
    </row>
    <row r="87" spans="1:30" ht="15" customHeight="1" x14ac:dyDescent="0.25">
      <c r="A87" s="98" t="s">
        <v>4</v>
      </c>
      <c r="B87" s="49"/>
      <c r="C87" s="57" t="str">
        <f t="shared" si="3"/>
        <v>3,864</v>
      </c>
      <c r="D87" s="96">
        <f t="shared" si="4"/>
        <v>4.2071197411003292E-2</v>
      </c>
      <c r="E87" s="97">
        <f t="shared" si="5"/>
        <v>4.2071197411003292E-2</v>
      </c>
      <c r="F87" s="96">
        <f t="shared" si="6"/>
        <v>0.10022779043280172</v>
      </c>
      <c r="G87" s="97">
        <f t="shared" si="7"/>
        <v>0.10022779043280172</v>
      </c>
      <c r="H87" s="57"/>
      <c r="I87" s="57"/>
      <c r="J87" s="140" t="str">
        <f>'State data for spotlight'!J5</f>
        <v>2,678,317</v>
      </c>
      <c r="K87" s="140"/>
      <c r="L87" s="96">
        <f>'State data for spotlight'!L5</f>
        <v>7.6054295905234603E-3</v>
      </c>
      <c r="M87" s="97">
        <f>'State data for spotlight'!L5</f>
        <v>7.6054295905234603E-3</v>
      </c>
      <c r="N87" s="96">
        <f>'State data for spotlight'!N5</f>
        <v>7.1082164833552008E-2</v>
      </c>
      <c r="O87" s="97">
        <f>'State data for spotlight'!N5</f>
        <v>7.1082164833552008E-2</v>
      </c>
      <c r="S87" s="115" t="s">
        <v>197</v>
      </c>
      <c r="T87" s="115"/>
      <c r="U87" s="112"/>
      <c r="V87" s="112">
        <v>58</v>
      </c>
      <c r="W87" s="112">
        <v>49</v>
      </c>
      <c r="X87" s="112">
        <v>62</v>
      </c>
      <c r="Y87" s="112">
        <v>70</v>
      </c>
      <c r="Z87" s="112">
        <v>68</v>
      </c>
    </row>
    <row r="88" spans="1:30" ht="15" customHeight="1" x14ac:dyDescent="0.25">
      <c r="A88" s="98" t="s">
        <v>5</v>
      </c>
      <c r="B88" s="49"/>
      <c r="C88" s="57" t="str">
        <f t="shared" si="3"/>
        <v>4,173</v>
      </c>
      <c r="D88" s="96">
        <f t="shared" si="4"/>
        <v>5.833121988333767E-2</v>
      </c>
      <c r="E88" s="97">
        <f t="shared" si="5"/>
        <v>5.833121988333767E-2</v>
      </c>
      <c r="F88" s="96">
        <f t="shared" si="6"/>
        <v>0.14454196379594086</v>
      </c>
      <c r="G88" s="97">
        <f t="shared" si="7"/>
        <v>0.14454196379594086</v>
      </c>
      <c r="H88" s="57"/>
      <c r="I88" s="57"/>
      <c r="J88" s="140" t="str">
        <f>'State data for spotlight'!J6</f>
        <v>2,593,620</v>
      </c>
      <c r="K88" s="140"/>
      <c r="L88" s="96">
        <f>'State data for spotlight'!L6</f>
        <v>2.0458990541862843E-2</v>
      </c>
      <c r="M88" s="97">
        <f>'State data for spotlight'!L6</f>
        <v>2.0458990541862843E-2</v>
      </c>
      <c r="N88" s="96">
        <f>'State data for spotlight'!N6</f>
        <v>9.7278654845571522E-2</v>
      </c>
      <c r="O88" s="97">
        <f>'State data for spotlight'!N6</f>
        <v>9.7278654845571522E-2</v>
      </c>
      <c r="S88" s="115" t="s">
        <v>198</v>
      </c>
      <c r="T88" s="115"/>
      <c r="U88" s="112"/>
      <c r="V88" s="112">
        <v>122</v>
      </c>
      <c r="W88" s="112">
        <v>131</v>
      </c>
      <c r="X88" s="112">
        <v>135</v>
      </c>
      <c r="Y88" s="112">
        <v>137</v>
      </c>
      <c r="Z88" s="112">
        <v>135</v>
      </c>
    </row>
    <row r="89" spans="1:30" ht="15" customHeight="1" x14ac:dyDescent="0.25">
      <c r="A89" s="49" t="s">
        <v>6</v>
      </c>
      <c r="B89" s="49"/>
      <c r="C89" s="57" t="str">
        <f t="shared" si="3"/>
        <v>5,408</v>
      </c>
      <c r="D89" s="96">
        <f t="shared" si="4"/>
        <v>3.5023923444976068E-2</v>
      </c>
      <c r="E89" s="97">
        <f t="shared" si="5"/>
        <v>3.5023923444976068E-2</v>
      </c>
      <c r="F89" s="96">
        <f t="shared" si="6"/>
        <v>0.16026603733104494</v>
      </c>
      <c r="G89" s="97">
        <f t="shared" si="7"/>
        <v>0.16026603733104494</v>
      </c>
      <c r="H89" s="57"/>
      <c r="I89" s="57"/>
      <c r="J89" s="140" t="str">
        <f>'State data for spotlight'!J7</f>
        <v>3,674,745</v>
      </c>
      <c r="K89" s="140"/>
      <c r="L89" s="96">
        <f>'State data for spotlight'!L7</f>
        <v>-4.8048916624486848E-3</v>
      </c>
      <c r="M89" s="97">
        <f>'State data for spotlight'!L7</f>
        <v>-4.8048916624486848E-3</v>
      </c>
      <c r="N89" s="96">
        <f>'State data for spotlight'!N7</f>
        <v>6.9960159780158238E-2</v>
      </c>
      <c r="O89" s="97">
        <f>'State data for spotlight'!N7</f>
        <v>6.9960159780158238E-2</v>
      </c>
      <c r="S89" s="115" t="s">
        <v>199</v>
      </c>
      <c r="T89" s="115"/>
      <c r="U89" s="112"/>
      <c r="V89" s="112">
        <v>186</v>
      </c>
      <c r="W89" s="112">
        <v>213</v>
      </c>
      <c r="X89" s="112">
        <v>212</v>
      </c>
      <c r="Y89" s="112">
        <v>210</v>
      </c>
      <c r="Z89" s="112">
        <v>210</v>
      </c>
    </row>
    <row r="90" spans="1:30" ht="15" customHeight="1" x14ac:dyDescent="0.25">
      <c r="A90" s="49" t="s">
        <v>98</v>
      </c>
      <c r="B90" s="49"/>
      <c r="C90" s="57" t="str">
        <f t="shared" si="3"/>
        <v>$37,247</v>
      </c>
      <c r="D90" s="96">
        <f t="shared" si="4"/>
        <v>0.116058453213159</v>
      </c>
      <c r="E90" s="97">
        <f t="shared" si="5"/>
        <v>0.116058453213159</v>
      </c>
      <c r="F90" s="96">
        <f t="shared" si="6"/>
        <v>0.31447628458498023</v>
      </c>
      <c r="G90" s="97">
        <f t="shared" si="7"/>
        <v>0.31447628458498023</v>
      </c>
      <c r="H90" s="57"/>
      <c r="I90" s="57"/>
      <c r="J90" s="57"/>
      <c r="K90" s="57" t="str">
        <f>'State data for spotlight'!J8</f>
        <v>$47,209</v>
      </c>
      <c r="L90" s="96">
        <f>'State data for spotlight'!L8</f>
        <v>5.506898121546655E-2</v>
      </c>
      <c r="M90" s="97">
        <f>'State data for spotlight'!L8</f>
        <v>5.506898121546655E-2</v>
      </c>
      <c r="N90" s="96">
        <f>'State data for spotlight'!N8</f>
        <v>0.1204561491199776</v>
      </c>
      <c r="O90" s="97">
        <f>'State data for spotlight'!N8</f>
        <v>0.1204561491199776</v>
      </c>
      <c r="S90" s="115" t="s">
        <v>58</v>
      </c>
      <c r="T90" s="115"/>
      <c r="U90" s="112"/>
      <c r="V90" s="112">
        <v>243</v>
      </c>
      <c r="W90" s="112">
        <v>262</v>
      </c>
      <c r="X90" s="112">
        <v>249</v>
      </c>
      <c r="Y90" s="112">
        <v>250</v>
      </c>
      <c r="Z90" s="112">
        <v>265</v>
      </c>
    </row>
    <row r="91" spans="1:30" ht="15" customHeight="1" x14ac:dyDescent="0.25">
      <c r="A91" s="49" t="s">
        <v>7</v>
      </c>
      <c r="B91" s="49"/>
      <c r="C91" s="57" t="str">
        <f t="shared" si="3"/>
        <v>$267.9 mil</v>
      </c>
      <c r="D91" s="96">
        <f t="shared" si="4"/>
        <v>0.10744093573695279</v>
      </c>
      <c r="E91" s="97">
        <f t="shared" si="5"/>
        <v>0.10744093573695279</v>
      </c>
      <c r="F91" s="96">
        <f t="shared" si="6"/>
        <v>0.37373491132356729</v>
      </c>
      <c r="G91" s="97">
        <f t="shared" si="7"/>
        <v>0.37373491132356729</v>
      </c>
      <c r="H91" s="57"/>
      <c r="I91" s="57"/>
      <c r="J91" s="57"/>
      <c r="K91" s="57" t="str">
        <f>'State data for spotlight'!J9</f>
        <v>$245.4 bil</v>
      </c>
      <c r="L91" s="96">
        <f>'State data for spotlight'!L9</f>
        <v>4.7371657837374626E-2</v>
      </c>
      <c r="M91" s="97">
        <f>'State data for spotlight'!L9</f>
        <v>4.7371657837374626E-2</v>
      </c>
      <c r="N91" s="96">
        <f>'State data for spotlight'!N9</f>
        <v>0.24227335855331145</v>
      </c>
      <c r="O91" s="97">
        <f>'State data for spotlight'!N9</f>
        <v>0.24227335855331145</v>
      </c>
      <c r="S91" s="118" t="s">
        <v>53</v>
      </c>
      <c r="T91" s="118"/>
      <c r="U91" s="112"/>
      <c r="V91" s="112">
        <v>2384</v>
      </c>
      <c r="W91" s="112">
        <v>2551</v>
      </c>
      <c r="X91" s="112">
        <v>2545</v>
      </c>
      <c r="Y91" s="112">
        <v>2636</v>
      </c>
      <c r="Z91" s="112">
        <v>2712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5" t="s">
        <v>202</v>
      </c>
      <c r="S93" s="115" t="s">
        <v>56</v>
      </c>
      <c r="T93" s="115"/>
      <c r="U93" s="112"/>
      <c r="V93" s="112">
        <v>173</v>
      </c>
      <c r="W93" s="112">
        <v>169</v>
      </c>
      <c r="X93" s="112">
        <v>177</v>
      </c>
      <c r="Y93" s="112">
        <v>211</v>
      </c>
      <c r="Z93" s="112">
        <v>228</v>
      </c>
    </row>
    <row r="94" spans="1:30" ht="15" customHeight="1" x14ac:dyDescent="0.25">
      <c r="A94" s="136" t="s">
        <v>203</v>
      </c>
      <c r="S94" s="115" t="s">
        <v>57</v>
      </c>
      <c r="T94" s="115"/>
      <c r="U94" s="112"/>
      <c r="V94" s="112">
        <v>434</v>
      </c>
      <c r="W94" s="112">
        <v>458</v>
      </c>
      <c r="X94" s="112">
        <v>460</v>
      </c>
      <c r="Y94" s="112">
        <v>471</v>
      </c>
      <c r="Z94" s="112">
        <v>496</v>
      </c>
    </row>
    <row r="95" spans="1:30" ht="15" customHeight="1" x14ac:dyDescent="0.25">
      <c r="A95" s="134" t="s">
        <v>286</v>
      </c>
      <c r="S95" s="115" t="s">
        <v>195</v>
      </c>
      <c r="T95" s="115"/>
      <c r="U95" s="112"/>
      <c r="V95" s="112">
        <v>78</v>
      </c>
      <c r="W95" s="112">
        <v>77</v>
      </c>
      <c r="X95" s="112">
        <v>83</v>
      </c>
      <c r="Y95" s="112">
        <v>99</v>
      </c>
      <c r="Z95" s="112">
        <v>110</v>
      </c>
    </row>
    <row r="96" spans="1:30" ht="15" customHeight="1" x14ac:dyDescent="0.25">
      <c r="A96" s="135" t="s">
        <v>278</v>
      </c>
      <c r="S96" s="115" t="s">
        <v>196</v>
      </c>
      <c r="T96" s="115"/>
      <c r="U96" s="112"/>
      <c r="V96" s="112">
        <v>281</v>
      </c>
      <c r="W96" s="112">
        <v>317</v>
      </c>
      <c r="X96" s="112">
        <v>343</v>
      </c>
      <c r="Y96" s="112">
        <v>352</v>
      </c>
      <c r="Z96" s="112">
        <v>378</v>
      </c>
    </row>
    <row r="97" spans="1:32" ht="15" customHeight="1" x14ac:dyDescent="0.25">
      <c r="A97" s="134" t="s">
        <v>290</v>
      </c>
      <c r="S97" s="115" t="s">
        <v>197</v>
      </c>
      <c r="T97" s="115"/>
      <c r="U97" s="112"/>
      <c r="V97" s="112">
        <v>347</v>
      </c>
      <c r="W97" s="112">
        <v>342</v>
      </c>
      <c r="X97" s="112">
        <v>380</v>
      </c>
      <c r="Y97" s="112">
        <v>386</v>
      </c>
      <c r="Z97" s="112">
        <v>401</v>
      </c>
    </row>
    <row r="98" spans="1:32" ht="15" customHeight="1" x14ac:dyDescent="0.25">
      <c r="A98" s="134" t="s">
        <v>291</v>
      </c>
      <c r="S98" s="115" t="s">
        <v>198</v>
      </c>
      <c r="T98" s="115"/>
      <c r="U98" s="112"/>
      <c r="V98" s="112">
        <v>260</v>
      </c>
      <c r="W98" s="112">
        <v>278</v>
      </c>
      <c r="X98" s="112">
        <v>287</v>
      </c>
      <c r="Y98" s="112">
        <v>309</v>
      </c>
      <c r="Z98" s="112">
        <v>306</v>
      </c>
    </row>
    <row r="99" spans="1:32" ht="15" customHeight="1" x14ac:dyDescent="0.25">
      <c r="S99" s="115" t="s">
        <v>199</v>
      </c>
      <c r="T99" s="115"/>
      <c r="U99" s="112"/>
      <c r="V99" s="112">
        <v>11</v>
      </c>
      <c r="W99" s="112">
        <v>19</v>
      </c>
      <c r="X99" s="112">
        <v>22</v>
      </c>
      <c r="Y99" s="112">
        <v>23</v>
      </c>
      <c r="Z99" s="112">
        <v>27</v>
      </c>
    </row>
    <row r="100" spans="1:32" ht="15" customHeight="1" x14ac:dyDescent="0.25">
      <c r="S100" s="115" t="s">
        <v>58</v>
      </c>
      <c r="T100" s="115"/>
      <c r="U100" s="112"/>
      <c r="V100" s="112">
        <v>188</v>
      </c>
      <c r="W100" s="112">
        <v>200</v>
      </c>
      <c r="X100" s="112">
        <v>198</v>
      </c>
      <c r="Y100" s="112">
        <v>193</v>
      </c>
      <c r="Z100" s="112">
        <v>187</v>
      </c>
    </row>
    <row r="101" spans="1:32" x14ac:dyDescent="0.25">
      <c r="A101" s="18"/>
      <c r="S101" s="118" t="s">
        <v>53</v>
      </c>
      <c r="T101" s="118"/>
      <c r="U101" s="112"/>
      <c r="V101" s="112">
        <v>2282</v>
      </c>
      <c r="W101" s="112">
        <v>2403</v>
      </c>
      <c r="X101" s="112">
        <v>2470</v>
      </c>
      <c r="Y101" s="112">
        <v>2584</v>
      </c>
      <c r="Z101" s="112">
        <v>2689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204</v>
      </c>
      <c r="Y103" s="106" t="s">
        <v>281</v>
      </c>
      <c r="Z103" s="106" t="s">
        <v>287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5092</v>
      </c>
      <c r="W104" s="112">
        <v>5356</v>
      </c>
      <c r="X104" s="112">
        <v>5336</v>
      </c>
      <c r="Y104" s="112">
        <v>5596</v>
      </c>
      <c r="Z104" s="112">
        <v>5596</v>
      </c>
      <c r="AB104" s="109" t="str">
        <f>TEXT(Z104,"###,###")</f>
        <v>5,596</v>
      </c>
      <c r="AD104" s="130">
        <f>Z104/($Z$4)*100</f>
        <v>69.584680427754293</v>
      </c>
      <c r="AF104" s="109"/>
    </row>
    <row r="105" spans="1:32" x14ac:dyDescent="0.25">
      <c r="S105" s="115" t="s">
        <v>17</v>
      </c>
      <c r="T105" s="115"/>
      <c r="U105" s="112"/>
      <c r="V105" s="112">
        <v>1241</v>
      </c>
      <c r="W105" s="112">
        <v>1220</v>
      </c>
      <c r="X105" s="112">
        <v>1328</v>
      </c>
      <c r="Y105" s="112">
        <v>1234</v>
      </c>
      <c r="Z105" s="112">
        <v>1333</v>
      </c>
      <c r="AB105" s="109" t="str">
        <f>TEXT(Z105,"###,###")</f>
        <v>1,333</v>
      </c>
      <c r="AD105" s="130">
        <f>Z105/($Z$4)*100</f>
        <v>16.575478736632679</v>
      </c>
      <c r="AF105" s="109"/>
    </row>
    <row r="106" spans="1:32" x14ac:dyDescent="0.25">
      <c r="S106" s="118" t="s">
        <v>53</v>
      </c>
      <c r="T106" s="118"/>
      <c r="U106" s="120"/>
      <c r="V106" s="120">
        <v>6333</v>
      </c>
      <c r="W106" s="120">
        <v>6576</v>
      </c>
      <c r="X106" s="120">
        <v>6664</v>
      </c>
      <c r="Y106" s="120">
        <v>6830</v>
      </c>
      <c r="Z106" s="120">
        <v>6929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1553</v>
      </c>
      <c r="W108" s="112">
        <v>1707</v>
      </c>
      <c r="X108" s="112">
        <v>1503</v>
      </c>
      <c r="Y108" s="112">
        <v>1673</v>
      </c>
      <c r="Z108" s="112">
        <v>1761</v>
      </c>
      <c r="AB108" s="109" t="str">
        <f>TEXT(Z108,"###,###")</f>
        <v>1,761</v>
      </c>
      <c r="AD108" s="130">
        <f>Z108/($Z$4)*100</f>
        <v>21.897537925889083</v>
      </c>
      <c r="AF108" s="109"/>
    </row>
    <row r="109" spans="1:32" x14ac:dyDescent="0.25">
      <c r="S109" s="115" t="s">
        <v>20</v>
      </c>
      <c r="T109" s="115"/>
      <c r="U109" s="112"/>
      <c r="V109" s="112">
        <v>1329</v>
      </c>
      <c r="W109" s="112">
        <v>1350</v>
      </c>
      <c r="X109" s="112">
        <v>1311</v>
      </c>
      <c r="Y109" s="112">
        <v>1390</v>
      </c>
      <c r="Z109" s="112">
        <v>1556</v>
      </c>
      <c r="AB109" s="109" t="str">
        <f>TEXT(Z109,"###,###")</f>
        <v>1,556</v>
      </c>
      <c r="AD109" s="130">
        <f>Z109/($Z$4)*100</f>
        <v>19.348420790848049</v>
      </c>
      <c r="AF109" s="109"/>
    </row>
    <row r="110" spans="1:32" x14ac:dyDescent="0.25">
      <c r="S110" s="115" t="s">
        <v>21</v>
      </c>
      <c r="T110" s="115"/>
      <c r="U110" s="112"/>
      <c r="V110" s="112">
        <v>2006</v>
      </c>
      <c r="W110" s="112">
        <v>2156</v>
      </c>
      <c r="X110" s="112">
        <v>2331</v>
      </c>
      <c r="Y110" s="112">
        <v>2270</v>
      </c>
      <c r="Z110" s="112">
        <v>2325</v>
      </c>
      <c r="AB110" s="109" t="str">
        <f>TEXT(Z110,"###,###")</f>
        <v>2,325</v>
      </c>
      <c r="AD110" s="130">
        <f>Z110/($Z$4)*100</f>
        <v>28.910718726684902</v>
      </c>
      <c r="AF110" s="109"/>
    </row>
    <row r="111" spans="1:32" x14ac:dyDescent="0.25">
      <c r="S111" s="115" t="s">
        <v>22</v>
      </c>
      <c r="T111" s="115"/>
      <c r="U111" s="112"/>
      <c r="V111" s="112">
        <v>1302</v>
      </c>
      <c r="W111" s="112">
        <v>1310</v>
      </c>
      <c r="X111" s="112">
        <v>1362</v>
      </c>
      <c r="Y111" s="112">
        <v>1350</v>
      </c>
      <c r="Z111" s="112">
        <v>1426</v>
      </c>
      <c r="AB111" s="109" t="str">
        <f>TEXT(Z111,"###,###")</f>
        <v>1,426</v>
      </c>
      <c r="AD111" s="130">
        <f>Z111/($Z$4)*100</f>
        <v>17.731907485700074</v>
      </c>
      <c r="AF111" s="109"/>
    </row>
    <row r="112" spans="1:32" x14ac:dyDescent="0.25">
      <c r="S112" s="118" t="s">
        <v>53</v>
      </c>
      <c r="T112" s="118"/>
      <c r="U112" s="112"/>
      <c r="V112" s="112">
        <v>7161</v>
      </c>
      <c r="W112" s="112">
        <v>7578</v>
      </c>
      <c r="X112" s="112">
        <v>7438</v>
      </c>
      <c r="Y112" s="112">
        <v>7649</v>
      </c>
      <c r="Z112" s="112">
        <v>8042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45.35</v>
      </c>
      <c r="W118" s="131">
        <v>45.49</v>
      </c>
      <c r="X118" s="131">
        <v>45.46</v>
      </c>
      <c r="Y118" s="131">
        <v>45.7</v>
      </c>
      <c r="Z118" s="131">
        <v>45.56</v>
      </c>
      <c r="AB118" s="109" t="str">
        <f>TEXT(Z118,"##.0")</f>
        <v>45.6</v>
      </c>
    </row>
    <row r="120" spans="19:32" x14ac:dyDescent="0.25">
      <c r="S120" s="101" t="s">
        <v>100</v>
      </c>
      <c r="T120" s="112"/>
      <c r="U120" s="112"/>
      <c r="V120" s="112">
        <v>3268</v>
      </c>
      <c r="W120" s="112">
        <v>3492</v>
      </c>
      <c r="X120" s="112">
        <v>3610</v>
      </c>
      <c r="Y120" s="112">
        <v>3751</v>
      </c>
      <c r="Z120" s="112">
        <v>3908</v>
      </c>
      <c r="AB120" s="109" t="str">
        <f>TEXT(Z120,"###,###")</f>
        <v>3,908</v>
      </c>
    </row>
    <row r="121" spans="19:32" x14ac:dyDescent="0.25">
      <c r="S121" s="101" t="s">
        <v>101</v>
      </c>
      <c r="T121" s="112"/>
      <c r="U121" s="112"/>
      <c r="V121" s="112">
        <v>754</v>
      </c>
      <c r="W121" s="112">
        <v>795</v>
      </c>
      <c r="X121" s="112">
        <v>736</v>
      </c>
      <c r="Y121" s="112">
        <v>799</v>
      </c>
      <c r="Z121" s="112">
        <v>792</v>
      </c>
      <c r="AB121" s="109" t="str">
        <f>TEXT(Z121,"###,###")</f>
        <v>792</v>
      </c>
    </row>
    <row r="122" spans="19:32" x14ac:dyDescent="0.25">
      <c r="S122" s="101" t="s">
        <v>102</v>
      </c>
      <c r="T122" s="112"/>
      <c r="U122" s="112"/>
      <c r="V122" s="112">
        <v>644</v>
      </c>
      <c r="W122" s="112">
        <v>669</v>
      </c>
      <c r="X122" s="112">
        <v>665</v>
      </c>
      <c r="Y122" s="112">
        <v>675</v>
      </c>
      <c r="Z122" s="112">
        <v>706</v>
      </c>
      <c r="AB122" s="109" t="str">
        <f>TEXT(Z122,"###,###")</f>
        <v>706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3912</v>
      </c>
      <c r="W124" s="112">
        <v>4161</v>
      </c>
      <c r="X124" s="112">
        <v>4275</v>
      </c>
      <c r="Y124" s="112">
        <v>4426</v>
      </c>
      <c r="Z124" s="112">
        <v>4614</v>
      </c>
      <c r="AB124" s="109" t="str">
        <f>TEXT(Z124,"###,###")</f>
        <v>4,614</v>
      </c>
      <c r="AD124" s="127">
        <f>Z124/$Z$7*100</f>
        <v>85.318047337278102</v>
      </c>
    </row>
    <row r="125" spans="19:32" x14ac:dyDescent="0.25">
      <c r="S125" s="101" t="s">
        <v>104</v>
      </c>
      <c r="T125" s="112"/>
      <c r="U125" s="112"/>
      <c r="V125" s="112">
        <v>1398</v>
      </c>
      <c r="W125" s="112">
        <v>1464</v>
      </c>
      <c r="X125" s="112">
        <v>1401</v>
      </c>
      <c r="Y125" s="112">
        <v>1474</v>
      </c>
      <c r="Z125" s="112">
        <v>1498</v>
      </c>
      <c r="AB125" s="109" t="str">
        <f>TEXT(Z125,"###,###")</f>
        <v>1,498</v>
      </c>
      <c r="AD125" s="127">
        <f>Z125/$Z$7*100</f>
        <v>27.699704142011832</v>
      </c>
    </row>
    <row r="127" spans="19:32" x14ac:dyDescent="0.25">
      <c r="S127" s="101" t="s">
        <v>105</v>
      </c>
      <c r="T127" s="112"/>
      <c r="U127" s="112"/>
      <c r="V127" s="112">
        <v>2387</v>
      </c>
      <c r="W127" s="112">
        <v>2554</v>
      </c>
      <c r="X127" s="112">
        <v>2540</v>
      </c>
      <c r="Y127" s="112">
        <v>2640</v>
      </c>
      <c r="Z127" s="112">
        <v>2712</v>
      </c>
      <c r="AB127" s="109" t="str">
        <f>TEXT(Z127,"###,###")</f>
        <v>2,712</v>
      </c>
      <c r="AD127" s="127">
        <f>Z127/$Z$7*100</f>
        <v>50.147928994082832</v>
      </c>
    </row>
    <row r="128" spans="19:32" x14ac:dyDescent="0.25">
      <c r="S128" s="101" t="s">
        <v>106</v>
      </c>
      <c r="T128" s="112"/>
      <c r="U128" s="112"/>
      <c r="V128" s="112">
        <v>2279</v>
      </c>
      <c r="W128" s="112">
        <v>2406</v>
      </c>
      <c r="X128" s="112">
        <v>2467</v>
      </c>
      <c r="Y128" s="112">
        <v>2587</v>
      </c>
      <c r="Z128" s="112">
        <v>2692</v>
      </c>
      <c r="AB128" s="109" t="str">
        <f>TEXT(Z128,"###,###")</f>
        <v>2,692</v>
      </c>
      <c r="AD128" s="127">
        <f>Z128/$Z$7*100</f>
        <v>49.778106508875744</v>
      </c>
    </row>
    <row r="130" spans="19:20" x14ac:dyDescent="0.25">
      <c r="S130" s="101" t="s">
        <v>282</v>
      </c>
      <c r="T130" s="127">
        <v>72.26331360946746</v>
      </c>
    </row>
    <row r="131" spans="19:20" x14ac:dyDescent="0.25">
      <c r="S131" s="101" t="s">
        <v>283</v>
      </c>
      <c r="T131" s="127">
        <v>14.644970414201183</v>
      </c>
    </row>
    <row r="132" spans="19:20" x14ac:dyDescent="0.25">
      <c r="S132" s="101" t="s">
        <v>284</v>
      </c>
      <c r="T132" s="127">
        <v>13.05473372781065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403AE20-D37F-4B63-ABD6-C520B9AE8B7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E2C3BB06-207F-4834-9DDD-79668F0D439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474B0699-EF2E-45C5-9E4C-24F0570E8D9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138A915D-9094-4E2D-A8DA-CE75353BDB9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A84DFF-A5DE-40CB-96B3-CA6C0EB207BF}">
  <sheetPr codeName="Sheet106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152</v>
      </c>
      <c r="T1" s="99"/>
      <c r="U1" s="99"/>
      <c r="V1" s="99"/>
      <c r="W1" s="99"/>
      <c r="X1" s="99"/>
      <c r="Y1" s="100" t="s">
        <v>242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204</v>
      </c>
      <c r="Y2" s="103" t="s">
        <v>281</v>
      </c>
      <c r="Z2" s="103" t="s">
        <v>287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60" t="s">
        <v>292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152</v>
      </c>
      <c r="Y3" s="105" t="s">
        <v>242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8.42 Maribyrnong, Victoria,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77494</v>
      </c>
      <c r="W4" s="108">
        <v>80860</v>
      </c>
      <c r="X4" s="108">
        <v>83681</v>
      </c>
      <c r="Y4" s="108">
        <v>82810</v>
      </c>
      <c r="Z4" s="108">
        <v>81807</v>
      </c>
      <c r="AB4" s="109" t="str">
        <f>TEXT(Z4,"###,###")</f>
        <v>81,807</v>
      </c>
      <c r="AD4" s="110">
        <f>Z4/Y4-1</f>
        <v>-1.2112063760415404E-2</v>
      </c>
      <c r="AF4" s="110">
        <f>Z4/V4-1</f>
        <v>5.5655921748780646E-2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41556</v>
      </c>
      <c r="W5" s="108">
        <v>43316</v>
      </c>
      <c r="X5" s="108">
        <v>44453</v>
      </c>
      <c r="Y5" s="108">
        <v>43766</v>
      </c>
      <c r="Z5" s="108">
        <v>42857</v>
      </c>
      <c r="AB5" s="109" t="str">
        <f>TEXT(Z5,"###,###")</f>
        <v>42,857</v>
      </c>
      <c r="AD5" s="110">
        <f t="shared" ref="AD5:AD9" si="0">Z5/Y5-1</f>
        <v>-2.076954713704704E-2</v>
      </c>
      <c r="AF5" s="110">
        <f t="shared" ref="AF5:AF9" si="1">Z5/V5-1</f>
        <v>3.1307151795167965E-2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35940</v>
      </c>
      <c r="W6" s="108">
        <v>37541</v>
      </c>
      <c r="X6" s="108">
        <v>39220</v>
      </c>
      <c r="Y6" s="108">
        <v>39046</v>
      </c>
      <c r="Z6" s="108">
        <v>38927</v>
      </c>
      <c r="AB6" s="109" t="str">
        <f>TEXT(Z6,"###,###")</f>
        <v>38,927</v>
      </c>
      <c r="AD6" s="110">
        <f t="shared" si="0"/>
        <v>-3.0476873431337648E-3</v>
      </c>
      <c r="AF6" s="110">
        <f t="shared" si="1"/>
        <v>8.3110740122426252E-2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52519</v>
      </c>
      <c r="W7" s="108">
        <v>54278</v>
      </c>
      <c r="X7" s="108">
        <v>55783</v>
      </c>
      <c r="Y7" s="108">
        <v>56382</v>
      </c>
      <c r="Z7" s="108">
        <v>54696</v>
      </c>
      <c r="AB7" s="109" t="str">
        <f>TEXT(Z7,"###,###")</f>
        <v>54,696</v>
      </c>
      <c r="AD7" s="110">
        <f t="shared" si="0"/>
        <v>-2.9903160583164889E-2</v>
      </c>
      <c r="AF7" s="110">
        <f t="shared" si="1"/>
        <v>4.1451665111673863E-2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81,807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54,696</v>
      </c>
      <c r="P8" s="67"/>
      <c r="S8" s="107" t="s">
        <v>84</v>
      </c>
      <c r="T8" s="108"/>
      <c r="U8" s="108"/>
      <c r="V8" s="108">
        <v>43629.62</v>
      </c>
      <c r="W8" s="108">
        <v>44921.5</v>
      </c>
      <c r="X8" s="108">
        <v>45716.5</v>
      </c>
      <c r="Y8" s="108">
        <v>46396.26</v>
      </c>
      <c r="Z8" s="108">
        <v>50248</v>
      </c>
      <c r="AB8" s="109" t="str">
        <f>TEXT(Z8,"$###,###")</f>
        <v>$50,248</v>
      </c>
      <c r="AD8" s="110">
        <f t="shared" si="0"/>
        <v>8.3018329494661813E-2</v>
      </c>
      <c r="AF8" s="110">
        <f t="shared" si="1"/>
        <v>0.15169465147759698</v>
      </c>
    </row>
    <row r="9" spans="1:32" x14ac:dyDescent="0.25">
      <c r="A9" s="30" t="s">
        <v>14</v>
      </c>
      <c r="B9" s="71"/>
      <c r="C9" s="72"/>
      <c r="D9" s="73">
        <f>AD104</f>
        <v>78.856332587675865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52.3365511189118</v>
      </c>
      <c r="P9" s="74" t="s">
        <v>85</v>
      </c>
      <c r="S9" s="107" t="s">
        <v>7</v>
      </c>
      <c r="T9" s="108"/>
      <c r="U9" s="108"/>
      <c r="V9" s="108">
        <v>3089657004</v>
      </c>
      <c r="W9" s="108">
        <v>3344952785</v>
      </c>
      <c r="X9" s="108">
        <v>3587076540</v>
      </c>
      <c r="Y9" s="108">
        <v>3766447453</v>
      </c>
      <c r="Z9" s="108">
        <v>3939757387</v>
      </c>
      <c r="AB9" s="109" t="str">
        <f>TEXT(Z9/1000000,"$#,###.0")&amp;" mil"</f>
        <v>$3,939.8 mil</v>
      </c>
      <c r="AD9" s="110">
        <f t="shared" si="0"/>
        <v>4.6014164849680128E-2</v>
      </c>
      <c r="AF9" s="110">
        <f t="shared" si="1"/>
        <v>0.27514393406757587</v>
      </c>
    </row>
    <row r="10" spans="1:32" x14ac:dyDescent="0.25">
      <c r="A10" s="30" t="s">
        <v>17</v>
      </c>
      <c r="B10" s="71"/>
      <c r="C10" s="72"/>
      <c r="D10" s="73">
        <f>AD105</f>
        <v>16.257777451807303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47.63602457218078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84.706377065964602</v>
      </c>
      <c r="P11" s="74" t="s">
        <v>85</v>
      </c>
      <c r="S11" s="107" t="s">
        <v>29</v>
      </c>
      <c r="T11" s="112"/>
      <c r="U11" s="112"/>
      <c r="V11" s="112">
        <v>70371</v>
      </c>
      <c r="W11" s="112">
        <v>73148</v>
      </c>
      <c r="X11" s="112">
        <v>75418</v>
      </c>
      <c r="Y11" s="112">
        <v>74518</v>
      </c>
      <c r="Z11" s="112">
        <v>73440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5.5177709521720057</v>
      </c>
      <c r="P12" s="74" t="s">
        <v>85</v>
      </c>
      <c r="S12" s="107" t="s">
        <v>30</v>
      </c>
      <c r="T12" s="112"/>
      <c r="U12" s="112"/>
      <c r="V12" s="112">
        <v>7126</v>
      </c>
      <c r="W12" s="112">
        <v>7709</v>
      </c>
      <c r="X12" s="112">
        <v>8261</v>
      </c>
      <c r="Y12" s="112">
        <v>8293</v>
      </c>
      <c r="Z12" s="112">
        <v>8367</v>
      </c>
    </row>
    <row r="13" spans="1:32" ht="15" customHeight="1" x14ac:dyDescent="0.25">
      <c r="A13" s="30" t="s">
        <v>19</v>
      </c>
      <c r="B13" s="72"/>
      <c r="C13" s="72"/>
      <c r="D13" s="73">
        <f>AD108</f>
        <v>13.313041671250629</v>
      </c>
      <c r="E13" s="74" t="s">
        <v>85</v>
      </c>
      <c r="F13" s="24"/>
      <c r="G13" s="142" t="s">
        <v>285</v>
      </c>
      <c r="H13" s="143"/>
      <c r="I13" s="143"/>
      <c r="J13" s="143"/>
      <c r="K13" s="143"/>
      <c r="L13" s="143"/>
      <c r="M13" s="81"/>
      <c r="N13" s="72"/>
      <c r="O13" s="73">
        <f>T132</f>
        <v>9.7795085563843802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13.107680271859376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38.4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21.204786876428667</v>
      </c>
      <c r="E15" s="74" t="s">
        <v>85</v>
      </c>
      <c r="F15" s="24"/>
      <c r="G15" s="33" t="s">
        <v>279</v>
      </c>
      <c r="H15" s="72"/>
      <c r="I15" s="72"/>
      <c r="J15" s="72"/>
      <c r="K15" s="82"/>
      <c r="L15" s="72"/>
      <c r="M15" s="72"/>
      <c r="N15" s="72"/>
      <c r="O15" s="73">
        <f>AB38</f>
        <v>19.020715630885121</v>
      </c>
      <c r="P15" s="74" t="s">
        <v>85</v>
      </c>
      <c r="S15" s="115" t="s">
        <v>61</v>
      </c>
      <c r="T15" s="115"/>
      <c r="U15" s="116"/>
      <c r="V15" s="116">
        <v>477</v>
      </c>
      <c r="W15" s="116">
        <v>449</v>
      </c>
      <c r="X15" s="116">
        <v>427</v>
      </c>
      <c r="Y15" s="112">
        <v>386</v>
      </c>
      <c r="Z15" s="112">
        <v>363</v>
      </c>
      <c r="AB15" s="117">
        <f t="shared" ref="AB15:AB34" si="2">IF(Z15="np",0,Z15/$Z$34)</f>
        <v>4.4372730939895117E-3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45.850599581942866</v>
      </c>
      <c r="E16" s="85" t="s">
        <v>85</v>
      </c>
      <c r="F16" s="24"/>
      <c r="G16" s="86" t="s">
        <v>280</v>
      </c>
      <c r="H16" s="35"/>
      <c r="I16" s="35"/>
      <c r="J16" s="35"/>
      <c r="K16" s="36"/>
      <c r="L16" s="35"/>
      <c r="M16" s="35"/>
      <c r="N16" s="35"/>
      <c r="O16" s="84">
        <f>AB37</f>
        <v>80.979284369114879</v>
      </c>
      <c r="P16" s="37" t="s">
        <v>85</v>
      </c>
      <c r="S16" s="115" t="s">
        <v>62</v>
      </c>
      <c r="T16" s="115"/>
      <c r="U16" s="116"/>
      <c r="V16" s="116">
        <v>98</v>
      </c>
      <c r="W16" s="116">
        <v>83</v>
      </c>
      <c r="X16" s="116">
        <v>104</v>
      </c>
      <c r="Y16" s="112">
        <v>111</v>
      </c>
      <c r="Z16" s="112">
        <v>104</v>
      </c>
      <c r="AB16" s="117">
        <f t="shared" si="2"/>
        <v>1.2712848533744056E-3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3798</v>
      </c>
      <c r="W17" s="116">
        <v>3720</v>
      </c>
      <c r="X17" s="116">
        <v>3776</v>
      </c>
      <c r="Y17" s="112">
        <v>3424</v>
      </c>
      <c r="Z17" s="112">
        <v>3465</v>
      </c>
      <c r="AB17" s="117">
        <f t="shared" si="2"/>
        <v>4.2355788624445341E-2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289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529</v>
      </c>
      <c r="W18" s="116">
        <v>552</v>
      </c>
      <c r="X18" s="116">
        <v>644</v>
      </c>
      <c r="Y18" s="112">
        <v>611</v>
      </c>
      <c r="Z18" s="112">
        <v>661</v>
      </c>
      <c r="AB18" s="117">
        <f t="shared" si="2"/>
        <v>8.0799931546200205E-3</v>
      </c>
    </row>
    <row r="19" spans="1:28" x14ac:dyDescent="0.25">
      <c r="A19" s="63" t="str">
        <f>$S$1&amp;" ("&amp;$V$2&amp;" to "&amp;$Z$2&amp;")"</f>
        <v>Maribyrnong (2016-17 to 2020-21)</v>
      </c>
      <c r="B19" s="63"/>
      <c r="C19" s="63"/>
      <c r="D19" s="63"/>
      <c r="E19" s="63"/>
      <c r="F19" s="63"/>
      <c r="G19" s="63" t="str">
        <f>$S$1&amp;" ("&amp;$V$2&amp;" to "&amp;$Z$2&amp;")"</f>
        <v>Maribyrnong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2831</v>
      </c>
      <c r="W19" s="116">
        <v>3232</v>
      </c>
      <c r="X19" s="116">
        <v>3432</v>
      </c>
      <c r="Y19" s="112">
        <v>3427</v>
      </c>
      <c r="Z19" s="112">
        <v>3481</v>
      </c>
      <c r="AB19" s="117">
        <f t="shared" si="2"/>
        <v>4.2551370909579868E-2</v>
      </c>
    </row>
    <row r="20" spans="1:28" x14ac:dyDescent="0.25">
      <c r="S20" s="115" t="s">
        <v>66</v>
      </c>
      <c r="T20" s="115"/>
      <c r="U20" s="116"/>
      <c r="V20" s="116">
        <v>2981</v>
      </c>
      <c r="W20" s="116">
        <v>3054</v>
      </c>
      <c r="X20" s="116">
        <v>2855</v>
      </c>
      <c r="Y20" s="112">
        <v>2792</v>
      </c>
      <c r="Z20" s="112">
        <v>2688</v>
      </c>
      <c r="AB20" s="117">
        <f t="shared" si="2"/>
        <v>3.2857823902600024E-2</v>
      </c>
    </row>
    <row r="21" spans="1:28" x14ac:dyDescent="0.25">
      <c r="S21" s="115" t="s">
        <v>67</v>
      </c>
      <c r="T21" s="115"/>
      <c r="U21" s="116"/>
      <c r="V21" s="116">
        <v>6465</v>
      </c>
      <c r="W21" s="116">
        <v>6958</v>
      </c>
      <c r="X21" s="116">
        <v>6874</v>
      </c>
      <c r="Y21" s="112">
        <v>6891</v>
      </c>
      <c r="Z21" s="112">
        <v>6974</v>
      </c>
      <c r="AB21" s="117">
        <f t="shared" si="2"/>
        <v>8.5249428533010624E-2</v>
      </c>
    </row>
    <row r="22" spans="1:28" x14ac:dyDescent="0.25">
      <c r="S22" s="115" t="s">
        <v>68</v>
      </c>
      <c r="T22" s="115"/>
      <c r="U22" s="116"/>
      <c r="V22" s="116">
        <v>6959</v>
      </c>
      <c r="W22" s="116">
        <v>7180</v>
      </c>
      <c r="X22" s="116">
        <v>7370</v>
      </c>
      <c r="Y22" s="112">
        <v>7914</v>
      </c>
      <c r="Z22" s="112">
        <v>7241</v>
      </c>
      <c r="AB22" s="117">
        <f t="shared" si="2"/>
        <v>8.8513207916192993E-2</v>
      </c>
    </row>
    <row r="23" spans="1:28" x14ac:dyDescent="0.25">
      <c r="S23" s="115" t="s">
        <v>69</v>
      </c>
      <c r="T23" s="115"/>
      <c r="U23" s="116"/>
      <c r="V23" s="116">
        <v>2745</v>
      </c>
      <c r="W23" s="116">
        <v>3414</v>
      </c>
      <c r="X23" s="116">
        <v>3608</v>
      </c>
      <c r="Y23" s="112">
        <v>3578</v>
      </c>
      <c r="Z23" s="112">
        <v>3777</v>
      </c>
      <c r="AB23" s="117">
        <f t="shared" si="2"/>
        <v>4.6169643184568558E-2</v>
      </c>
    </row>
    <row r="24" spans="1:28" x14ac:dyDescent="0.25">
      <c r="S24" s="115" t="s">
        <v>70</v>
      </c>
      <c r="T24" s="115"/>
      <c r="U24" s="116"/>
      <c r="V24" s="116">
        <v>2191</v>
      </c>
      <c r="W24" s="116">
        <v>2235</v>
      </c>
      <c r="X24" s="116">
        <v>2382</v>
      </c>
      <c r="Y24" s="112">
        <v>2301</v>
      </c>
      <c r="Z24" s="112">
        <v>2287</v>
      </c>
      <c r="AB24" s="117">
        <f t="shared" si="2"/>
        <v>2.7956042881416017E-2</v>
      </c>
    </row>
    <row r="25" spans="1:28" x14ac:dyDescent="0.25">
      <c r="S25" s="115" t="s">
        <v>71</v>
      </c>
      <c r="T25" s="115"/>
      <c r="U25" s="116"/>
      <c r="V25" s="116">
        <v>3402</v>
      </c>
      <c r="W25" s="116">
        <v>3593</v>
      </c>
      <c r="X25" s="116">
        <v>3842</v>
      </c>
      <c r="Y25" s="112">
        <v>3826</v>
      </c>
      <c r="Z25" s="112">
        <v>3992</v>
      </c>
      <c r="AB25" s="117">
        <f t="shared" si="2"/>
        <v>4.8797780141063722E-2</v>
      </c>
    </row>
    <row r="26" spans="1:28" x14ac:dyDescent="0.25">
      <c r="S26" s="115" t="s">
        <v>72</v>
      </c>
      <c r="T26" s="115"/>
      <c r="U26" s="116"/>
      <c r="V26" s="116">
        <v>1319</v>
      </c>
      <c r="W26" s="116">
        <v>1470</v>
      </c>
      <c r="X26" s="116">
        <v>1425</v>
      </c>
      <c r="Y26" s="112">
        <v>1324</v>
      </c>
      <c r="Z26" s="112">
        <v>1204</v>
      </c>
      <c r="AB26" s="117">
        <f t="shared" si="2"/>
        <v>1.4717566956372927E-2</v>
      </c>
    </row>
    <row r="27" spans="1:28" x14ac:dyDescent="0.25">
      <c r="S27" s="115" t="s">
        <v>73</v>
      </c>
      <c r="T27" s="115"/>
      <c r="U27" s="116"/>
      <c r="V27" s="116">
        <v>7015</v>
      </c>
      <c r="W27" s="116">
        <v>8111</v>
      </c>
      <c r="X27" s="116">
        <v>8479</v>
      </c>
      <c r="Y27" s="112">
        <v>8399</v>
      </c>
      <c r="Z27" s="112">
        <v>8356</v>
      </c>
      <c r="AB27" s="117">
        <f t="shared" si="2"/>
        <v>0.10214284841150513</v>
      </c>
    </row>
    <row r="28" spans="1:28" x14ac:dyDescent="0.25">
      <c r="S28" s="115" t="s">
        <v>74</v>
      </c>
      <c r="T28" s="115"/>
      <c r="U28" s="116"/>
      <c r="V28" s="116">
        <v>9374</v>
      </c>
      <c r="W28" s="116">
        <v>10573</v>
      </c>
      <c r="X28" s="116">
        <v>10907</v>
      </c>
      <c r="Y28" s="112">
        <v>10838</v>
      </c>
      <c r="Z28" s="112">
        <v>10254</v>
      </c>
      <c r="AB28" s="117">
        <f t="shared" si="2"/>
        <v>0.12534379698558804</v>
      </c>
    </row>
    <row r="29" spans="1:28" x14ac:dyDescent="0.25">
      <c r="S29" s="115" t="s">
        <v>75</v>
      </c>
      <c r="T29" s="115"/>
      <c r="U29" s="116"/>
      <c r="V29" s="116">
        <v>3900</v>
      </c>
      <c r="W29" s="116">
        <v>3936</v>
      </c>
      <c r="X29" s="116">
        <v>6110</v>
      </c>
      <c r="Y29" s="112">
        <v>4308</v>
      </c>
      <c r="Z29" s="112">
        <v>4657</v>
      </c>
      <c r="AB29" s="117">
        <f t="shared" si="2"/>
        <v>5.6926668866967373E-2</v>
      </c>
    </row>
    <row r="30" spans="1:28" x14ac:dyDescent="0.25">
      <c r="S30" s="115" t="s">
        <v>76</v>
      </c>
      <c r="T30" s="115"/>
      <c r="U30" s="116"/>
      <c r="V30" s="116">
        <v>6136</v>
      </c>
      <c r="W30" s="116">
        <v>6472</v>
      </c>
      <c r="X30" s="116">
        <v>5158</v>
      </c>
      <c r="Y30" s="112">
        <v>6530</v>
      </c>
      <c r="Z30" s="112">
        <v>6142</v>
      </c>
      <c r="AB30" s="117">
        <f t="shared" si="2"/>
        <v>7.5079149706015383E-2</v>
      </c>
    </row>
    <row r="31" spans="1:28" x14ac:dyDescent="0.25">
      <c r="S31" s="115" t="s">
        <v>77</v>
      </c>
      <c r="T31" s="115"/>
      <c r="U31" s="116"/>
      <c r="V31" s="116">
        <v>6778</v>
      </c>
      <c r="W31" s="116">
        <v>7450</v>
      </c>
      <c r="X31" s="116">
        <v>8067</v>
      </c>
      <c r="Y31" s="112">
        <v>8281</v>
      </c>
      <c r="Z31" s="112">
        <v>9032</v>
      </c>
      <c r="AB31" s="117">
        <f t="shared" si="2"/>
        <v>0.11040619995843877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2183</v>
      </c>
      <c r="W32" s="116">
        <v>2685</v>
      </c>
      <c r="X32" s="116">
        <v>2884</v>
      </c>
      <c r="Y32" s="112">
        <v>2872</v>
      </c>
      <c r="Z32" s="112">
        <v>2685</v>
      </c>
      <c r="AB32" s="117">
        <f t="shared" si="2"/>
        <v>3.2821152224137298E-2</v>
      </c>
    </row>
    <row r="33" spans="19:32" x14ac:dyDescent="0.25">
      <c r="S33" s="115" t="s">
        <v>79</v>
      </c>
      <c r="T33" s="115"/>
      <c r="U33" s="116"/>
      <c r="V33" s="116">
        <v>2555</v>
      </c>
      <c r="W33" s="116">
        <v>2820</v>
      </c>
      <c r="X33" s="116">
        <v>3036</v>
      </c>
      <c r="Y33" s="112">
        <v>3083</v>
      </c>
      <c r="Z33" s="112">
        <v>2942</v>
      </c>
      <c r="AB33" s="117">
        <f t="shared" si="2"/>
        <v>3.5962692679110592E-2</v>
      </c>
    </row>
    <row r="34" spans="19:32" x14ac:dyDescent="0.25">
      <c r="S34" s="118" t="s">
        <v>53</v>
      </c>
      <c r="T34" s="118"/>
      <c r="U34" s="119"/>
      <c r="V34" s="119">
        <v>77494</v>
      </c>
      <c r="W34" s="119">
        <v>80854</v>
      </c>
      <c r="X34" s="119">
        <v>83682</v>
      </c>
      <c r="Y34" s="120">
        <v>82810</v>
      </c>
      <c r="Z34" s="120">
        <v>81807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43235</v>
      </c>
      <c r="W37" s="112">
        <v>44612</v>
      </c>
      <c r="X37" s="112">
        <v>45160</v>
      </c>
      <c r="Y37" s="112">
        <v>45695</v>
      </c>
      <c r="Z37" s="112">
        <v>44290</v>
      </c>
      <c r="AB37" s="132">
        <f>Z37/Z40*100</f>
        <v>80.979284369114879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9286</v>
      </c>
      <c r="W38" s="112">
        <v>9667</v>
      </c>
      <c r="X38" s="112">
        <v>10623</v>
      </c>
      <c r="Y38" s="112">
        <v>10686</v>
      </c>
      <c r="Z38" s="112">
        <v>10403</v>
      </c>
      <c r="AB38" s="132">
        <f>Z38/Z40*100</f>
        <v>19.020715630885121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52521</v>
      </c>
      <c r="W40" s="112">
        <v>54279</v>
      </c>
      <c r="X40" s="112">
        <v>55783</v>
      </c>
      <c r="Y40" s="112">
        <v>56381</v>
      </c>
      <c r="Z40" s="112">
        <v>54693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8</v>
      </c>
      <c r="W44" s="112">
        <v>10</v>
      </c>
      <c r="X44" s="112">
        <v>16</v>
      </c>
      <c r="Y44" s="112">
        <v>5</v>
      </c>
      <c r="Z44" s="112">
        <v>9</v>
      </c>
    </row>
    <row r="45" spans="19:32" x14ac:dyDescent="0.25">
      <c r="S45" s="115" t="s">
        <v>37</v>
      </c>
      <c r="T45" s="115"/>
      <c r="U45" s="112"/>
      <c r="V45" s="112">
        <v>283</v>
      </c>
      <c r="W45" s="112">
        <v>324</v>
      </c>
      <c r="X45" s="112">
        <v>328</v>
      </c>
      <c r="Y45" s="112">
        <v>316</v>
      </c>
      <c r="Z45" s="112">
        <v>308</v>
      </c>
    </row>
    <row r="46" spans="19:32" x14ac:dyDescent="0.25">
      <c r="S46" s="115" t="s">
        <v>38</v>
      </c>
      <c r="T46" s="115"/>
      <c r="U46" s="112"/>
      <c r="V46" s="112">
        <v>1302</v>
      </c>
      <c r="W46" s="112">
        <v>1386</v>
      </c>
      <c r="X46" s="112">
        <v>1458</v>
      </c>
      <c r="Y46" s="112">
        <v>1356</v>
      </c>
      <c r="Z46" s="112">
        <v>1289</v>
      </c>
    </row>
    <row r="47" spans="19:32" x14ac:dyDescent="0.25">
      <c r="S47" s="115" t="s">
        <v>39</v>
      </c>
      <c r="T47" s="115"/>
      <c r="U47" s="112"/>
      <c r="V47" s="112">
        <v>4597</v>
      </c>
      <c r="W47" s="112">
        <v>4933</v>
      </c>
      <c r="X47" s="112">
        <v>4784</v>
      </c>
      <c r="Y47" s="112">
        <v>4299</v>
      </c>
      <c r="Z47" s="112">
        <v>3704</v>
      </c>
    </row>
    <row r="48" spans="19:32" x14ac:dyDescent="0.25">
      <c r="S48" s="115" t="s">
        <v>40</v>
      </c>
      <c r="T48" s="115"/>
      <c r="U48" s="112"/>
      <c r="V48" s="112">
        <v>8166</v>
      </c>
      <c r="W48" s="112">
        <v>8515</v>
      </c>
      <c r="X48" s="112">
        <v>9006</v>
      </c>
      <c r="Y48" s="112">
        <v>8672</v>
      </c>
      <c r="Z48" s="112">
        <v>8372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7651</v>
      </c>
      <c r="W49" s="112">
        <v>7712</v>
      </c>
      <c r="X49" s="112">
        <v>7855</v>
      </c>
      <c r="Y49" s="112">
        <v>7803</v>
      </c>
      <c r="Z49" s="112">
        <v>7685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Maribyrnong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5603</v>
      </c>
      <c r="W50" s="112">
        <v>5771</v>
      </c>
      <c r="X50" s="112">
        <v>5922</v>
      </c>
      <c r="Y50" s="112">
        <v>6066</v>
      </c>
      <c r="Z50" s="112">
        <v>6096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4202</v>
      </c>
      <c r="W51" s="112">
        <v>4345</v>
      </c>
      <c r="X51" s="112">
        <v>4527</v>
      </c>
      <c r="Y51" s="112">
        <v>4462</v>
      </c>
      <c r="Z51" s="112">
        <v>4334</v>
      </c>
    </row>
    <row r="52" spans="1:26" ht="15" customHeight="1" x14ac:dyDescent="0.25">
      <c r="S52" s="115" t="s">
        <v>44</v>
      </c>
      <c r="T52" s="115"/>
      <c r="U52" s="112"/>
      <c r="V52" s="112">
        <v>3289</v>
      </c>
      <c r="W52" s="112">
        <v>3452</v>
      </c>
      <c r="X52" s="112">
        <v>3397</v>
      </c>
      <c r="Y52" s="112">
        <v>3408</v>
      </c>
      <c r="Z52" s="112">
        <v>3533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2476</v>
      </c>
      <c r="W53" s="112">
        <v>2656</v>
      </c>
      <c r="X53" s="112">
        <v>2732</v>
      </c>
      <c r="Y53" s="112">
        <v>2776</v>
      </c>
      <c r="Z53" s="112">
        <v>2754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1968</v>
      </c>
      <c r="W54" s="112">
        <v>2106</v>
      </c>
      <c r="X54" s="112">
        <v>2101</v>
      </c>
      <c r="Y54" s="112">
        <v>2144</v>
      </c>
      <c r="Z54" s="112">
        <v>2155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1253</v>
      </c>
      <c r="W55" s="112">
        <v>1331</v>
      </c>
      <c r="X55" s="112">
        <v>1485</v>
      </c>
      <c r="Y55" s="112">
        <v>1577</v>
      </c>
      <c r="Z55" s="112">
        <v>1572</v>
      </c>
    </row>
    <row r="56" spans="1:26" ht="15" customHeight="1" x14ac:dyDescent="0.25">
      <c r="S56" s="115" t="s">
        <v>48</v>
      </c>
      <c r="T56" s="115"/>
      <c r="U56" s="112"/>
      <c r="V56" s="112">
        <v>452</v>
      </c>
      <c r="W56" s="112">
        <v>500</v>
      </c>
      <c r="X56" s="112">
        <v>542</v>
      </c>
      <c r="Y56" s="112">
        <v>581</v>
      </c>
      <c r="Z56" s="112">
        <v>722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185</v>
      </c>
      <c r="W57" s="112">
        <v>186</v>
      </c>
      <c r="X57" s="112">
        <v>193</v>
      </c>
      <c r="Y57" s="112">
        <v>186</v>
      </c>
      <c r="Z57" s="112">
        <v>209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57</v>
      </c>
      <c r="W58" s="112">
        <v>42</v>
      </c>
      <c r="X58" s="112">
        <v>62</v>
      </c>
      <c r="Y58" s="112">
        <v>63</v>
      </c>
      <c r="Z58" s="112">
        <v>76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27</v>
      </c>
      <c r="W59" s="112">
        <v>32</v>
      </c>
      <c r="X59" s="112">
        <v>24</v>
      </c>
      <c r="Y59" s="112">
        <v>32</v>
      </c>
      <c r="Z59" s="112">
        <v>28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31</v>
      </c>
      <c r="W60" s="112">
        <v>19</v>
      </c>
      <c r="X60" s="112">
        <v>18</v>
      </c>
      <c r="Y60" s="112">
        <v>13</v>
      </c>
      <c r="Z60" s="112">
        <v>11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41554</v>
      </c>
      <c r="W61" s="112">
        <v>43319</v>
      </c>
      <c r="X61" s="112">
        <v>44456</v>
      </c>
      <c r="Y61" s="112">
        <v>43766</v>
      </c>
      <c r="Z61" s="112">
        <v>42857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19</v>
      </c>
      <c r="W63" s="112">
        <v>12</v>
      </c>
      <c r="X63" s="112">
        <v>10</v>
      </c>
      <c r="Y63" s="112">
        <v>12</v>
      </c>
      <c r="Z63" s="112">
        <v>8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338</v>
      </c>
      <c r="W64" s="112">
        <v>385</v>
      </c>
      <c r="X64" s="112">
        <v>452</v>
      </c>
      <c r="Y64" s="112">
        <v>434</v>
      </c>
      <c r="Z64" s="112">
        <v>453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Maribyrnong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1443</v>
      </c>
      <c r="W65" s="112">
        <v>1469</v>
      </c>
      <c r="X65" s="112">
        <v>1473</v>
      </c>
      <c r="Y65" s="112">
        <v>1377</v>
      </c>
      <c r="Z65" s="112">
        <v>1352</v>
      </c>
    </row>
    <row r="66" spans="1:26" x14ac:dyDescent="0.25">
      <c r="S66" s="115" t="s">
        <v>39</v>
      </c>
      <c r="T66" s="115"/>
      <c r="U66" s="112"/>
      <c r="V66" s="112">
        <v>4010</v>
      </c>
      <c r="W66" s="112">
        <v>3963</v>
      </c>
      <c r="X66" s="112">
        <v>4191</v>
      </c>
      <c r="Y66" s="112">
        <v>3795</v>
      </c>
      <c r="Z66" s="112">
        <v>3526</v>
      </c>
    </row>
    <row r="67" spans="1:26" x14ac:dyDescent="0.25">
      <c r="S67" s="115" t="s">
        <v>40</v>
      </c>
      <c r="T67" s="115"/>
      <c r="U67" s="112"/>
      <c r="V67" s="112">
        <v>6920</v>
      </c>
      <c r="W67" s="112">
        <v>7332</v>
      </c>
      <c r="X67" s="112">
        <v>7419</v>
      </c>
      <c r="Y67" s="112">
        <v>7399</v>
      </c>
      <c r="Z67" s="112">
        <v>7001</v>
      </c>
    </row>
    <row r="68" spans="1:26" x14ac:dyDescent="0.25">
      <c r="S68" s="115" t="s">
        <v>41</v>
      </c>
      <c r="T68" s="115"/>
      <c r="U68" s="112"/>
      <c r="V68" s="112">
        <v>6325</v>
      </c>
      <c r="W68" s="112">
        <v>6499</v>
      </c>
      <c r="X68" s="112">
        <v>6778</v>
      </c>
      <c r="Y68" s="112">
        <v>6859</v>
      </c>
      <c r="Z68" s="112">
        <v>6979</v>
      </c>
    </row>
    <row r="69" spans="1:26" x14ac:dyDescent="0.25">
      <c r="S69" s="115" t="s">
        <v>42</v>
      </c>
      <c r="T69" s="115"/>
      <c r="U69" s="112"/>
      <c r="V69" s="112">
        <v>4473</v>
      </c>
      <c r="W69" s="112">
        <v>4873</v>
      </c>
      <c r="X69" s="112">
        <v>5253</v>
      </c>
      <c r="Y69" s="112">
        <v>5412</v>
      </c>
      <c r="Z69" s="112">
        <v>5432</v>
      </c>
    </row>
    <row r="70" spans="1:26" x14ac:dyDescent="0.25">
      <c r="S70" s="115" t="s">
        <v>43</v>
      </c>
      <c r="T70" s="115"/>
      <c r="U70" s="112"/>
      <c r="V70" s="112">
        <v>3656</v>
      </c>
      <c r="W70" s="112">
        <v>3783</v>
      </c>
      <c r="X70" s="112">
        <v>3888</v>
      </c>
      <c r="Y70" s="112">
        <v>3937</v>
      </c>
      <c r="Z70" s="112">
        <v>4116</v>
      </c>
    </row>
    <row r="71" spans="1:26" x14ac:dyDescent="0.25">
      <c r="S71" s="115" t="s">
        <v>44</v>
      </c>
      <c r="T71" s="115"/>
      <c r="U71" s="112"/>
      <c r="V71" s="112">
        <v>3026</v>
      </c>
      <c r="W71" s="112">
        <v>3196</v>
      </c>
      <c r="X71" s="112">
        <v>3351</v>
      </c>
      <c r="Y71" s="112">
        <v>3399</v>
      </c>
      <c r="Z71" s="112">
        <v>3431</v>
      </c>
    </row>
    <row r="72" spans="1:26" x14ac:dyDescent="0.25">
      <c r="S72" s="115" t="s">
        <v>45</v>
      </c>
      <c r="T72" s="115"/>
      <c r="U72" s="112"/>
      <c r="V72" s="112">
        <v>2322</v>
      </c>
      <c r="W72" s="112">
        <v>2447</v>
      </c>
      <c r="X72" s="112">
        <v>2571</v>
      </c>
      <c r="Y72" s="112">
        <v>2552</v>
      </c>
      <c r="Z72" s="112">
        <v>2577</v>
      </c>
    </row>
    <row r="73" spans="1:26" x14ac:dyDescent="0.25">
      <c r="S73" s="115" t="s">
        <v>46</v>
      </c>
      <c r="T73" s="115"/>
      <c r="U73" s="112"/>
      <c r="V73" s="112">
        <v>1824</v>
      </c>
      <c r="W73" s="112">
        <v>1889</v>
      </c>
      <c r="X73" s="112">
        <v>1950</v>
      </c>
      <c r="Y73" s="112">
        <v>1947</v>
      </c>
      <c r="Z73" s="112">
        <v>1977</v>
      </c>
    </row>
    <row r="74" spans="1:26" x14ac:dyDescent="0.25">
      <c r="S74" s="115" t="s">
        <v>47</v>
      </c>
      <c r="T74" s="115"/>
      <c r="U74" s="112"/>
      <c r="V74" s="112">
        <v>980</v>
      </c>
      <c r="W74" s="112">
        <v>1075</v>
      </c>
      <c r="X74" s="112">
        <v>1233</v>
      </c>
      <c r="Y74" s="112">
        <v>1241</v>
      </c>
      <c r="Z74" s="112">
        <v>1316</v>
      </c>
    </row>
    <row r="75" spans="1:26" x14ac:dyDescent="0.25">
      <c r="S75" s="115" t="s">
        <v>48</v>
      </c>
      <c r="T75" s="115"/>
      <c r="U75" s="112"/>
      <c r="V75" s="112">
        <v>414</v>
      </c>
      <c r="W75" s="112">
        <v>398</v>
      </c>
      <c r="X75" s="112">
        <v>421</v>
      </c>
      <c r="Y75" s="112">
        <v>454</v>
      </c>
      <c r="Z75" s="112">
        <v>502</v>
      </c>
    </row>
    <row r="76" spans="1:26" x14ac:dyDescent="0.25">
      <c r="S76" s="115" t="s">
        <v>49</v>
      </c>
      <c r="T76" s="115"/>
      <c r="U76" s="112"/>
      <c r="V76" s="112">
        <v>93</v>
      </c>
      <c r="W76" s="112">
        <v>132</v>
      </c>
      <c r="X76" s="112">
        <v>159</v>
      </c>
      <c r="Y76" s="112">
        <v>164</v>
      </c>
      <c r="Z76" s="112">
        <v>180</v>
      </c>
    </row>
    <row r="77" spans="1:26" x14ac:dyDescent="0.25">
      <c r="S77" s="115" t="s">
        <v>50</v>
      </c>
      <c r="T77" s="115"/>
      <c r="U77" s="112"/>
      <c r="V77" s="112">
        <v>35</v>
      </c>
      <c r="W77" s="112">
        <v>28</v>
      </c>
      <c r="X77" s="112">
        <v>29</v>
      </c>
      <c r="Y77" s="112">
        <v>32</v>
      </c>
      <c r="Z77" s="112">
        <v>38</v>
      </c>
    </row>
    <row r="78" spans="1:26" x14ac:dyDescent="0.25">
      <c r="S78" s="115" t="s">
        <v>51</v>
      </c>
      <c r="T78" s="115"/>
      <c r="U78" s="112"/>
      <c r="V78" s="112">
        <v>20</v>
      </c>
      <c r="W78" s="112">
        <v>23</v>
      </c>
      <c r="X78" s="112">
        <v>22</v>
      </c>
      <c r="Y78" s="112">
        <v>17</v>
      </c>
      <c r="Z78" s="112">
        <v>15</v>
      </c>
    </row>
    <row r="79" spans="1:26" x14ac:dyDescent="0.25">
      <c r="S79" s="115" t="s">
        <v>52</v>
      </c>
      <c r="T79" s="115"/>
      <c r="U79" s="112"/>
      <c r="V79" s="112">
        <v>33</v>
      </c>
      <c r="W79" s="112">
        <v>33</v>
      </c>
      <c r="X79" s="112">
        <v>22</v>
      </c>
      <c r="Y79" s="112">
        <v>25</v>
      </c>
      <c r="Z79" s="112">
        <v>24</v>
      </c>
    </row>
    <row r="80" spans="1:26" x14ac:dyDescent="0.25">
      <c r="S80" s="118" t="s">
        <v>53</v>
      </c>
      <c r="T80" s="118"/>
      <c r="U80" s="112"/>
      <c r="V80" s="112">
        <v>35940</v>
      </c>
      <c r="W80" s="112">
        <v>37539</v>
      </c>
      <c r="X80" s="112">
        <v>39224</v>
      </c>
      <c r="Y80" s="112">
        <v>39047</v>
      </c>
      <c r="Z80" s="112">
        <v>38927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Maribyrnong</v>
      </c>
      <c r="D83" s="144"/>
      <c r="E83" s="144"/>
      <c r="F83" s="144"/>
      <c r="G83" s="144"/>
      <c r="H83" s="47"/>
      <c r="I83" s="47"/>
      <c r="J83" s="145" t="str">
        <f>'State data for spotlight'!A1</f>
        <v>Victoria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3369</v>
      </c>
      <c r="W83" s="112">
        <v>3500</v>
      </c>
      <c r="X83" s="112">
        <v>3566</v>
      </c>
      <c r="Y83" s="112">
        <v>3655</v>
      </c>
      <c r="Z83" s="112">
        <v>3641</v>
      </c>
      <c r="AD83" s="117"/>
    </row>
    <row r="84" spans="1:30" ht="15" customHeight="1" x14ac:dyDescent="0.25">
      <c r="A84" s="46"/>
      <c r="B84" s="46"/>
      <c r="C84" s="48"/>
      <c r="D84" s="139" t="s">
        <v>0</v>
      </c>
      <c r="E84" s="139"/>
      <c r="F84" s="139" t="s">
        <v>201</v>
      </c>
      <c r="G84" s="139"/>
      <c r="H84" s="48"/>
      <c r="I84" s="48"/>
      <c r="J84" s="48"/>
      <c r="K84" s="48"/>
      <c r="L84" s="139" t="s">
        <v>0</v>
      </c>
      <c r="M84" s="139"/>
      <c r="N84" s="139" t="s">
        <v>201</v>
      </c>
      <c r="O84" s="139"/>
      <c r="S84" s="115" t="s">
        <v>57</v>
      </c>
      <c r="T84" s="115"/>
      <c r="U84" s="112"/>
      <c r="V84" s="112">
        <v>5785</v>
      </c>
      <c r="W84" s="112">
        <v>6140</v>
      </c>
      <c r="X84" s="112">
        <v>6446</v>
      </c>
      <c r="Y84" s="112">
        <v>6700</v>
      </c>
      <c r="Z84" s="112">
        <v>6645</v>
      </c>
    </row>
    <row r="85" spans="1:30" ht="15" customHeight="1" x14ac:dyDescent="0.25">
      <c r="A85" s="46"/>
      <c r="B85" s="46"/>
      <c r="C85" s="58" t="s">
        <v>1</v>
      </c>
      <c r="D85" s="139" t="s">
        <v>2</v>
      </c>
      <c r="E85" s="139"/>
      <c r="F85" s="139" t="str">
        <f>"since "&amp;$V$2</f>
        <v>since 2016-17</v>
      </c>
      <c r="G85" s="139"/>
      <c r="H85" s="48"/>
      <c r="I85" s="48"/>
      <c r="J85" s="48"/>
      <c r="K85" s="58" t="s">
        <v>1</v>
      </c>
      <c r="L85" s="139" t="s">
        <v>2</v>
      </c>
      <c r="M85" s="139"/>
      <c r="N85" s="139" t="str">
        <f>"since "&amp;$V$2</f>
        <v>since 2016-17</v>
      </c>
      <c r="O85" s="139"/>
      <c r="S85" s="115" t="s">
        <v>195</v>
      </c>
      <c r="T85" s="115"/>
      <c r="U85" s="112"/>
      <c r="V85" s="112">
        <v>3307</v>
      </c>
      <c r="W85" s="112">
        <v>3380</v>
      </c>
      <c r="X85" s="112">
        <v>3469</v>
      </c>
      <c r="Y85" s="112">
        <v>3432</v>
      </c>
      <c r="Z85" s="112">
        <v>3221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81,807</v>
      </c>
      <c r="D86" s="96">
        <f t="shared" ref="D86:D91" si="4">AD4</f>
        <v>-1.2112063760415404E-2</v>
      </c>
      <c r="E86" s="97">
        <f t="shared" ref="E86:E91" si="5">AD4</f>
        <v>-1.2112063760415404E-2</v>
      </c>
      <c r="F86" s="96">
        <f t="shared" ref="F86:F91" si="6">AF4</f>
        <v>5.5655921748780646E-2</v>
      </c>
      <c r="G86" s="97">
        <f t="shared" ref="G86:G91" si="7">AF4</f>
        <v>5.5655921748780646E-2</v>
      </c>
      <c r="H86" s="57"/>
      <c r="I86" s="57"/>
      <c r="J86" s="140" t="str">
        <f>'State data for spotlight'!J4</f>
        <v>5,274,707</v>
      </c>
      <c r="K86" s="140"/>
      <c r="L86" s="96">
        <f>'State data for spotlight'!L4</f>
        <v>1.4421743640712803E-2</v>
      </c>
      <c r="M86" s="97">
        <f>'State data for spotlight'!L4</f>
        <v>1.4421743640712803E-2</v>
      </c>
      <c r="N86" s="96">
        <f>'State data for spotlight'!N4</f>
        <v>8.438148994686534E-2</v>
      </c>
      <c r="O86" s="97">
        <f>'State data for spotlight'!N4</f>
        <v>8.438148994686534E-2</v>
      </c>
      <c r="S86" s="115" t="s">
        <v>196</v>
      </c>
      <c r="T86" s="115"/>
      <c r="U86" s="112"/>
      <c r="V86" s="112">
        <v>1759</v>
      </c>
      <c r="W86" s="112">
        <v>1853</v>
      </c>
      <c r="X86" s="112">
        <v>1989</v>
      </c>
      <c r="Y86" s="112">
        <v>1935</v>
      </c>
      <c r="Z86" s="112">
        <v>1910</v>
      </c>
    </row>
    <row r="87" spans="1:30" ht="15" customHeight="1" x14ac:dyDescent="0.25">
      <c r="A87" s="98" t="s">
        <v>4</v>
      </c>
      <c r="B87" s="49"/>
      <c r="C87" s="57" t="str">
        <f t="shared" si="3"/>
        <v>42,857</v>
      </c>
      <c r="D87" s="96">
        <f t="shared" si="4"/>
        <v>-2.076954713704704E-2</v>
      </c>
      <c r="E87" s="97">
        <f t="shared" si="5"/>
        <v>-2.076954713704704E-2</v>
      </c>
      <c r="F87" s="96">
        <f t="shared" si="6"/>
        <v>3.1307151795167965E-2</v>
      </c>
      <c r="G87" s="97">
        <f t="shared" si="7"/>
        <v>3.1307151795167965E-2</v>
      </c>
      <c r="H87" s="57"/>
      <c r="I87" s="57"/>
      <c r="J87" s="140" t="str">
        <f>'State data for spotlight'!J5</f>
        <v>2,678,317</v>
      </c>
      <c r="K87" s="140"/>
      <c r="L87" s="96">
        <f>'State data for spotlight'!L5</f>
        <v>7.6054295905234603E-3</v>
      </c>
      <c r="M87" s="97">
        <f>'State data for spotlight'!L5</f>
        <v>7.6054295905234603E-3</v>
      </c>
      <c r="N87" s="96">
        <f>'State data for spotlight'!N5</f>
        <v>7.1082164833552008E-2</v>
      </c>
      <c r="O87" s="97">
        <f>'State data for spotlight'!N5</f>
        <v>7.1082164833552008E-2</v>
      </c>
      <c r="S87" s="115" t="s">
        <v>197</v>
      </c>
      <c r="T87" s="115"/>
      <c r="U87" s="112"/>
      <c r="V87" s="112">
        <v>1928</v>
      </c>
      <c r="W87" s="112">
        <v>2008</v>
      </c>
      <c r="X87" s="112">
        <v>2123</v>
      </c>
      <c r="Y87" s="112">
        <v>2070</v>
      </c>
      <c r="Z87" s="112">
        <v>2069</v>
      </c>
    </row>
    <row r="88" spans="1:30" ht="15" customHeight="1" x14ac:dyDescent="0.25">
      <c r="A88" s="98" t="s">
        <v>5</v>
      </c>
      <c r="B88" s="49"/>
      <c r="C88" s="57" t="str">
        <f t="shared" si="3"/>
        <v>38,927</v>
      </c>
      <c r="D88" s="96">
        <f t="shared" si="4"/>
        <v>-3.0476873431337648E-3</v>
      </c>
      <c r="E88" s="97">
        <f t="shared" si="5"/>
        <v>-3.0476873431337648E-3</v>
      </c>
      <c r="F88" s="96">
        <f t="shared" si="6"/>
        <v>8.3110740122426252E-2</v>
      </c>
      <c r="G88" s="97">
        <f t="shared" si="7"/>
        <v>8.3110740122426252E-2</v>
      </c>
      <c r="H88" s="57"/>
      <c r="I88" s="57"/>
      <c r="J88" s="140" t="str">
        <f>'State data for spotlight'!J6</f>
        <v>2,593,620</v>
      </c>
      <c r="K88" s="140"/>
      <c r="L88" s="96">
        <f>'State data for spotlight'!L6</f>
        <v>2.0458990541862843E-2</v>
      </c>
      <c r="M88" s="97">
        <f>'State data for spotlight'!L6</f>
        <v>2.0458990541862843E-2</v>
      </c>
      <c r="N88" s="96">
        <f>'State data for spotlight'!N6</f>
        <v>9.7278654845571522E-2</v>
      </c>
      <c r="O88" s="97">
        <f>'State data for spotlight'!N6</f>
        <v>9.7278654845571522E-2</v>
      </c>
      <c r="S88" s="115" t="s">
        <v>198</v>
      </c>
      <c r="T88" s="115"/>
      <c r="U88" s="112"/>
      <c r="V88" s="112">
        <v>1688</v>
      </c>
      <c r="W88" s="112">
        <v>1782</v>
      </c>
      <c r="X88" s="112">
        <v>1688</v>
      </c>
      <c r="Y88" s="112">
        <v>1681</v>
      </c>
      <c r="Z88" s="112">
        <v>1585</v>
      </c>
    </row>
    <row r="89" spans="1:30" ht="15" customHeight="1" x14ac:dyDescent="0.25">
      <c r="A89" s="49" t="s">
        <v>6</v>
      </c>
      <c r="B89" s="49"/>
      <c r="C89" s="57" t="str">
        <f t="shared" si="3"/>
        <v>54,696</v>
      </c>
      <c r="D89" s="96">
        <f t="shared" si="4"/>
        <v>-2.9903160583164889E-2</v>
      </c>
      <c r="E89" s="97">
        <f t="shared" si="5"/>
        <v>-2.9903160583164889E-2</v>
      </c>
      <c r="F89" s="96">
        <f t="shared" si="6"/>
        <v>4.1451665111673863E-2</v>
      </c>
      <c r="G89" s="97">
        <f t="shared" si="7"/>
        <v>4.1451665111673863E-2</v>
      </c>
      <c r="H89" s="57"/>
      <c r="I89" s="57"/>
      <c r="J89" s="140" t="str">
        <f>'State data for spotlight'!J7</f>
        <v>3,674,745</v>
      </c>
      <c r="K89" s="140"/>
      <c r="L89" s="96">
        <f>'State data for spotlight'!L7</f>
        <v>-4.8048916624486848E-3</v>
      </c>
      <c r="M89" s="97">
        <f>'State data for spotlight'!L7</f>
        <v>-4.8048916624486848E-3</v>
      </c>
      <c r="N89" s="96">
        <f>'State data for spotlight'!N7</f>
        <v>6.9960159780158238E-2</v>
      </c>
      <c r="O89" s="97">
        <f>'State data for spotlight'!N7</f>
        <v>6.9960159780158238E-2</v>
      </c>
      <c r="S89" s="115" t="s">
        <v>199</v>
      </c>
      <c r="T89" s="115"/>
      <c r="U89" s="112"/>
      <c r="V89" s="112">
        <v>1776</v>
      </c>
      <c r="W89" s="112">
        <v>1853</v>
      </c>
      <c r="X89" s="112">
        <v>1874</v>
      </c>
      <c r="Y89" s="112">
        <v>1807</v>
      </c>
      <c r="Z89" s="112">
        <v>1754</v>
      </c>
    </row>
    <row r="90" spans="1:30" ht="15" customHeight="1" x14ac:dyDescent="0.25">
      <c r="A90" s="49" t="s">
        <v>98</v>
      </c>
      <c r="B90" s="49"/>
      <c r="C90" s="57" t="str">
        <f t="shared" si="3"/>
        <v>$50,248</v>
      </c>
      <c r="D90" s="96">
        <f t="shared" si="4"/>
        <v>8.3018329494661813E-2</v>
      </c>
      <c r="E90" s="97">
        <f t="shared" si="5"/>
        <v>8.3018329494661813E-2</v>
      </c>
      <c r="F90" s="96">
        <f t="shared" si="6"/>
        <v>0.15169465147759698</v>
      </c>
      <c r="G90" s="97">
        <f t="shared" si="7"/>
        <v>0.15169465147759698</v>
      </c>
      <c r="H90" s="57"/>
      <c r="I90" s="57"/>
      <c r="J90" s="57"/>
      <c r="K90" s="57" t="str">
        <f>'State data for spotlight'!J8</f>
        <v>$47,209</v>
      </c>
      <c r="L90" s="96">
        <f>'State data for spotlight'!L8</f>
        <v>5.506898121546655E-2</v>
      </c>
      <c r="M90" s="97">
        <f>'State data for spotlight'!L8</f>
        <v>5.506898121546655E-2</v>
      </c>
      <c r="N90" s="96">
        <f>'State data for spotlight'!N8</f>
        <v>0.1204561491199776</v>
      </c>
      <c r="O90" s="97">
        <f>'State data for spotlight'!N8</f>
        <v>0.1204561491199776</v>
      </c>
      <c r="S90" s="115" t="s">
        <v>58</v>
      </c>
      <c r="T90" s="115"/>
      <c r="U90" s="112"/>
      <c r="V90" s="112">
        <v>3067</v>
      </c>
      <c r="W90" s="112">
        <v>3156</v>
      </c>
      <c r="X90" s="112">
        <v>3273</v>
      </c>
      <c r="Y90" s="112">
        <v>3190</v>
      </c>
      <c r="Z90" s="112">
        <v>2909</v>
      </c>
    </row>
    <row r="91" spans="1:30" ht="15" customHeight="1" x14ac:dyDescent="0.25">
      <c r="A91" s="49" t="s">
        <v>7</v>
      </c>
      <c r="B91" s="49"/>
      <c r="C91" s="57" t="str">
        <f t="shared" si="3"/>
        <v>$3,939.8 mil</v>
      </c>
      <c r="D91" s="96">
        <f t="shared" si="4"/>
        <v>4.6014164849680128E-2</v>
      </c>
      <c r="E91" s="97">
        <f t="shared" si="5"/>
        <v>4.6014164849680128E-2</v>
      </c>
      <c r="F91" s="96">
        <f t="shared" si="6"/>
        <v>0.27514393406757587</v>
      </c>
      <c r="G91" s="97">
        <f t="shared" si="7"/>
        <v>0.27514393406757587</v>
      </c>
      <c r="H91" s="57"/>
      <c r="I91" s="57"/>
      <c r="J91" s="57"/>
      <c r="K91" s="57" t="str">
        <f>'State data for spotlight'!J9</f>
        <v>$245.4 bil</v>
      </c>
      <c r="L91" s="96">
        <f>'State data for spotlight'!L9</f>
        <v>4.7371657837374626E-2</v>
      </c>
      <c r="M91" s="97">
        <f>'State data for spotlight'!L9</f>
        <v>4.7371657837374626E-2</v>
      </c>
      <c r="N91" s="96">
        <f>'State data for spotlight'!N9</f>
        <v>0.24227335855331145</v>
      </c>
      <c r="O91" s="97">
        <f>'State data for spotlight'!N9</f>
        <v>0.24227335855331145</v>
      </c>
      <c r="S91" s="118" t="s">
        <v>53</v>
      </c>
      <c r="T91" s="118"/>
      <c r="U91" s="112"/>
      <c r="V91" s="112">
        <v>28208</v>
      </c>
      <c r="W91" s="112">
        <v>28997</v>
      </c>
      <c r="X91" s="112">
        <v>29730</v>
      </c>
      <c r="Y91" s="112">
        <v>29809</v>
      </c>
      <c r="Z91" s="112">
        <v>28625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5" t="s">
        <v>202</v>
      </c>
      <c r="S93" s="115" t="s">
        <v>56</v>
      </c>
      <c r="T93" s="115"/>
      <c r="U93" s="112"/>
      <c r="V93" s="112">
        <v>2603</v>
      </c>
      <c r="W93" s="112">
        <v>2743</v>
      </c>
      <c r="X93" s="112">
        <v>2833</v>
      </c>
      <c r="Y93" s="112">
        <v>2978</v>
      </c>
      <c r="Z93" s="112">
        <v>2951</v>
      </c>
    </row>
    <row r="94" spans="1:30" ht="15" customHeight="1" x14ac:dyDescent="0.25">
      <c r="A94" s="136" t="s">
        <v>203</v>
      </c>
      <c r="S94" s="115" t="s">
        <v>57</v>
      </c>
      <c r="T94" s="115"/>
      <c r="U94" s="112"/>
      <c r="V94" s="112">
        <v>6530</v>
      </c>
      <c r="W94" s="112">
        <v>6913</v>
      </c>
      <c r="X94" s="112">
        <v>7215</v>
      </c>
      <c r="Y94" s="112">
        <v>7493</v>
      </c>
      <c r="Z94" s="112">
        <v>7610</v>
      </c>
    </row>
    <row r="95" spans="1:30" ht="15" customHeight="1" x14ac:dyDescent="0.25">
      <c r="A95" s="134" t="s">
        <v>286</v>
      </c>
      <c r="S95" s="115" t="s">
        <v>195</v>
      </c>
      <c r="T95" s="115"/>
      <c r="U95" s="112"/>
      <c r="V95" s="112">
        <v>766</v>
      </c>
      <c r="W95" s="112">
        <v>824</v>
      </c>
      <c r="X95" s="112">
        <v>860</v>
      </c>
      <c r="Y95" s="112">
        <v>850</v>
      </c>
      <c r="Z95" s="112">
        <v>836</v>
      </c>
    </row>
    <row r="96" spans="1:30" ht="15" customHeight="1" x14ac:dyDescent="0.25">
      <c r="A96" s="135" t="s">
        <v>278</v>
      </c>
      <c r="S96" s="115" t="s">
        <v>196</v>
      </c>
      <c r="T96" s="115"/>
      <c r="U96" s="112"/>
      <c r="V96" s="112">
        <v>2558</v>
      </c>
      <c r="W96" s="112">
        <v>2859</v>
      </c>
      <c r="X96" s="112">
        <v>3014</v>
      </c>
      <c r="Y96" s="112">
        <v>3068</v>
      </c>
      <c r="Z96" s="112">
        <v>2963</v>
      </c>
    </row>
    <row r="97" spans="1:32" ht="15" customHeight="1" x14ac:dyDescent="0.25">
      <c r="A97" s="134" t="s">
        <v>290</v>
      </c>
      <c r="S97" s="115" t="s">
        <v>197</v>
      </c>
      <c r="T97" s="115"/>
      <c r="U97" s="112"/>
      <c r="V97" s="112">
        <v>3845</v>
      </c>
      <c r="W97" s="112">
        <v>3947</v>
      </c>
      <c r="X97" s="112">
        <v>4096</v>
      </c>
      <c r="Y97" s="112">
        <v>4066</v>
      </c>
      <c r="Z97" s="112">
        <v>4048</v>
      </c>
    </row>
    <row r="98" spans="1:32" ht="15" customHeight="1" x14ac:dyDescent="0.25">
      <c r="A98" s="134" t="s">
        <v>291</v>
      </c>
      <c r="S98" s="115" t="s">
        <v>198</v>
      </c>
      <c r="T98" s="115"/>
      <c r="U98" s="112"/>
      <c r="V98" s="112">
        <v>1994</v>
      </c>
      <c r="W98" s="112">
        <v>2118</v>
      </c>
      <c r="X98" s="112">
        <v>2148</v>
      </c>
      <c r="Y98" s="112">
        <v>2098</v>
      </c>
      <c r="Z98" s="112">
        <v>2068</v>
      </c>
    </row>
    <row r="99" spans="1:32" ht="15" customHeight="1" x14ac:dyDescent="0.25">
      <c r="S99" s="115" t="s">
        <v>199</v>
      </c>
      <c r="T99" s="115"/>
      <c r="U99" s="112"/>
      <c r="V99" s="112">
        <v>291</v>
      </c>
      <c r="W99" s="112">
        <v>285</v>
      </c>
      <c r="X99" s="112">
        <v>284</v>
      </c>
      <c r="Y99" s="112">
        <v>288</v>
      </c>
      <c r="Z99" s="112">
        <v>332</v>
      </c>
    </row>
    <row r="100" spans="1:32" ht="15" customHeight="1" x14ac:dyDescent="0.25">
      <c r="S100" s="115" t="s">
        <v>58</v>
      </c>
      <c r="T100" s="115"/>
      <c r="U100" s="112"/>
      <c r="V100" s="112">
        <v>1500</v>
      </c>
      <c r="W100" s="112">
        <v>1587</v>
      </c>
      <c r="X100" s="112">
        <v>1655</v>
      </c>
      <c r="Y100" s="112">
        <v>1713</v>
      </c>
      <c r="Z100" s="112">
        <v>1581</v>
      </c>
    </row>
    <row r="101" spans="1:32" x14ac:dyDescent="0.25">
      <c r="A101" s="18"/>
      <c r="S101" s="118" t="s">
        <v>53</v>
      </c>
      <c r="T101" s="118"/>
      <c r="U101" s="112"/>
      <c r="V101" s="112">
        <v>24316</v>
      </c>
      <c r="W101" s="112">
        <v>25281</v>
      </c>
      <c r="X101" s="112">
        <v>26054</v>
      </c>
      <c r="Y101" s="112">
        <v>26573</v>
      </c>
      <c r="Z101" s="112">
        <v>26053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204</v>
      </c>
      <c r="Y103" s="106" t="s">
        <v>281</v>
      </c>
      <c r="Z103" s="106" t="s">
        <v>287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60410</v>
      </c>
      <c r="W104" s="112">
        <v>62535</v>
      </c>
      <c r="X104" s="112">
        <v>64171</v>
      </c>
      <c r="Y104" s="112">
        <v>64510</v>
      </c>
      <c r="Z104" s="112">
        <v>64510</v>
      </c>
      <c r="AB104" s="109" t="str">
        <f>TEXT(Z104,"###,###")</f>
        <v>64,510</v>
      </c>
      <c r="AD104" s="130">
        <f>Z104/($Z$4)*100</f>
        <v>78.856332587675865</v>
      </c>
      <c r="AF104" s="109"/>
    </row>
    <row r="105" spans="1:32" x14ac:dyDescent="0.25">
      <c r="S105" s="115" t="s">
        <v>17</v>
      </c>
      <c r="T105" s="115"/>
      <c r="U105" s="112"/>
      <c r="V105" s="112">
        <v>12369</v>
      </c>
      <c r="W105" s="112">
        <v>12449</v>
      </c>
      <c r="X105" s="112">
        <v>13511</v>
      </c>
      <c r="Y105" s="112">
        <v>13147</v>
      </c>
      <c r="Z105" s="112">
        <v>13300</v>
      </c>
      <c r="AB105" s="109" t="str">
        <f>TEXT(Z105,"###,###")</f>
        <v>13,300</v>
      </c>
      <c r="AD105" s="130">
        <f>Z105/($Z$4)*100</f>
        <v>16.257777451807303</v>
      </c>
      <c r="AF105" s="109"/>
    </row>
    <row r="106" spans="1:32" x14ac:dyDescent="0.25">
      <c r="S106" s="118" t="s">
        <v>53</v>
      </c>
      <c r="T106" s="118"/>
      <c r="U106" s="120"/>
      <c r="V106" s="120">
        <v>72779</v>
      </c>
      <c r="W106" s="120">
        <v>74984</v>
      </c>
      <c r="X106" s="120">
        <v>77682</v>
      </c>
      <c r="Y106" s="120">
        <v>77657</v>
      </c>
      <c r="Z106" s="120">
        <v>77810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9890</v>
      </c>
      <c r="W108" s="112">
        <v>12567</v>
      </c>
      <c r="X108" s="112">
        <v>11334</v>
      </c>
      <c r="Y108" s="112">
        <v>11575</v>
      </c>
      <c r="Z108" s="112">
        <v>10891</v>
      </c>
      <c r="AB108" s="109" t="str">
        <f>TEXT(Z108,"###,###")</f>
        <v>10,891</v>
      </c>
      <c r="AD108" s="130">
        <f>Z108/($Z$4)*100</f>
        <v>13.313041671250629</v>
      </c>
      <c r="AF108" s="109"/>
    </row>
    <row r="109" spans="1:32" x14ac:dyDescent="0.25">
      <c r="S109" s="115" t="s">
        <v>20</v>
      </c>
      <c r="T109" s="115"/>
      <c r="U109" s="112"/>
      <c r="V109" s="112">
        <v>10160</v>
      </c>
      <c r="W109" s="112">
        <v>10259</v>
      </c>
      <c r="X109" s="112">
        <v>10017</v>
      </c>
      <c r="Y109" s="112">
        <v>10200</v>
      </c>
      <c r="Z109" s="112">
        <v>10723</v>
      </c>
      <c r="AB109" s="109" t="str">
        <f>TEXT(Z109,"###,###")</f>
        <v>10,723</v>
      </c>
      <c r="AD109" s="130">
        <f>Z109/($Z$4)*100</f>
        <v>13.107680271859376</v>
      </c>
      <c r="AF109" s="109"/>
    </row>
    <row r="110" spans="1:32" x14ac:dyDescent="0.25">
      <c r="S110" s="115" t="s">
        <v>21</v>
      </c>
      <c r="T110" s="115"/>
      <c r="U110" s="112"/>
      <c r="V110" s="112">
        <v>17739</v>
      </c>
      <c r="W110" s="112">
        <v>17156</v>
      </c>
      <c r="X110" s="112">
        <v>18995</v>
      </c>
      <c r="Y110" s="112">
        <v>17884</v>
      </c>
      <c r="Z110" s="112">
        <v>17347</v>
      </c>
      <c r="AB110" s="109" t="str">
        <f>TEXT(Z110,"###,###")</f>
        <v>17,347</v>
      </c>
      <c r="AD110" s="130">
        <f>Z110/($Z$4)*100</f>
        <v>21.204786876428667</v>
      </c>
      <c r="AF110" s="109"/>
    </row>
    <row r="111" spans="1:32" x14ac:dyDescent="0.25">
      <c r="S111" s="115" t="s">
        <v>22</v>
      </c>
      <c r="T111" s="115"/>
      <c r="U111" s="112"/>
      <c r="V111" s="112">
        <v>34259</v>
      </c>
      <c r="W111" s="112">
        <v>35220</v>
      </c>
      <c r="X111" s="112">
        <v>37524</v>
      </c>
      <c r="Y111" s="112">
        <v>37393</v>
      </c>
      <c r="Z111" s="112">
        <v>37509</v>
      </c>
      <c r="AB111" s="109" t="str">
        <f>TEXT(Z111,"###,###")</f>
        <v>37,509</v>
      </c>
      <c r="AD111" s="130">
        <f>Z111/($Z$4)*100</f>
        <v>45.850599581942866</v>
      </c>
      <c r="AF111" s="109"/>
    </row>
    <row r="112" spans="1:32" x14ac:dyDescent="0.25">
      <c r="S112" s="118" t="s">
        <v>53</v>
      </c>
      <c r="T112" s="118"/>
      <c r="U112" s="112"/>
      <c r="V112" s="112">
        <v>77492</v>
      </c>
      <c r="W112" s="112">
        <v>80856</v>
      </c>
      <c r="X112" s="112">
        <v>83681</v>
      </c>
      <c r="Y112" s="112">
        <v>82813</v>
      </c>
      <c r="Z112" s="112">
        <v>81807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37.28</v>
      </c>
      <c r="W118" s="131">
        <v>37.380000000000003</v>
      </c>
      <c r="X118" s="131">
        <v>37.47</v>
      </c>
      <c r="Y118" s="131">
        <v>37.81</v>
      </c>
      <c r="Z118" s="131">
        <v>38.409999999999997</v>
      </c>
      <c r="AB118" s="109" t="str">
        <f>TEXT(Z118,"##.0")</f>
        <v>38.4</v>
      </c>
    </row>
    <row r="120" spans="19:32" x14ac:dyDescent="0.25">
      <c r="S120" s="101" t="s">
        <v>100</v>
      </c>
      <c r="T120" s="112"/>
      <c r="U120" s="112"/>
      <c r="V120" s="112">
        <v>45394</v>
      </c>
      <c r="W120" s="112">
        <v>46574</v>
      </c>
      <c r="X120" s="112">
        <v>47526</v>
      </c>
      <c r="Y120" s="112">
        <v>48091</v>
      </c>
      <c r="Z120" s="112">
        <v>46331</v>
      </c>
      <c r="AB120" s="109" t="str">
        <f>TEXT(Z120,"###,###")</f>
        <v>46,331</v>
      </c>
    </row>
    <row r="121" spans="19:32" x14ac:dyDescent="0.25">
      <c r="S121" s="101" t="s">
        <v>101</v>
      </c>
      <c r="T121" s="112"/>
      <c r="U121" s="112"/>
      <c r="V121" s="112">
        <v>2844</v>
      </c>
      <c r="W121" s="112">
        <v>2984</v>
      </c>
      <c r="X121" s="112">
        <v>3148</v>
      </c>
      <c r="Y121" s="112">
        <v>3103</v>
      </c>
      <c r="Z121" s="112">
        <v>3018</v>
      </c>
      <c r="AB121" s="109" t="str">
        <f>TEXT(Z121,"###,###")</f>
        <v>3,018</v>
      </c>
    </row>
    <row r="122" spans="19:32" x14ac:dyDescent="0.25">
      <c r="S122" s="101" t="s">
        <v>102</v>
      </c>
      <c r="T122" s="112"/>
      <c r="U122" s="112"/>
      <c r="V122" s="112">
        <v>4280</v>
      </c>
      <c r="W122" s="112">
        <v>4721</v>
      </c>
      <c r="X122" s="112">
        <v>5104</v>
      </c>
      <c r="Y122" s="112">
        <v>5193</v>
      </c>
      <c r="Z122" s="112">
        <v>5349</v>
      </c>
      <c r="AB122" s="109" t="str">
        <f>TEXT(Z122,"###,###")</f>
        <v>5,349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49674</v>
      </c>
      <c r="W124" s="112">
        <v>51295</v>
      </c>
      <c r="X124" s="112">
        <v>52630</v>
      </c>
      <c r="Y124" s="112">
        <v>53284</v>
      </c>
      <c r="Z124" s="112">
        <v>51680</v>
      </c>
      <c r="AB124" s="109" t="str">
        <f>TEXT(Z124,"###,###")</f>
        <v>51,680</v>
      </c>
      <c r="AD124" s="127">
        <f>Z124/$Z$7*100</f>
        <v>94.485885622348988</v>
      </c>
    </row>
    <row r="125" spans="19:32" x14ac:dyDescent="0.25">
      <c r="S125" s="101" t="s">
        <v>104</v>
      </c>
      <c r="T125" s="112"/>
      <c r="U125" s="112"/>
      <c r="V125" s="112">
        <v>7124</v>
      </c>
      <c r="W125" s="112">
        <v>7705</v>
      </c>
      <c r="X125" s="112">
        <v>8252</v>
      </c>
      <c r="Y125" s="112">
        <v>8296</v>
      </c>
      <c r="Z125" s="112">
        <v>8367</v>
      </c>
      <c r="AB125" s="109" t="str">
        <f>TEXT(Z125,"###,###")</f>
        <v>8,367</v>
      </c>
      <c r="AD125" s="127">
        <f>Z125/$Z$7*100</f>
        <v>15.297279508556386</v>
      </c>
    </row>
    <row r="127" spans="19:32" x14ac:dyDescent="0.25">
      <c r="S127" s="101" t="s">
        <v>105</v>
      </c>
      <c r="T127" s="112"/>
      <c r="U127" s="112"/>
      <c r="V127" s="112">
        <v>28208</v>
      </c>
      <c r="W127" s="112">
        <v>28995</v>
      </c>
      <c r="X127" s="112">
        <v>29729</v>
      </c>
      <c r="Y127" s="112">
        <v>29815</v>
      </c>
      <c r="Z127" s="112">
        <v>28626</v>
      </c>
      <c r="AB127" s="109" t="str">
        <f>TEXT(Z127,"###,###")</f>
        <v>28,626</v>
      </c>
      <c r="AD127" s="127">
        <f>Z127/$Z$7*100</f>
        <v>52.3365511189118</v>
      </c>
    </row>
    <row r="128" spans="19:32" x14ac:dyDescent="0.25">
      <c r="S128" s="101" t="s">
        <v>106</v>
      </c>
      <c r="T128" s="112"/>
      <c r="U128" s="112"/>
      <c r="V128" s="112">
        <v>24315</v>
      </c>
      <c r="W128" s="112">
        <v>25286</v>
      </c>
      <c r="X128" s="112">
        <v>26051</v>
      </c>
      <c r="Y128" s="112">
        <v>26568</v>
      </c>
      <c r="Z128" s="112">
        <v>26055</v>
      </c>
      <c r="AB128" s="109" t="str">
        <f>TEXT(Z128,"###,###")</f>
        <v>26,055</v>
      </c>
      <c r="AD128" s="127">
        <f>Z128/$Z$7*100</f>
        <v>47.63602457218078</v>
      </c>
    </row>
    <row r="130" spans="19:20" x14ac:dyDescent="0.25">
      <c r="S130" s="101" t="s">
        <v>282</v>
      </c>
      <c r="T130" s="127">
        <v>84.706377065964602</v>
      </c>
    </row>
    <row r="131" spans="19:20" x14ac:dyDescent="0.25">
      <c r="S131" s="101" t="s">
        <v>283</v>
      </c>
      <c r="T131" s="127">
        <v>5.5177709521720057</v>
      </c>
    </row>
    <row r="132" spans="19:20" x14ac:dyDescent="0.25">
      <c r="S132" s="101" t="s">
        <v>284</v>
      </c>
      <c r="T132" s="127">
        <v>9.7795085563843802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9CF5E1DE-4621-418E-B9C6-C6DAEB9D261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306FCEF3-002F-4FFF-9281-59587CDD552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5B9EDE38-A95A-4A15-A455-C685F9824D0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5402EECD-9286-4545-ADD2-B1824E3BFBD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091726-753A-4BE8-B696-959EA7356652}">
  <sheetPr codeName="Sheet107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153</v>
      </c>
      <c r="T1" s="99"/>
      <c r="U1" s="99"/>
      <c r="V1" s="99"/>
      <c r="W1" s="99"/>
      <c r="X1" s="99"/>
      <c r="Y1" s="100" t="s">
        <v>243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204</v>
      </c>
      <c r="Y2" s="103" t="s">
        <v>281</v>
      </c>
      <c r="Z2" s="103" t="s">
        <v>287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60" t="s">
        <v>292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153</v>
      </c>
      <c r="Y3" s="105" t="s">
        <v>243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8.43 Maroondah, Victoria,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89416</v>
      </c>
      <c r="W4" s="108">
        <v>91251</v>
      </c>
      <c r="X4" s="108">
        <v>92831</v>
      </c>
      <c r="Y4" s="108">
        <v>91280</v>
      </c>
      <c r="Z4" s="108">
        <v>91429</v>
      </c>
      <c r="AB4" s="109" t="str">
        <f>TEXT(Z4,"###,###")</f>
        <v>91,429</v>
      </c>
      <c r="AD4" s="110">
        <f>Z4/Y4-1</f>
        <v>1.6323400525855014E-3</v>
      </c>
      <c r="AF4" s="110">
        <f>Z4/V4-1</f>
        <v>2.2512749396081277E-2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44556</v>
      </c>
      <c r="W5" s="108">
        <v>45255</v>
      </c>
      <c r="X5" s="108">
        <v>45793</v>
      </c>
      <c r="Y5" s="108">
        <v>44792</v>
      </c>
      <c r="Z5" s="108">
        <v>44889</v>
      </c>
      <c r="AB5" s="109" t="str">
        <f>TEXT(Z5,"###,###")</f>
        <v>44,889</v>
      </c>
      <c r="AD5" s="110">
        <f t="shared" ref="AD5:AD9" si="0">Z5/Y5-1</f>
        <v>2.165565279514281E-3</v>
      </c>
      <c r="AF5" s="110">
        <f t="shared" ref="AF5:AF9" si="1">Z5/V5-1</f>
        <v>7.4737409103151631E-3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44859</v>
      </c>
      <c r="W6" s="108">
        <v>45992</v>
      </c>
      <c r="X6" s="108">
        <v>47036</v>
      </c>
      <c r="Y6" s="108">
        <v>46493</v>
      </c>
      <c r="Z6" s="108">
        <v>46490</v>
      </c>
      <c r="AB6" s="109" t="str">
        <f>TEXT(Z6,"###,###")</f>
        <v>46,490</v>
      </c>
      <c r="AD6" s="110">
        <f t="shared" si="0"/>
        <v>-6.4525842599971739E-5</v>
      </c>
      <c r="AF6" s="110">
        <f t="shared" si="1"/>
        <v>3.6358367328741092E-2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64382</v>
      </c>
      <c r="W7" s="108">
        <v>65538</v>
      </c>
      <c r="X7" s="108">
        <v>66270</v>
      </c>
      <c r="Y7" s="108">
        <v>66601</v>
      </c>
      <c r="Z7" s="108">
        <v>66146</v>
      </c>
      <c r="AB7" s="109" t="str">
        <f>TEXT(Z7,"###,###")</f>
        <v>66,146</v>
      </c>
      <c r="AD7" s="110">
        <f t="shared" si="0"/>
        <v>-6.8317292533145446E-3</v>
      </c>
      <c r="AF7" s="110">
        <f t="shared" si="1"/>
        <v>2.7398962442918728E-2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91,429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66,146</v>
      </c>
      <c r="P8" s="67"/>
      <c r="S8" s="107" t="s">
        <v>84</v>
      </c>
      <c r="T8" s="108"/>
      <c r="U8" s="108"/>
      <c r="V8" s="108">
        <v>44424.480000000003</v>
      </c>
      <c r="W8" s="108">
        <v>45869.09</v>
      </c>
      <c r="X8" s="108">
        <v>47026</v>
      </c>
      <c r="Y8" s="108">
        <v>48121.16</v>
      </c>
      <c r="Z8" s="108">
        <v>50686.79</v>
      </c>
      <c r="AB8" s="109" t="str">
        <f>TEXT(Z8,"$###,###")</f>
        <v>$50,687</v>
      </c>
      <c r="AD8" s="110">
        <f t="shared" si="0"/>
        <v>5.3316046412846152E-2</v>
      </c>
      <c r="AF8" s="110">
        <f t="shared" si="1"/>
        <v>0.1409652966112378</v>
      </c>
    </row>
    <row r="9" spans="1:32" x14ac:dyDescent="0.25">
      <c r="A9" s="30" t="s">
        <v>14</v>
      </c>
      <c r="B9" s="71"/>
      <c r="C9" s="72"/>
      <c r="D9" s="73">
        <f>AD104</f>
        <v>78.325257850353822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50.120944577147519</v>
      </c>
      <c r="P9" s="74" t="s">
        <v>85</v>
      </c>
      <c r="S9" s="107" t="s">
        <v>7</v>
      </c>
      <c r="T9" s="108"/>
      <c r="U9" s="108"/>
      <c r="V9" s="108">
        <v>3725055776</v>
      </c>
      <c r="W9" s="108">
        <v>3946939426</v>
      </c>
      <c r="X9" s="108">
        <v>4128480202</v>
      </c>
      <c r="Y9" s="108">
        <v>4301807650</v>
      </c>
      <c r="Z9" s="108">
        <v>4473758218</v>
      </c>
      <c r="AB9" s="109" t="str">
        <f>TEXT(Z9/1000000,"$#,###.0")&amp;" mil"</f>
        <v>$4,473.8 mil</v>
      </c>
      <c r="AD9" s="110">
        <f t="shared" si="0"/>
        <v>3.9971700733760107E-2</v>
      </c>
      <c r="AF9" s="110">
        <f t="shared" si="1"/>
        <v>0.20099093463882678</v>
      </c>
    </row>
    <row r="10" spans="1:32" x14ac:dyDescent="0.25">
      <c r="A10" s="30" t="s">
        <v>17</v>
      </c>
      <c r="B10" s="71"/>
      <c r="C10" s="72"/>
      <c r="D10" s="73">
        <f>AD105</f>
        <v>16.396329392205974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49.804976869349623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86.993922534998333</v>
      </c>
      <c r="P11" s="74" t="s">
        <v>85</v>
      </c>
      <c r="S11" s="107" t="s">
        <v>29</v>
      </c>
      <c r="T11" s="112"/>
      <c r="U11" s="112"/>
      <c r="V11" s="112">
        <v>81400</v>
      </c>
      <c r="W11" s="112">
        <v>83070</v>
      </c>
      <c r="X11" s="112">
        <v>84557</v>
      </c>
      <c r="Y11" s="112">
        <v>82867</v>
      </c>
      <c r="Z11" s="112">
        <v>82828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5.8340640401536001</v>
      </c>
      <c r="P12" s="74" t="s">
        <v>85</v>
      </c>
      <c r="S12" s="107" t="s">
        <v>30</v>
      </c>
      <c r="T12" s="112"/>
      <c r="U12" s="112"/>
      <c r="V12" s="112">
        <v>8012</v>
      </c>
      <c r="W12" s="112">
        <v>8175</v>
      </c>
      <c r="X12" s="112">
        <v>8273</v>
      </c>
      <c r="Y12" s="112">
        <v>8419</v>
      </c>
      <c r="Z12" s="112">
        <v>8601</v>
      </c>
    </row>
    <row r="13" spans="1:32" ht="15" customHeight="1" x14ac:dyDescent="0.25">
      <c r="A13" s="30" t="s">
        <v>19</v>
      </c>
      <c r="B13" s="72"/>
      <c r="C13" s="72"/>
      <c r="D13" s="73">
        <f>AD108</f>
        <v>14.73930590950355</v>
      </c>
      <c r="E13" s="74" t="s">
        <v>85</v>
      </c>
      <c r="F13" s="24"/>
      <c r="G13" s="142" t="s">
        <v>285</v>
      </c>
      <c r="H13" s="143"/>
      <c r="I13" s="143"/>
      <c r="J13" s="143"/>
      <c r="K13" s="143"/>
      <c r="L13" s="143"/>
      <c r="M13" s="81"/>
      <c r="N13" s="72"/>
      <c r="O13" s="73">
        <f>T132</f>
        <v>7.168989810419375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15.251178510100734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41.6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22.420676153080532</v>
      </c>
      <c r="E15" s="74" t="s">
        <v>85</v>
      </c>
      <c r="F15" s="24"/>
      <c r="G15" s="33" t="s">
        <v>279</v>
      </c>
      <c r="H15" s="72"/>
      <c r="I15" s="72"/>
      <c r="J15" s="72"/>
      <c r="K15" s="82"/>
      <c r="L15" s="72"/>
      <c r="M15" s="72"/>
      <c r="N15" s="72"/>
      <c r="O15" s="73">
        <f>AB38</f>
        <v>15.776504557892032</v>
      </c>
      <c r="P15" s="74" t="s">
        <v>85</v>
      </c>
      <c r="S15" s="115" t="s">
        <v>61</v>
      </c>
      <c r="T15" s="115"/>
      <c r="U15" s="116"/>
      <c r="V15" s="116">
        <v>331</v>
      </c>
      <c r="W15" s="116">
        <v>345</v>
      </c>
      <c r="X15" s="116">
        <v>352</v>
      </c>
      <c r="Y15" s="112">
        <v>406</v>
      </c>
      <c r="Z15" s="112">
        <v>448</v>
      </c>
      <c r="AB15" s="117">
        <f t="shared" ref="AB15:AB34" si="2">IF(Z15="np",0,Z15/$Z$34)</f>
        <v>4.8999770313576654E-3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41.782147896181741</v>
      </c>
      <c r="E16" s="85" t="s">
        <v>85</v>
      </c>
      <c r="F16" s="24"/>
      <c r="G16" s="86" t="s">
        <v>280</v>
      </c>
      <c r="H16" s="35"/>
      <c r="I16" s="35"/>
      <c r="J16" s="35"/>
      <c r="K16" s="36"/>
      <c r="L16" s="35"/>
      <c r="M16" s="35"/>
      <c r="N16" s="35"/>
      <c r="O16" s="84">
        <f>AB37</f>
        <v>84.223495442107961</v>
      </c>
      <c r="P16" s="37" t="s">
        <v>85</v>
      </c>
      <c r="S16" s="115" t="s">
        <v>62</v>
      </c>
      <c r="T16" s="115"/>
      <c r="U16" s="116"/>
      <c r="V16" s="116">
        <v>104</v>
      </c>
      <c r="W16" s="116">
        <v>81</v>
      </c>
      <c r="X16" s="116">
        <v>83</v>
      </c>
      <c r="Y16" s="112">
        <v>104</v>
      </c>
      <c r="Z16" s="112">
        <v>94</v>
      </c>
      <c r="AB16" s="117">
        <f t="shared" si="2"/>
        <v>1.0281201806866531E-3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6291</v>
      </c>
      <c r="W17" s="116">
        <v>6519</v>
      </c>
      <c r="X17" s="116">
        <v>6430</v>
      </c>
      <c r="Y17" s="112">
        <v>5958</v>
      </c>
      <c r="Z17" s="112">
        <v>6094</v>
      </c>
      <c r="AB17" s="117">
        <f t="shared" si="2"/>
        <v>6.66528125649411E-2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289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514</v>
      </c>
      <c r="W18" s="116">
        <v>548</v>
      </c>
      <c r="X18" s="116">
        <v>583</v>
      </c>
      <c r="Y18" s="112">
        <v>613</v>
      </c>
      <c r="Z18" s="112">
        <v>626</v>
      </c>
      <c r="AB18" s="117">
        <f t="shared" si="2"/>
        <v>6.8468429054238805E-3</v>
      </c>
    </row>
    <row r="19" spans="1:28" x14ac:dyDescent="0.25">
      <c r="A19" s="63" t="str">
        <f>$S$1&amp;" ("&amp;$V$2&amp;" to "&amp;$Z$2&amp;")"</f>
        <v>Maroondah (2016-17 to 2020-21)</v>
      </c>
      <c r="B19" s="63"/>
      <c r="C19" s="63"/>
      <c r="D19" s="63"/>
      <c r="E19" s="63"/>
      <c r="F19" s="63"/>
      <c r="G19" s="63" t="str">
        <f>$S$1&amp;" ("&amp;$V$2&amp;" to "&amp;$Z$2&amp;")"</f>
        <v>Maroondah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6993</v>
      </c>
      <c r="W19" s="116">
        <v>7654</v>
      </c>
      <c r="X19" s="116">
        <v>7799</v>
      </c>
      <c r="Y19" s="112">
        <v>7623</v>
      </c>
      <c r="Z19" s="112">
        <v>7677</v>
      </c>
      <c r="AB19" s="117">
        <f t="shared" si="2"/>
        <v>8.3966793905653564E-2</v>
      </c>
    </row>
    <row r="20" spans="1:28" x14ac:dyDescent="0.25">
      <c r="S20" s="115" t="s">
        <v>66</v>
      </c>
      <c r="T20" s="115"/>
      <c r="U20" s="116"/>
      <c r="V20" s="116">
        <v>4528</v>
      </c>
      <c r="W20" s="116">
        <v>4615</v>
      </c>
      <c r="X20" s="116">
        <v>4473</v>
      </c>
      <c r="Y20" s="112">
        <v>4220</v>
      </c>
      <c r="Z20" s="112">
        <v>4279</v>
      </c>
      <c r="AB20" s="117">
        <f t="shared" si="2"/>
        <v>4.6801343118704132E-2</v>
      </c>
    </row>
    <row r="21" spans="1:28" x14ac:dyDescent="0.25">
      <c r="S21" s="115" t="s">
        <v>67</v>
      </c>
      <c r="T21" s="115"/>
      <c r="U21" s="116"/>
      <c r="V21" s="116">
        <v>8549</v>
      </c>
      <c r="W21" s="116">
        <v>8570</v>
      </c>
      <c r="X21" s="116">
        <v>8553</v>
      </c>
      <c r="Y21" s="112">
        <v>8754</v>
      </c>
      <c r="Z21" s="112">
        <v>9169</v>
      </c>
      <c r="AB21" s="117">
        <f t="shared" si="2"/>
        <v>0.10028546741187151</v>
      </c>
    </row>
    <row r="22" spans="1:28" x14ac:dyDescent="0.25">
      <c r="S22" s="115" t="s">
        <v>68</v>
      </c>
      <c r="T22" s="115"/>
      <c r="U22" s="116"/>
      <c r="V22" s="116">
        <v>4552</v>
      </c>
      <c r="W22" s="116">
        <v>4474</v>
      </c>
      <c r="X22" s="116">
        <v>4860</v>
      </c>
      <c r="Y22" s="112">
        <v>5055</v>
      </c>
      <c r="Z22" s="112">
        <v>5105</v>
      </c>
      <c r="AB22" s="117">
        <f t="shared" si="2"/>
        <v>5.5835675770269828E-2</v>
      </c>
    </row>
    <row r="23" spans="1:28" x14ac:dyDescent="0.25">
      <c r="S23" s="115" t="s">
        <v>69</v>
      </c>
      <c r="T23" s="115"/>
      <c r="U23" s="116"/>
      <c r="V23" s="116">
        <v>2019</v>
      </c>
      <c r="W23" s="116">
        <v>2283</v>
      </c>
      <c r="X23" s="116">
        <v>2299</v>
      </c>
      <c r="Y23" s="112">
        <v>2283</v>
      </c>
      <c r="Z23" s="112">
        <v>2297</v>
      </c>
      <c r="AB23" s="117">
        <f t="shared" si="2"/>
        <v>2.5123319734438744E-2</v>
      </c>
    </row>
    <row r="24" spans="1:28" x14ac:dyDescent="0.25">
      <c r="S24" s="115" t="s">
        <v>70</v>
      </c>
      <c r="T24" s="115"/>
      <c r="U24" s="116"/>
      <c r="V24" s="116">
        <v>1802</v>
      </c>
      <c r="W24" s="116">
        <v>1781</v>
      </c>
      <c r="X24" s="116">
        <v>1814</v>
      </c>
      <c r="Y24" s="112">
        <v>1727</v>
      </c>
      <c r="Z24" s="112">
        <v>1594</v>
      </c>
      <c r="AB24" s="117">
        <f t="shared" si="2"/>
        <v>1.7434293276750265E-2</v>
      </c>
    </row>
    <row r="25" spans="1:28" x14ac:dyDescent="0.25">
      <c r="S25" s="115" t="s">
        <v>71</v>
      </c>
      <c r="T25" s="115"/>
      <c r="U25" s="116"/>
      <c r="V25" s="116">
        <v>3826</v>
      </c>
      <c r="W25" s="116">
        <v>3916</v>
      </c>
      <c r="X25" s="116">
        <v>4011</v>
      </c>
      <c r="Y25" s="112">
        <v>4054</v>
      </c>
      <c r="Z25" s="112">
        <v>4053</v>
      </c>
      <c r="AB25" s="117">
        <f t="shared" si="2"/>
        <v>4.4329479705563883E-2</v>
      </c>
    </row>
    <row r="26" spans="1:28" x14ac:dyDescent="0.25">
      <c r="S26" s="115" t="s">
        <v>72</v>
      </c>
      <c r="T26" s="115"/>
      <c r="U26" s="116"/>
      <c r="V26" s="116">
        <v>1595</v>
      </c>
      <c r="W26" s="116">
        <v>1822</v>
      </c>
      <c r="X26" s="116">
        <v>1673</v>
      </c>
      <c r="Y26" s="112">
        <v>1638</v>
      </c>
      <c r="Z26" s="112">
        <v>1578</v>
      </c>
      <c r="AB26" s="117">
        <f t="shared" si="2"/>
        <v>1.7259294097058921E-2</v>
      </c>
    </row>
    <row r="27" spans="1:28" x14ac:dyDescent="0.25">
      <c r="S27" s="115" t="s">
        <v>73</v>
      </c>
      <c r="T27" s="115"/>
      <c r="U27" s="116"/>
      <c r="V27" s="116">
        <v>7200</v>
      </c>
      <c r="W27" s="116">
        <v>7973</v>
      </c>
      <c r="X27" s="116">
        <v>8350</v>
      </c>
      <c r="Y27" s="112">
        <v>8140</v>
      </c>
      <c r="Z27" s="112">
        <v>8348</v>
      </c>
      <c r="AB27" s="117">
        <f t="shared" si="2"/>
        <v>9.1305822003959355E-2</v>
      </c>
    </row>
    <row r="28" spans="1:28" x14ac:dyDescent="0.25">
      <c r="S28" s="115" t="s">
        <v>74</v>
      </c>
      <c r="T28" s="115"/>
      <c r="U28" s="116"/>
      <c r="V28" s="116">
        <v>6839</v>
      </c>
      <c r="W28" s="116">
        <v>7502</v>
      </c>
      <c r="X28" s="116">
        <v>7622</v>
      </c>
      <c r="Y28" s="112">
        <v>7562</v>
      </c>
      <c r="Z28" s="112">
        <v>7145</v>
      </c>
      <c r="AB28" s="117">
        <f t="shared" si="2"/>
        <v>7.8148071180916337E-2</v>
      </c>
    </row>
    <row r="29" spans="1:28" x14ac:dyDescent="0.25">
      <c r="S29" s="115" t="s">
        <v>75</v>
      </c>
      <c r="T29" s="115"/>
      <c r="U29" s="116"/>
      <c r="V29" s="116">
        <v>4582</v>
      </c>
      <c r="W29" s="116">
        <v>4197</v>
      </c>
      <c r="X29" s="116">
        <v>7314</v>
      </c>
      <c r="Y29" s="112">
        <v>4404</v>
      </c>
      <c r="Z29" s="112">
        <v>4496</v>
      </c>
      <c r="AB29" s="117">
        <f t="shared" si="2"/>
        <v>4.9174769493268003E-2</v>
      </c>
    </row>
    <row r="30" spans="1:28" x14ac:dyDescent="0.25">
      <c r="S30" s="115" t="s">
        <v>76</v>
      </c>
      <c r="T30" s="115"/>
      <c r="U30" s="116"/>
      <c r="V30" s="116">
        <v>8240</v>
      </c>
      <c r="W30" s="116">
        <v>8598</v>
      </c>
      <c r="X30" s="116">
        <v>6633</v>
      </c>
      <c r="Y30" s="112">
        <v>8757</v>
      </c>
      <c r="Z30" s="112">
        <v>8401</v>
      </c>
      <c r="AB30" s="117">
        <f t="shared" si="2"/>
        <v>9.1885506786686943E-2</v>
      </c>
    </row>
    <row r="31" spans="1:28" x14ac:dyDescent="0.25">
      <c r="S31" s="115" t="s">
        <v>77</v>
      </c>
      <c r="T31" s="115"/>
      <c r="U31" s="116"/>
      <c r="V31" s="116">
        <v>10200</v>
      </c>
      <c r="W31" s="116">
        <v>11054</v>
      </c>
      <c r="X31" s="116">
        <v>11446</v>
      </c>
      <c r="Y31" s="112">
        <v>11865</v>
      </c>
      <c r="Z31" s="112">
        <v>12380</v>
      </c>
      <c r="AB31" s="117">
        <f t="shared" si="2"/>
        <v>0.13540561528617834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1659</v>
      </c>
      <c r="W32" s="116">
        <v>1914</v>
      </c>
      <c r="X32" s="116">
        <v>2032</v>
      </c>
      <c r="Y32" s="112">
        <v>2064</v>
      </c>
      <c r="Z32" s="112">
        <v>1965</v>
      </c>
      <c r="AB32" s="117">
        <f t="shared" si="2"/>
        <v>2.1492086755843333E-2</v>
      </c>
    </row>
    <row r="33" spans="19:32" x14ac:dyDescent="0.25">
      <c r="S33" s="115" t="s">
        <v>79</v>
      </c>
      <c r="T33" s="115"/>
      <c r="U33" s="116"/>
      <c r="V33" s="116">
        <v>3303</v>
      </c>
      <c r="W33" s="116">
        <v>3651</v>
      </c>
      <c r="X33" s="116">
        <v>3667</v>
      </c>
      <c r="Y33" s="112">
        <v>3641</v>
      </c>
      <c r="Z33" s="112">
        <v>3666</v>
      </c>
      <c r="AB33" s="117">
        <f t="shared" si="2"/>
        <v>4.0096687046779468E-2</v>
      </c>
    </row>
    <row r="34" spans="19:32" x14ac:dyDescent="0.25">
      <c r="S34" s="118" t="s">
        <v>53</v>
      </c>
      <c r="T34" s="118"/>
      <c r="U34" s="119"/>
      <c r="V34" s="119">
        <v>89418</v>
      </c>
      <c r="W34" s="119">
        <v>91249</v>
      </c>
      <c r="X34" s="119">
        <v>92832</v>
      </c>
      <c r="Y34" s="120">
        <v>91284</v>
      </c>
      <c r="Z34" s="120">
        <v>91429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54423</v>
      </c>
      <c r="W37" s="112">
        <v>55332</v>
      </c>
      <c r="X37" s="112">
        <v>55270</v>
      </c>
      <c r="Y37" s="112">
        <v>55775</v>
      </c>
      <c r="Z37" s="112">
        <v>55713</v>
      </c>
      <c r="AB37" s="132">
        <f>Z37/Z40*100</f>
        <v>84.223495442107961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9955</v>
      </c>
      <c r="W38" s="112">
        <v>10206</v>
      </c>
      <c r="X38" s="112">
        <v>11004</v>
      </c>
      <c r="Y38" s="112">
        <v>10819</v>
      </c>
      <c r="Z38" s="112">
        <v>10436</v>
      </c>
      <c r="AB38" s="132">
        <f>Z38/Z40*100</f>
        <v>15.776504557892032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64378</v>
      </c>
      <c r="W40" s="112">
        <v>65538</v>
      </c>
      <c r="X40" s="112">
        <v>66274</v>
      </c>
      <c r="Y40" s="112">
        <v>66594</v>
      </c>
      <c r="Z40" s="112">
        <v>66149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13</v>
      </c>
      <c r="W44" s="112">
        <v>13</v>
      </c>
      <c r="X44" s="112">
        <v>15</v>
      </c>
      <c r="Y44" s="112">
        <v>16</v>
      </c>
      <c r="Z44" s="112">
        <v>11</v>
      </c>
    </row>
    <row r="45" spans="19:32" x14ac:dyDescent="0.25">
      <c r="S45" s="115" t="s">
        <v>37</v>
      </c>
      <c r="T45" s="115"/>
      <c r="U45" s="112"/>
      <c r="V45" s="112">
        <v>632</v>
      </c>
      <c r="W45" s="112">
        <v>705</v>
      </c>
      <c r="X45" s="112">
        <v>783</v>
      </c>
      <c r="Y45" s="112">
        <v>724</v>
      </c>
      <c r="Z45" s="112">
        <v>759</v>
      </c>
    </row>
    <row r="46" spans="19:32" x14ac:dyDescent="0.25">
      <c r="S46" s="115" t="s">
        <v>38</v>
      </c>
      <c r="T46" s="115"/>
      <c r="U46" s="112"/>
      <c r="V46" s="112">
        <v>2438</v>
      </c>
      <c r="W46" s="112">
        <v>2430</v>
      </c>
      <c r="X46" s="112">
        <v>2438</v>
      </c>
      <c r="Y46" s="112">
        <v>2352</v>
      </c>
      <c r="Z46" s="112">
        <v>2342</v>
      </c>
    </row>
    <row r="47" spans="19:32" x14ac:dyDescent="0.25">
      <c r="S47" s="115" t="s">
        <v>39</v>
      </c>
      <c r="T47" s="115"/>
      <c r="U47" s="112"/>
      <c r="V47" s="112">
        <v>4084</v>
      </c>
      <c r="W47" s="112">
        <v>4123</v>
      </c>
      <c r="X47" s="112">
        <v>4204</v>
      </c>
      <c r="Y47" s="112">
        <v>3966</v>
      </c>
      <c r="Z47" s="112">
        <v>3896</v>
      </c>
    </row>
    <row r="48" spans="19:32" x14ac:dyDescent="0.25">
      <c r="S48" s="115" t="s">
        <v>40</v>
      </c>
      <c r="T48" s="115"/>
      <c r="U48" s="112"/>
      <c r="V48" s="112">
        <v>5324</v>
      </c>
      <c r="W48" s="112">
        <v>5349</v>
      </c>
      <c r="X48" s="112">
        <v>5428</v>
      </c>
      <c r="Y48" s="112">
        <v>5295</v>
      </c>
      <c r="Z48" s="112">
        <v>5282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5588</v>
      </c>
      <c r="W49" s="112">
        <v>5555</v>
      </c>
      <c r="X49" s="112">
        <v>5552</v>
      </c>
      <c r="Y49" s="112">
        <v>5394</v>
      </c>
      <c r="Z49" s="112">
        <v>5328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Maroondah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5085</v>
      </c>
      <c r="W50" s="112">
        <v>5342</v>
      </c>
      <c r="X50" s="112">
        <v>5401</v>
      </c>
      <c r="Y50" s="112">
        <v>5381</v>
      </c>
      <c r="Z50" s="112">
        <v>5455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4580</v>
      </c>
      <c r="W51" s="112">
        <v>4593</v>
      </c>
      <c r="X51" s="112">
        <v>4676</v>
      </c>
      <c r="Y51" s="112">
        <v>4596</v>
      </c>
      <c r="Z51" s="112">
        <v>4712</v>
      </c>
    </row>
    <row r="52" spans="1:26" ht="15" customHeight="1" x14ac:dyDescent="0.25">
      <c r="S52" s="115" t="s">
        <v>44</v>
      </c>
      <c r="T52" s="115"/>
      <c r="U52" s="112"/>
      <c r="V52" s="112">
        <v>4419</v>
      </c>
      <c r="W52" s="112">
        <v>4503</v>
      </c>
      <c r="X52" s="112">
        <v>4443</v>
      </c>
      <c r="Y52" s="112">
        <v>4514</v>
      </c>
      <c r="Z52" s="112">
        <v>4431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3957</v>
      </c>
      <c r="W53" s="112">
        <v>4004</v>
      </c>
      <c r="X53" s="112">
        <v>3926</v>
      </c>
      <c r="Y53" s="112">
        <v>3862</v>
      </c>
      <c r="Z53" s="112">
        <v>3894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3564</v>
      </c>
      <c r="W54" s="112">
        <v>3607</v>
      </c>
      <c r="X54" s="112">
        <v>3690</v>
      </c>
      <c r="Y54" s="112">
        <v>3541</v>
      </c>
      <c r="Z54" s="112">
        <v>3531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2590</v>
      </c>
      <c r="W55" s="112">
        <v>2689</v>
      </c>
      <c r="X55" s="112">
        <v>2760</v>
      </c>
      <c r="Y55" s="112">
        <v>2684</v>
      </c>
      <c r="Z55" s="112">
        <v>2763</v>
      </c>
    </row>
    <row r="56" spans="1:26" ht="15" customHeight="1" x14ac:dyDescent="0.25">
      <c r="S56" s="115" t="s">
        <v>48</v>
      </c>
      <c r="T56" s="115"/>
      <c r="U56" s="112"/>
      <c r="V56" s="112">
        <v>1277</v>
      </c>
      <c r="W56" s="112">
        <v>1359</v>
      </c>
      <c r="X56" s="112">
        <v>1426</v>
      </c>
      <c r="Y56" s="112">
        <v>1453</v>
      </c>
      <c r="Z56" s="112">
        <v>1462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606</v>
      </c>
      <c r="W57" s="112">
        <v>583</v>
      </c>
      <c r="X57" s="112">
        <v>620</v>
      </c>
      <c r="Y57" s="112">
        <v>601</v>
      </c>
      <c r="Z57" s="112">
        <v>623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210</v>
      </c>
      <c r="W58" s="112">
        <v>226</v>
      </c>
      <c r="X58" s="112">
        <v>230</v>
      </c>
      <c r="Y58" s="112">
        <v>244</v>
      </c>
      <c r="Z58" s="112">
        <v>226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100</v>
      </c>
      <c r="W59" s="112">
        <v>90</v>
      </c>
      <c r="X59" s="112">
        <v>114</v>
      </c>
      <c r="Y59" s="112">
        <v>105</v>
      </c>
      <c r="Z59" s="112">
        <v>103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80</v>
      </c>
      <c r="W60" s="112">
        <v>79</v>
      </c>
      <c r="X60" s="112">
        <v>80</v>
      </c>
      <c r="Y60" s="112">
        <v>71</v>
      </c>
      <c r="Z60" s="112">
        <v>71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44556</v>
      </c>
      <c r="W61" s="112">
        <v>45257</v>
      </c>
      <c r="X61" s="112">
        <v>45794</v>
      </c>
      <c r="Y61" s="112">
        <v>44790</v>
      </c>
      <c r="Z61" s="112">
        <v>44889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15</v>
      </c>
      <c r="W63" s="112">
        <v>12</v>
      </c>
      <c r="X63" s="112">
        <v>13</v>
      </c>
      <c r="Y63" s="112">
        <v>8</v>
      </c>
      <c r="Z63" s="112">
        <v>9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854</v>
      </c>
      <c r="W64" s="112">
        <v>847</v>
      </c>
      <c r="X64" s="112">
        <v>897</v>
      </c>
      <c r="Y64" s="112">
        <v>805</v>
      </c>
      <c r="Z64" s="112">
        <v>918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Maroondah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2618</v>
      </c>
      <c r="W65" s="112">
        <v>2627</v>
      </c>
      <c r="X65" s="112">
        <v>2657</v>
      </c>
      <c r="Y65" s="112">
        <v>2516</v>
      </c>
      <c r="Z65" s="112">
        <v>2546</v>
      </c>
    </row>
    <row r="66" spans="1:26" x14ac:dyDescent="0.25">
      <c r="S66" s="115" t="s">
        <v>39</v>
      </c>
      <c r="T66" s="115"/>
      <c r="U66" s="112"/>
      <c r="V66" s="112">
        <v>4381</v>
      </c>
      <c r="W66" s="112">
        <v>4496</v>
      </c>
      <c r="X66" s="112">
        <v>4447</v>
      </c>
      <c r="Y66" s="112">
        <v>4251</v>
      </c>
      <c r="Z66" s="112">
        <v>4344</v>
      </c>
    </row>
    <row r="67" spans="1:26" x14ac:dyDescent="0.25">
      <c r="S67" s="115" t="s">
        <v>40</v>
      </c>
      <c r="T67" s="115"/>
      <c r="U67" s="112"/>
      <c r="V67" s="112">
        <v>5236</v>
      </c>
      <c r="W67" s="112">
        <v>5465</v>
      </c>
      <c r="X67" s="112">
        <v>5695</v>
      </c>
      <c r="Y67" s="112">
        <v>5643</v>
      </c>
      <c r="Z67" s="112">
        <v>5346</v>
      </c>
    </row>
    <row r="68" spans="1:26" x14ac:dyDescent="0.25">
      <c r="S68" s="115" t="s">
        <v>41</v>
      </c>
      <c r="T68" s="115"/>
      <c r="U68" s="112"/>
      <c r="V68" s="112">
        <v>5348</v>
      </c>
      <c r="W68" s="112">
        <v>5429</v>
      </c>
      <c r="X68" s="112">
        <v>5436</v>
      </c>
      <c r="Y68" s="112">
        <v>5450</v>
      </c>
      <c r="Z68" s="112">
        <v>5344</v>
      </c>
    </row>
    <row r="69" spans="1:26" x14ac:dyDescent="0.25">
      <c r="S69" s="115" t="s">
        <v>42</v>
      </c>
      <c r="T69" s="115"/>
      <c r="U69" s="112"/>
      <c r="V69" s="112">
        <v>4609</v>
      </c>
      <c r="W69" s="112">
        <v>4928</v>
      </c>
      <c r="X69" s="112">
        <v>5288</v>
      </c>
      <c r="Y69" s="112">
        <v>5306</v>
      </c>
      <c r="Z69" s="112">
        <v>5518</v>
      </c>
    </row>
    <row r="70" spans="1:26" x14ac:dyDescent="0.25">
      <c r="S70" s="115" t="s">
        <v>43</v>
      </c>
      <c r="T70" s="115"/>
      <c r="U70" s="112"/>
      <c r="V70" s="112">
        <v>4624</v>
      </c>
      <c r="W70" s="112">
        <v>4545</v>
      </c>
      <c r="X70" s="112">
        <v>4519</v>
      </c>
      <c r="Y70" s="112">
        <v>4531</v>
      </c>
      <c r="Z70" s="112">
        <v>4595</v>
      </c>
    </row>
    <row r="71" spans="1:26" x14ac:dyDescent="0.25">
      <c r="S71" s="115" t="s">
        <v>44</v>
      </c>
      <c r="T71" s="115"/>
      <c r="U71" s="112"/>
      <c r="V71" s="112">
        <v>4827</v>
      </c>
      <c r="W71" s="112">
        <v>5026</v>
      </c>
      <c r="X71" s="112">
        <v>4990</v>
      </c>
      <c r="Y71" s="112">
        <v>4891</v>
      </c>
      <c r="Z71" s="112">
        <v>4694</v>
      </c>
    </row>
    <row r="72" spans="1:26" x14ac:dyDescent="0.25">
      <c r="S72" s="115" t="s">
        <v>45</v>
      </c>
      <c r="T72" s="115"/>
      <c r="U72" s="112"/>
      <c r="V72" s="112">
        <v>4370</v>
      </c>
      <c r="W72" s="112">
        <v>4288</v>
      </c>
      <c r="X72" s="112">
        <v>4394</v>
      </c>
      <c r="Y72" s="112">
        <v>4427</v>
      </c>
      <c r="Z72" s="112">
        <v>4451</v>
      </c>
    </row>
    <row r="73" spans="1:26" x14ac:dyDescent="0.25">
      <c r="S73" s="115" t="s">
        <v>46</v>
      </c>
      <c r="T73" s="115"/>
      <c r="U73" s="112"/>
      <c r="V73" s="112">
        <v>3590</v>
      </c>
      <c r="W73" s="112">
        <v>3735</v>
      </c>
      <c r="X73" s="112">
        <v>3868</v>
      </c>
      <c r="Y73" s="112">
        <v>3756</v>
      </c>
      <c r="Z73" s="112">
        <v>3816</v>
      </c>
    </row>
    <row r="74" spans="1:26" x14ac:dyDescent="0.25">
      <c r="S74" s="115" t="s">
        <v>47</v>
      </c>
      <c r="T74" s="115"/>
      <c r="U74" s="112"/>
      <c r="V74" s="112">
        <v>2415</v>
      </c>
      <c r="W74" s="112">
        <v>2518</v>
      </c>
      <c r="X74" s="112">
        <v>2650</v>
      </c>
      <c r="Y74" s="112">
        <v>2679</v>
      </c>
      <c r="Z74" s="112">
        <v>2683</v>
      </c>
    </row>
    <row r="75" spans="1:26" x14ac:dyDescent="0.25">
      <c r="S75" s="115" t="s">
        <v>48</v>
      </c>
      <c r="T75" s="115"/>
      <c r="U75" s="112"/>
      <c r="V75" s="112">
        <v>1140</v>
      </c>
      <c r="W75" s="112">
        <v>1159</v>
      </c>
      <c r="X75" s="112">
        <v>1205</v>
      </c>
      <c r="Y75" s="112">
        <v>1277</v>
      </c>
      <c r="Z75" s="112">
        <v>1296</v>
      </c>
    </row>
    <row r="76" spans="1:26" x14ac:dyDescent="0.25">
      <c r="S76" s="115" t="s">
        <v>49</v>
      </c>
      <c r="T76" s="115"/>
      <c r="U76" s="112"/>
      <c r="V76" s="112">
        <v>405</v>
      </c>
      <c r="W76" s="112">
        <v>458</v>
      </c>
      <c r="X76" s="112">
        <v>524</v>
      </c>
      <c r="Y76" s="112">
        <v>510</v>
      </c>
      <c r="Z76" s="112">
        <v>507</v>
      </c>
    </row>
    <row r="77" spans="1:26" x14ac:dyDescent="0.25">
      <c r="S77" s="115" t="s">
        <v>50</v>
      </c>
      <c r="T77" s="115"/>
      <c r="U77" s="112"/>
      <c r="V77" s="112">
        <v>205</v>
      </c>
      <c r="W77" s="112">
        <v>191</v>
      </c>
      <c r="X77" s="112">
        <v>191</v>
      </c>
      <c r="Y77" s="112">
        <v>208</v>
      </c>
      <c r="Z77" s="112">
        <v>191</v>
      </c>
    </row>
    <row r="78" spans="1:26" x14ac:dyDescent="0.25">
      <c r="S78" s="115" t="s">
        <v>51</v>
      </c>
      <c r="T78" s="115"/>
      <c r="U78" s="112"/>
      <c r="V78" s="112">
        <v>121</v>
      </c>
      <c r="W78" s="112">
        <v>141</v>
      </c>
      <c r="X78" s="112">
        <v>144</v>
      </c>
      <c r="Y78" s="112">
        <v>116</v>
      </c>
      <c r="Z78" s="112">
        <v>120</v>
      </c>
    </row>
    <row r="79" spans="1:26" x14ac:dyDescent="0.25">
      <c r="S79" s="115" t="s">
        <v>52</v>
      </c>
      <c r="T79" s="115"/>
      <c r="U79" s="112"/>
      <c r="V79" s="112">
        <v>104</v>
      </c>
      <c r="W79" s="112">
        <v>112</v>
      </c>
      <c r="X79" s="112">
        <v>115</v>
      </c>
      <c r="Y79" s="112">
        <v>114</v>
      </c>
      <c r="Z79" s="112">
        <v>112</v>
      </c>
    </row>
    <row r="80" spans="1:26" x14ac:dyDescent="0.25">
      <c r="S80" s="118" t="s">
        <v>53</v>
      </c>
      <c r="T80" s="118"/>
      <c r="U80" s="112"/>
      <c r="V80" s="112">
        <v>44861</v>
      </c>
      <c r="W80" s="112">
        <v>45989</v>
      </c>
      <c r="X80" s="112">
        <v>47039</v>
      </c>
      <c r="Y80" s="112">
        <v>46492</v>
      </c>
      <c r="Z80" s="112">
        <v>46490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Maroondah</v>
      </c>
      <c r="D83" s="144"/>
      <c r="E83" s="144"/>
      <c r="F83" s="144"/>
      <c r="G83" s="144"/>
      <c r="H83" s="47"/>
      <c r="I83" s="47"/>
      <c r="J83" s="145" t="str">
        <f>'State data for spotlight'!A1</f>
        <v>Victoria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4557</v>
      </c>
      <c r="W83" s="112">
        <v>4694</v>
      </c>
      <c r="X83" s="112">
        <v>4735</v>
      </c>
      <c r="Y83" s="112">
        <v>4853</v>
      </c>
      <c r="Z83" s="112">
        <v>4775</v>
      </c>
      <c r="AD83" s="117"/>
    </row>
    <row r="84" spans="1:30" ht="15" customHeight="1" x14ac:dyDescent="0.25">
      <c r="A84" s="46"/>
      <c r="B84" s="46"/>
      <c r="C84" s="48"/>
      <c r="D84" s="139" t="s">
        <v>0</v>
      </c>
      <c r="E84" s="139"/>
      <c r="F84" s="139" t="s">
        <v>201</v>
      </c>
      <c r="G84" s="139"/>
      <c r="H84" s="48"/>
      <c r="I84" s="48"/>
      <c r="J84" s="48"/>
      <c r="K84" s="48"/>
      <c r="L84" s="139" t="s">
        <v>0</v>
      </c>
      <c r="M84" s="139"/>
      <c r="N84" s="139" t="s">
        <v>201</v>
      </c>
      <c r="O84" s="139"/>
      <c r="S84" s="115" t="s">
        <v>57</v>
      </c>
      <c r="T84" s="115"/>
      <c r="U84" s="112"/>
      <c r="V84" s="112">
        <v>5939</v>
      </c>
      <c r="W84" s="112">
        <v>6083</v>
      </c>
      <c r="X84" s="112">
        <v>6367</v>
      </c>
      <c r="Y84" s="112">
        <v>6503</v>
      </c>
      <c r="Z84" s="112">
        <v>6519</v>
      </c>
    </row>
    <row r="85" spans="1:30" ht="15" customHeight="1" x14ac:dyDescent="0.25">
      <c r="A85" s="46"/>
      <c r="B85" s="46"/>
      <c r="C85" s="58" t="s">
        <v>1</v>
      </c>
      <c r="D85" s="139" t="s">
        <v>2</v>
      </c>
      <c r="E85" s="139"/>
      <c r="F85" s="139" t="str">
        <f>"since "&amp;$V$2</f>
        <v>since 2016-17</v>
      </c>
      <c r="G85" s="139"/>
      <c r="H85" s="48"/>
      <c r="I85" s="48"/>
      <c r="J85" s="48"/>
      <c r="K85" s="58" t="s">
        <v>1</v>
      </c>
      <c r="L85" s="139" t="s">
        <v>2</v>
      </c>
      <c r="M85" s="139"/>
      <c r="N85" s="139" t="str">
        <f>"since "&amp;$V$2</f>
        <v>since 2016-17</v>
      </c>
      <c r="O85" s="139"/>
      <c r="S85" s="115" t="s">
        <v>195</v>
      </c>
      <c r="T85" s="115"/>
      <c r="U85" s="112"/>
      <c r="V85" s="112">
        <v>5954</v>
      </c>
      <c r="W85" s="112">
        <v>6184</v>
      </c>
      <c r="X85" s="112">
        <v>6276</v>
      </c>
      <c r="Y85" s="112">
        <v>6231</v>
      </c>
      <c r="Z85" s="112">
        <v>6102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91,429</v>
      </c>
      <c r="D86" s="96">
        <f t="shared" ref="D86:D91" si="4">AD4</f>
        <v>1.6323400525855014E-3</v>
      </c>
      <c r="E86" s="97">
        <f t="shared" ref="E86:E91" si="5">AD4</f>
        <v>1.6323400525855014E-3</v>
      </c>
      <c r="F86" s="96">
        <f t="shared" ref="F86:F91" si="6">AF4</f>
        <v>2.2512749396081277E-2</v>
      </c>
      <c r="G86" s="97">
        <f t="shared" ref="G86:G91" si="7">AF4</f>
        <v>2.2512749396081277E-2</v>
      </c>
      <c r="H86" s="57"/>
      <c r="I86" s="57"/>
      <c r="J86" s="140" t="str">
        <f>'State data for spotlight'!J4</f>
        <v>5,274,707</v>
      </c>
      <c r="K86" s="140"/>
      <c r="L86" s="96">
        <f>'State data for spotlight'!L4</f>
        <v>1.4421743640712803E-2</v>
      </c>
      <c r="M86" s="97">
        <f>'State data for spotlight'!L4</f>
        <v>1.4421743640712803E-2</v>
      </c>
      <c r="N86" s="96">
        <f>'State data for spotlight'!N4</f>
        <v>8.438148994686534E-2</v>
      </c>
      <c r="O86" s="97">
        <f>'State data for spotlight'!N4</f>
        <v>8.438148994686534E-2</v>
      </c>
      <c r="S86" s="115" t="s">
        <v>196</v>
      </c>
      <c r="T86" s="115"/>
      <c r="U86" s="112"/>
      <c r="V86" s="112">
        <v>1756</v>
      </c>
      <c r="W86" s="112">
        <v>1809</v>
      </c>
      <c r="X86" s="112">
        <v>1861</v>
      </c>
      <c r="Y86" s="112">
        <v>1894</v>
      </c>
      <c r="Z86" s="112">
        <v>1870</v>
      </c>
    </row>
    <row r="87" spans="1:30" ht="15" customHeight="1" x14ac:dyDescent="0.25">
      <c r="A87" s="98" t="s">
        <v>4</v>
      </c>
      <c r="B87" s="49"/>
      <c r="C87" s="57" t="str">
        <f t="shared" si="3"/>
        <v>44,889</v>
      </c>
      <c r="D87" s="96">
        <f t="shared" si="4"/>
        <v>2.165565279514281E-3</v>
      </c>
      <c r="E87" s="97">
        <f t="shared" si="5"/>
        <v>2.165565279514281E-3</v>
      </c>
      <c r="F87" s="96">
        <f t="shared" si="6"/>
        <v>7.4737409103151631E-3</v>
      </c>
      <c r="G87" s="97">
        <f t="shared" si="7"/>
        <v>7.4737409103151631E-3</v>
      </c>
      <c r="H87" s="57"/>
      <c r="I87" s="57"/>
      <c r="J87" s="140" t="str">
        <f>'State data for spotlight'!J5</f>
        <v>2,678,317</v>
      </c>
      <c r="K87" s="140"/>
      <c r="L87" s="96">
        <f>'State data for spotlight'!L5</f>
        <v>7.6054295905234603E-3</v>
      </c>
      <c r="M87" s="97">
        <f>'State data for spotlight'!L5</f>
        <v>7.6054295905234603E-3</v>
      </c>
      <c r="N87" s="96">
        <f>'State data for spotlight'!N5</f>
        <v>7.1082164833552008E-2</v>
      </c>
      <c r="O87" s="97">
        <f>'State data for spotlight'!N5</f>
        <v>7.1082164833552008E-2</v>
      </c>
      <c r="S87" s="115" t="s">
        <v>197</v>
      </c>
      <c r="T87" s="115"/>
      <c r="U87" s="112"/>
      <c r="V87" s="112">
        <v>2085</v>
      </c>
      <c r="W87" s="112">
        <v>2074</v>
      </c>
      <c r="X87" s="112">
        <v>2082</v>
      </c>
      <c r="Y87" s="112">
        <v>2010</v>
      </c>
      <c r="Z87" s="112">
        <v>2000</v>
      </c>
    </row>
    <row r="88" spans="1:30" ht="15" customHeight="1" x14ac:dyDescent="0.25">
      <c r="A88" s="98" t="s">
        <v>5</v>
      </c>
      <c r="B88" s="49"/>
      <c r="C88" s="57" t="str">
        <f t="shared" si="3"/>
        <v>46,490</v>
      </c>
      <c r="D88" s="96">
        <f t="shared" si="4"/>
        <v>-6.4525842599971739E-5</v>
      </c>
      <c r="E88" s="97">
        <f t="shared" si="5"/>
        <v>-6.4525842599971739E-5</v>
      </c>
      <c r="F88" s="96">
        <f t="shared" si="6"/>
        <v>3.6358367328741092E-2</v>
      </c>
      <c r="G88" s="97">
        <f t="shared" si="7"/>
        <v>3.6358367328741092E-2</v>
      </c>
      <c r="H88" s="57"/>
      <c r="I88" s="57"/>
      <c r="J88" s="140" t="str">
        <f>'State data for spotlight'!J6</f>
        <v>2,593,620</v>
      </c>
      <c r="K88" s="140"/>
      <c r="L88" s="96">
        <f>'State data for spotlight'!L6</f>
        <v>2.0458990541862843E-2</v>
      </c>
      <c r="M88" s="97">
        <f>'State data for spotlight'!L6</f>
        <v>2.0458990541862843E-2</v>
      </c>
      <c r="N88" s="96">
        <f>'State data for spotlight'!N6</f>
        <v>9.7278654845571522E-2</v>
      </c>
      <c r="O88" s="97">
        <f>'State data for spotlight'!N6</f>
        <v>9.7278654845571522E-2</v>
      </c>
      <c r="S88" s="115" t="s">
        <v>198</v>
      </c>
      <c r="T88" s="115"/>
      <c r="U88" s="112"/>
      <c r="V88" s="112">
        <v>2015</v>
      </c>
      <c r="W88" s="112">
        <v>2039</v>
      </c>
      <c r="X88" s="112">
        <v>2003</v>
      </c>
      <c r="Y88" s="112">
        <v>1993</v>
      </c>
      <c r="Z88" s="112">
        <v>2003</v>
      </c>
    </row>
    <row r="89" spans="1:30" ht="15" customHeight="1" x14ac:dyDescent="0.25">
      <c r="A89" s="49" t="s">
        <v>6</v>
      </c>
      <c r="B89" s="49"/>
      <c r="C89" s="57" t="str">
        <f t="shared" si="3"/>
        <v>66,146</v>
      </c>
      <c r="D89" s="96">
        <f t="shared" si="4"/>
        <v>-6.8317292533145446E-3</v>
      </c>
      <c r="E89" s="97">
        <f t="shared" si="5"/>
        <v>-6.8317292533145446E-3</v>
      </c>
      <c r="F89" s="96">
        <f t="shared" si="6"/>
        <v>2.7398962442918728E-2</v>
      </c>
      <c r="G89" s="97">
        <f t="shared" si="7"/>
        <v>2.7398962442918728E-2</v>
      </c>
      <c r="H89" s="57"/>
      <c r="I89" s="57"/>
      <c r="J89" s="140" t="str">
        <f>'State data for spotlight'!J7</f>
        <v>3,674,745</v>
      </c>
      <c r="K89" s="140"/>
      <c r="L89" s="96">
        <f>'State data for spotlight'!L7</f>
        <v>-4.8048916624486848E-3</v>
      </c>
      <c r="M89" s="97">
        <f>'State data for spotlight'!L7</f>
        <v>-4.8048916624486848E-3</v>
      </c>
      <c r="N89" s="96">
        <f>'State data for spotlight'!N7</f>
        <v>6.9960159780158238E-2</v>
      </c>
      <c r="O89" s="97">
        <f>'State data for spotlight'!N7</f>
        <v>6.9960159780158238E-2</v>
      </c>
      <c r="S89" s="115" t="s">
        <v>199</v>
      </c>
      <c r="T89" s="115"/>
      <c r="U89" s="112"/>
      <c r="V89" s="112">
        <v>1719</v>
      </c>
      <c r="W89" s="112">
        <v>1732</v>
      </c>
      <c r="X89" s="112">
        <v>1679</v>
      </c>
      <c r="Y89" s="112">
        <v>1687</v>
      </c>
      <c r="Z89" s="112">
        <v>1643</v>
      </c>
    </row>
    <row r="90" spans="1:30" ht="15" customHeight="1" x14ac:dyDescent="0.25">
      <c r="A90" s="49" t="s">
        <v>98</v>
      </c>
      <c r="B90" s="49"/>
      <c r="C90" s="57" t="str">
        <f t="shared" si="3"/>
        <v>$50,687</v>
      </c>
      <c r="D90" s="96">
        <f t="shared" si="4"/>
        <v>5.3316046412846152E-2</v>
      </c>
      <c r="E90" s="97">
        <f t="shared" si="5"/>
        <v>5.3316046412846152E-2</v>
      </c>
      <c r="F90" s="96">
        <f t="shared" si="6"/>
        <v>0.1409652966112378</v>
      </c>
      <c r="G90" s="97">
        <f t="shared" si="7"/>
        <v>0.1409652966112378</v>
      </c>
      <c r="H90" s="57"/>
      <c r="I90" s="57"/>
      <c r="J90" s="57"/>
      <c r="K90" s="57" t="str">
        <f>'State data for spotlight'!J8</f>
        <v>$47,209</v>
      </c>
      <c r="L90" s="96">
        <f>'State data for spotlight'!L8</f>
        <v>5.506898121546655E-2</v>
      </c>
      <c r="M90" s="97">
        <f>'State data for spotlight'!L8</f>
        <v>5.506898121546655E-2</v>
      </c>
      <c r="N90" s="96">
        <f>'State data for spotlight'!N8</f>
        <v>0.1204561491199776</v>
      </c>
      <c r="O90" s="97">
        <f>'State data for spotlight'!N8</f>
        <v>0.1204561491199776</v>
      </c>
      <c r="S90" s="115" t="s">
        <v>58</v>
      </c>
      <c r="T90" s="115"/>
      <c r="U90" s="112"/>
      <c r="V90" s="112">
        <v>2561</v>
      </c>
      <c r="W90" s="112">
        <v>2754</v>
      </c>
      <c r="X90" s="112">
        <v>2814</v>
      </c>
      <c r="Y90" s="112">
        <v>2822</v>
      </c>
      <c r="Z90" s="112">
        <v>2867</v>
      </c>
    </row>
    <row r="91" spans="1:30" ht="15" customHeight="1" x14ac:dyDescent="0.25">
      <c r="A91" s="49" t="s">
        <v>7</v>
      </c>
      <c r="B91" s="49"/>
      <c r="C91" s="57" t="str">
        <f t="shared" si="3"/>
        <v>$4,473.8 mil</v>
      </c>
      <c r="D91" s="96">
        <f t="shared" si="4"/>
        <v>3.9971700733760107E-2</v>
      </c>
      <c r="E91" s="97">
        <f t="shared" si="5"/>
        <v>3.9971700733760107E-2</v>
      </c>
      <c r="F91" s="96">
        <f t="shared" si="6"/>
        <v>0.20099093463882678</v>
      </c>
      <c r="G91" s="97">
        <f t="shared" si="7"/>
        <v>0.20099093463882678</v>
      </c>
      <c r="H91" s="57"/>
      <c r="I91" s="57"/>
      <c r="J91" s="57"/>
      <c r="K91" s="57" t="str">
        <f>'State data for spotlight'!J9</f>
        <v>$245.4 bil</v>
      </c>
      <c r="L91" s="96">
        <f>'State data for spotlight'!L9</f>
        <v>4.7371657837374626E-2</v>
      </c>
      <c r="M91" s="97">
        <f>'State data for spotlight'!L9</f>
        <v>4.7371657837374626E-2</v>
      </c>
      <c r="N91" s="96">
        <f>'State data for spotlight'!N9</f>
        <v>0.24227335855331145</v>
      </c>
      <c r="O91" s="97">
        <f>'State data for spotlight'!N9</f>
        <v>0.24227335855331145</v>
      </c>
      <c r="S91" s="118" t="s">
        <v>53</v>
      </c>
      <c r="T91" s="118"/>
      <c r="U91" s="112"/>
      <c r="V91" s="112">
        <v>32706</v>
      </c>
      <c r="W91" s="112">
        <v>33184</v>
      </c>
      <c r="X91" s="112">
        <v>33424</v>
      </c>
      <c r="Y91" s="112">
        <v>33529</v>
      </c>
      <c r="Z91" s="112">
        <v>33156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5" t="s">
        <v>202</v>
      </c>
      <c r="S93" s="115" t="s">
        <v>56</v>
      </c>
      <c r="T93" s="115"/>
      <c r="U93" s="112"/>
      <c r="V93" s="112">
        <v>2732</v>
      </c>
      <c r="W93" s="112">
        <v>2932</v>
      </c>
      <c r="X93" s="112">
        <v>3040</v>
      </c>
      <c r="Y93" s="112">
        <v>3154</v>
      </c>
      <c r="Z93" s="112">
        <v>3149</v>
      </c>
    </row>
    <row r="94" spans="1:30" ht="15" customHeight="1" x14ac:dyDescent="0.25">
      <c r="A94" s="136" t="s">
        <v>203</v>
      </c>
      <c r="S94" s="115" t="s">
        <v>57</v>
      </c>
      <c r="T94" s="115"/>
      <c r="U94" s="112"/>
      <c r="V94" s="112">
        <v>7611</v>
      </c>
      <c r="W94" s="112">
        <v>7898</v>
      </c>
      <c r="X94" s="112">
        <v>8273</v>
      </c>
      <c r="Y94" s="112">
        <v>8437</v>
      </c>
      <c r="Z94" s="112">
        <v>8545</v>
      </c>
    </row>
    <row r="95" spans="1:30" ht="15" customHeight="1" x14ac:dyDescent="0.25">
      <c r="A95" s="134" t="s">
        <v>286</v>
      </c>
      <c r="S95" s="115" t="s">
        <v>195</v>
      </c>
      <c r="T95" s="115"/>
      <c r="U95" s="112"/>
      <c r="V95" s="112">
        <v>1005</v>
      </c>
      <c r="W95" s="112">
        <v>1047</v>
      </c>
      <c r="X95" s="112">
        <v>1066</v>
      </c>
      <c r="Y95" s="112">
        <v>1092</v>
      </c>
      <c r="Z95" s="112">
        <v>1133</v>
      </c>
    </row>
    <row r="96" spans="1:30" ht="15" customHeight="1" x14ac:dyDescent="0.25">
      <c r="A96" s="135" t="s">
        <v>278</v>
      </c>
      <c r="S96" s="115" t="s">
        <v>196</v>
      </c>
      <c r="T96" s="115"/>
      <c r="U96" s="112"/>
      <c r="V96" s="112">
        <v>4054</v>
      </c>
      <c r="W96" s="112">
        <v>4252</v>
      </c>
      <c r="X96" s="112">
        <v>4419</v>
      </c>
      <c r="Y96" s="112">
        <v>4479</v>
      </c>
      <c r="Z96" s="112">
        <v>4461</v>
      </c>
    </row>
    <row r="97" spans="1:32" ht="15" customHeight="1" x14ac:dyDescent="0.25">
      <c r="A97" s="134" t="s">
        <v>290</v>
      </c>
      <c r="S97" s="115" t="s">
        <v>197</v>
      </c>
      <c r="T97" s="115"/>
      <c r="U97" s="112"/>
      <c r="V97" s="112">
        <v>6664</v>
      </c>
      <c r="W97" s="112">
        <v>6758</v>
      </c>
      <c r="X97" s="112">
        <v>6763</v>
      </c>
      <c r="Y97" s="112">
        <v>6602</v>
      </c>
      <c r="Z97" s="112">
        <v>6375</v>
      </c>
    </row>
    <row r="98" spans="1:32" ht="15" customHeight="1" x14ac:dyDescent="0.25">
      <c r="A98" s="134" t="s">
        <v>291</v>
      </c>
      <c r="S98" s="115" t="s">
        <v>198</v>
      </c>
      <c r="T98" s="115"/>
      <c r="U98" s="112"/>
      <c r="V98" s="112">
        <v>3197</v>
      </c>
      <c r="W98" s="112">
        <v>3253</v>
      </c>
      <c r="X98" s="112">
        <v>3281</v>
      </c>
      <c r="Y98" s="112">
        <v>3280</v>
      </c>
      <c r="Z98" s="112">
        <v>3234</v>
      </c>
    </row>
    <row r="99" spans="1:32" ht="15" customHeight="1" x14ac:dyDescent="0.25">
      <c r="S99" s="115" t="s">
        <v>199</v>
      </c>
      <c r="T99" s="115"/>
      <c r="U99" s="112"/>
      <c r="V99" s="112">
        <v>234</v>
      </c>
      <c r="W99" s="112">
        <v>257</v>
      </c>
      <c r="X99" s="112">
        <v>282</v>
      </c>
      <c r="Y99" s="112">
        <v>271</v>
      </c>
      <c r="Z99" s="112">
        <v>276</v>
      </c>
    </row>
    <row r="100" spans="1:32" ht="15" customHeight="1" x14ac:dyDescent="0.25">
      <c r="S100" s="115" t="s">
        <v>58</v>
      </c>
      <c r="T100" s="115"/>
      <c r="U100" s="112"/>
      <c r="V100" s="112">
        <v>1232</v>
      </c>
      <c r="W100" s="112">
        <v>1347</v>
      </c>
      <c r="X100" s="112">
        <v>1366</v>
      </c>
      <c r="Y100" s="112">
        <v>1430</v>
      </c>
      <c r="Z100" s="112">
        <v>1474</v>
      </c>
    </row>
    <row r="101" spans="1:32" x14ac:dyDescent="0.25">
      <c r="A101" s="18"/>
      <c r="S101" s="118" t="s">
        <v>53</v>
      </c>
      <c r="T101" s="118"/>
      <c r="U101" s="112"/>
      <c r="V101" s="112">
        <v>31676</v>
      </c>
      <c r="W101" s="112">
        <v>32354</v>
      </c>
      <c r="X101" s="112">
        <v>32852</v>
      </c>
      <c r="Y101" s="112">
        <v>33070</v>
      </c>
      <c r="Z101" s="112">
        <v>32945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204</v>
      </c>
      <c r="Y103" s="106" t="s">
        <v>281</v>
      </c>
      <c r="Z103" s="106" t="s">
        <v>287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68221</v>
      </c>
      <c r="W104" s="112">
        <v>69632</v>
      </c>
      <c r="X104" s="112">
        <v>70843</v>
      </c>
      <c r="Y104" s="112">
        <v>71612</v>
      </c>
      <c r="Z104" s="112">
        <v>71612</v>
      </c>
      <c r="AB104" s="109" t="str">
        <f>TEXT(Z104,"###,###")</f>
        <v>71,612</v>
      </c>
      <c r="AD104" s="130">
        <f>Z104/($Z$4)*100</f>
        <v>78.325257850353822</v>
      </c>
      <c r="AF104" s="109"/>
    </row>
    <row r="105" spans="1:32" x14ac:dyDescent="0.25">
      <c r="S105" s="115" t="s">
        <v>17</v>
      </c>
      <c r="T105" s="115"/>
      <c r="U105" s="112"/>
      <c r="V105" s="112">
        <v>15319</v>
      </c>
      <c r="W105" s="112">
        <v>15112</v>
      </c>
      <c r="X105" s="112">
        <v>16166</v>
      </c>
      <c r="Y105" s="112">
        <v>15363</v>
      </c>
      <c r="Z105" s="112">
        <v>14991</v>
      </c>
      <c r="AB105" s="109" t="str">
        <f>TEXT(Z105,"###,###")</f>
        <v>14,991</v>
      </c>
      <c r="AD105" s="130">
        <f>Z105/($Z$4)*100</f>
        <v>16.396329392205974</v>
      </c>
      <c r="AF105" s="109"/>
    </row>
    <row r="106" spans="1:32" x14ac:dyDescent="0.25">
      <c r="S106" s="118" t="s">
        <v>53</v>
      </c>
      <c r="T106" s="118"/>
      <c r="U106" s="120"/>
      <c r="V106" s="120">
        <v>83540</v>
      </c>
      <c r="W106" s="120">
        <v>84744</v>
      </c>
      <c r="X106" s="120">
        <v>87009</v>
      </c>
      <c r="Y106" s="120">
        <v>86975</v>
      </c>
      <c r="Z106" s="120">
        <v>86603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12921</v>
      </c>
      <c r="W108" s="112">
        <v>15279</v>
      </c>
      <c r="X108" s="112">
        <v>14238</v>
      </c>
      <c r="Y108" s="112">
        <v>14094</v>
      </c>
      <c r="Z108" s="112">
        <v>13476</v>
      </c>
      <c r="AB108" s="109" t="str">
        <f>TEXT(Z108,"###,###")</f>
        <v>13,476</v>
      </c>
      <c r="AD108" s="130">
        <f>Z108/($Z$4)*100</f>
        <v>14.73930590950355</v>
      </c>
      <c r="AF108" s="109"/>
    </row>
    <row r="109" spans="1:32" x14ac:dyDescent="0.25">
      <c r="S109" s="115" t="s">
        <v>20</v>
      </c>
      <c r="T109" s="115"/>
      <c r="U109" s="112"/>
      <c r="V109" s="112">
        <v>13604</v>
      </c>
      <c r="W109" s="112">
        <v>13698</v>
      </c>
      <c r="X109" s="112">
        <v>13007</v>
      </c>
      <c r="Y109" s="112">
        <v>12975</v>
      </c>
      <c r="Z109" s="112">
        <v>13944</v>
      </c>
      <c r="AB109" s="109" t="str">
        <f>TEXT(Z109,"###,###")</f>
        <v>13,944</v>
      </c>
      <c r="AD109" s="130">
        <f>Z109/($Z$4)*100</f>
        <v>15.251178510100734</v>
      </c>
      <c r="AF109" s="109"/>
    </row>
    <row r="110" spans="1:32" x14ac:dyDescent="0.25">
      <c r="S110" s="115" t="s">
        <v>21</v>
      </c>
      <c r="T110" s="115"/>
      <c r="U110" s="112"/>
      <c r="V110" s="112">
        <v>20420</v>
      </c>
      <c r="W110" s="112">
        <v>19745</v>
      </c>
      <c r="X110" s="112">
        <v>22007</v>
      </c>
      <c r="Y110" s="112">
        <v>20987</v>
      </c>
      <c r="Z110" s="112">
        <v>20499</v>
      </c>
      <c r="AB110" s="109" t="str">
        <f>TEXT(Z110,"###,###")</f>
        <v>20,499</v>
      </c>
      <c r="AD110" s="130">
        <f>Z110/($Z$4)*100</f>
        <v>22.420676153080532</v>
      </c>
      <c r="AF110" s="109"/>
    </row>
    <row r="111" spans="1:32" x14ac:dyDescent="0.25">
      <c r="S111" s="115" t="s">
        <v>22</v>
      </c>
      <c r="T111" s="115"/>
      <c r="U111" s="112"/>
      <c r="V111" s="112">
        <v>36521</v>
      </c>
      <c r="W111" s="112">
        <v>36462</v>
      </c>
      <c r="X111" s="112">
        <v>37985</v>
      </c>
      <c r="Y111" s="112">
        <v>37590</v>
      </c>
      <c r="Z111" s="112">
        <v>38201</v>
      </c>
      <c r="AB111" s="109" t="str">
        <f>TEXT(Z111,"###,###")</f>
        <v>38,201</v>
      </c>
      <c r="AD111" s="130">
        <f>Z111/($Z$4)*100</f>
        <v>41.782147896181741</v>
      </c>
      <c r="AF111" s="109"/>
    </row>
    <row r="112" spans="1:32" x14ac:dyDescent="0.25">
      <c r="S112" s="118" t="s">
        <v>53</v>
      </c>
      <c r="T112" s="118"/>
      <c r="U112" s="112"/>
      <c r="V112" s="112">
        <v>89416</v>
      </c>
      <c r="W112" s="112">
        <v>91249</v>
      </c>
      <c r="X112" s="112">
        <v>92826</v>
      </c>
      <c r="Y112" s="112">
        <v>91285</v>
      </c>
      <c r="Z112" s="112">
        <v>91429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41.24</v>
      </c>
      <c r="W118" s="131">
        <v>41.29</v>
      </c>
      <c r="X118" s="131">
        <v>41.32</v>
      </c>
      <c r="Y118" s="131">
        <v>41.45</v>
      </c>
      <c r="Z118" s="131">
        <v>41.59</v>
      </c>
      <c r="AB118" s="109" t="str">
        <f>TEXT(Z118,"##.0")</f>
        <v>41.6</v>
      </c>
    </row>
    <row r="120" spans="19:32" x14ac:dyDescent="0.25">
      <c r="S120" s="101" t="s">
        <v>100</v>
      </c>
      <c r="T120" s="112"/>
      <c r="U120" s="112"/>
      <c r="V120" s="112">
        <v>56367</v>
      </c>
      <c r="W120" s="112">
        <v>57361</v>
      </c>
      <c r="X120" s="112">
        <v>58000</v>
      </c>
      <c r="Y120" s="112">
        <v>58186</v>
      </c>
      <c r="Z120" s="112">
        <v>57543</v>
      </c>
      <c r="AB120" s="109" t="str">
        <f>TEXT(Z120,"###,###")</f>
        <v>57,543</v>
      </c>
    </row>
    <row r="121" spans="19:32" x14ac:dyDescent="0.25">
      <c r="S121" s="101" t="s">
        <v>101</v>
      </c>
      <c r="T121" s="112"/>
      <c r="U121" s="112"/>
      <c r="V121" s="112">
        <v>3860</v>
      </c>
      <c r="W121" s="112">
        <v>3888</v>
      </c>
      <c r="X121" s="112">
        <v>3805</v>
      </c>
      <c r="Y121" s="112">
        <v>3829</v>
      </c>
      <c r="Z121" s="112">
        <v>3859</v>
      </c>
      <c r="AB121" s="109" t="str">
        <f>TEXT(Z121,"###,###")</f>
        <v>3,859</v>
      </c>
    </row>
    <row r="122" spans="19:32" x14ac:dyDescent="0.25">
      <c r="S122" s="101" t="s">
        <v>102</v>
      </c>
      <c r="T122" s="112"/>
      <c r="U122" s="112"/>
      <c r="V122" s="112">
        <v>4155</v>
      </c>
      <c r="W122" s="112">
        <v>4285</v>
      </c>
      <c r="X122" s="112">
        <v>4463</v>
      </c>
      <c r="Y122" s="112">
        <v>4582</v>
      </c>
      <c r="Z122" s="112">
        <v>4742</v>
      </c>
      <c r="AB122" s="109" t="str">
        <f>TEXT(Z122,"###,###")</f>
        <v>4,742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60522</v>
      </c>
      <c r="W124" s="112">
        <v>61646</v>
      </c>
      <c r="X124" s="112">
        <v>62463</v>
      </c>
      <c r="Y124" s="112">
        <v>62768</v>
      </c>
      <c r="Z124" s="112">
        <v>62285</v>
      </c>
      <c r="AB124" s="109" t="str">
        <f>TEXT(Z124,"###,###")</f>
        <v>62,285</v>
      </c>
      <c r="AD124" s="127">
        <f>Z124/$Z$7*100</f>
        <v>94.162912345417709</v>
      </c>
    </row>
    <row r="125" spans="19:32" x14ac:dyDescent="0.25">
      <c r="S125" s="101" t="s">
        <v>104</v>
      </c>
      <c r="T125" s="112"/>
      <c r="U125" s="112"/>
      <c r="V125" s="112">
        <v>8015</v>
      </c>
      <c r="W125" s="112">
        <v>8173</v>
      </c>
      <c r="X125" s="112">
        <v>8268</v>
      </c>
      <c r="Y125" s="112">
        <v>8411</v>
      </c>
      <c r="Z125" s="112">
        <v>8601</v>
      </c>
      <c r="AB125" s="109" t="str">
        <f>TEXT(Z125,"###,###")</f>
        <v>8,601</v>
      </c>
      <c r="AD125" s="127">
        <f>Z125/$Z$7*100</f>
        <v>13.003053850572973</v>
      </c>
    </row>
    <row r="127" spans="19:32" x14ac:dyDescent="0.25">
      <c r="S127" s="101" t="s">
        <v>105</v>
      </c>
      <c r="T127" s="112"/>
      <c r="U127" s="112"/>
      <c r="V127" s="112">
        <v>32711</v>
      </c>
      <c r="W127" s="112">
        <v>33184</v>
      </c>
      <c r="X127" s="112">
        <v>33425</v>
      </c>
      <c r="Y127" s="112">
        <v>33530</v>
      </c>
      <c r="Z127" s="112">
        <v>33153</v>
      </c>
      <c r="AB127" s="109" t="str">
        <f>TEXT(Z127,"###,###")</f>
        <v>33,153</v>
      </c>
      <c r="AD127" s="127">
        <f>Z127/$Z$7*100</f>
        <v>50.120944577147519</v>
      </c>
    </row>
    <row r="128" spans="19:32" x14ac:dyDescent="0.25">
      <c r="S128" s="101" t="s">
        <v>106</v>
      </c>
      <c r="T128" s="112"/>
      <c r="U128" s="112"/>
      <c r="V128" s="112">
        <v>31672</v>
      </c>
      <c r="W128" s="112">
        <v>32353</v>
      </c>
      <c r="X128" s="112">
        <v>32851</v>
      </c>
      <c r="Y128" s="112">
        <v>33073</v>
      </c>
      <c r="Z128" s="112">
        <v>32944</v>
      </c>
      <c r="AB128" s="109" t="str">
        <f>TEXT(Z128,"###,###")</f>
        <v>32,944</v>
      </c>
      <c r="AD128" s="127">
        <f>Z128/$Z$7*100</f>
        <v>49.804976869349623</v>
      </c>
    </row>
    <row r="130" spans="19:20" x14ac:dyDescent="0.25">
      <c r="S130" s="101" t="s">
        <v>282</v>
      </c>
      <c r="T130" s="127">
        <v>86.993922534998333</v>
      </c>
    </row>
    <row r="131" spans="19:20" x14ac:dyDescent="0.25">
      <c r="S131" s="101" t="s">
        <v>283</v>
      </c>
      <c r="T131" s="127">
        <v>5.8340640401536001</v>
      </c>
    </row>
    <row r="132" spans="19:20" x14ac:dyDescent="0.25">
      <c r="S132" s="101" t="s">
        <v>284</v>
      </c>
      <c r="T132" s="127">
        <v>7.168989810419375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32975AC2-71C1-48EC-9BA5-FEEA28B695C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D23A0DCC-9F97-4641-94F6-337036DD3F0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754D85F8-6FA0-44CF-AF78-A553CCA0194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D38133E1-B11F-4552-B425-42EABFFE772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BBB7B7-9E0A-4C59-8219-A2723D6B416C}">
  <sheetPr codeName="Sheet108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154</v>
      </c>
      <c r="T1" s="99"/>
      <c r="U1" s="99"/>
      <c r="V1" s="99"/>
      <c r="W1" s="99"/>
      <c r="X1" s="99"/>
      <c r="Y1" s="100" t="s">
        <v>244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204</v>
      </c>
      <c r="Y2" s="103" t="s">
        <v>281</v>
      </c>
      <c r="Z2" s="103" t="s">
        <v>287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60" t="s">
        <v>292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154</v>
      </c>
      <c r="Y3" s="105" t="s">
        <v>244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8.44 Melbourne, Victoria,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140832</v>
      </c>
      <c r="W4" s="108">
        <v>158125</v>
      </c>
      <c r="X4" s="108">
        <v>164968</v>
      </c>
      <c r="Y4" s="108">
        <v>164187</v>
      </c>
      <c r="Z4" s="108">
        <v>156288</v>
      </c>
      <c r="AB4" s="109" t="str">
        <f>TEXT(Z4,"###,###")</f>
        <v>156,288</v>
      </c>
      <c r="AD4" s="110">
        <f>Z4/Y4-1</f>
        <v>-4.8109777266166054E-2</v>
      </c>
      <c r="AF4" s="110">
        <f>Z4/V4-1</f>
        <v>0.10974778459441037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72250</v>
      </c>
      <c r="W5" s="108">
        <v>81671</v>
      </c>
      <c r="X5" s="108">
        <v>83740</v>
      </c>
      <c r="Y5" s="108">
        <v>82743</v>
      </c>
      <c r="Z5" s="108">
        <v>78498</v>
      </c>
      <c r="AB5" s="109" t="str">
        <f>TEXT(Z5,"###,###")</f>
        <v>78,498</v>
      </c>
      <c r="AD5" s="110">
        <f t="shared" ref="AD5:AD9" si="0">Z5/Y5-1</f>
        <v>-5.1303433523077535E-2</v>
      </c>
      <c r="AF5" s="110">
        <f t="shared" ref="AF5:AF9" si="1">Z5/V5-1</f>
        <v>8.6477508650518953E-2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68586</v>
      </c>
      <c r="W6" s="108">
        <v>76447</v>
      </c>
      <c r="X6" s="108">
        <v>81226</v>
      </c>
      <c r="Y6" s="108">
        <v>81446</v>
      </c>
      <c r="Z6" s="108">
        <v>77750</v>
      </c>
      <c r="AB6" s="109" t="str">
        <f>TEXT(Z6,"###,###")</f>
        <v>77,750</v>
      </c>
      <c r="AD6" s="110">
        <f t="shared" si="0"/>
        <v>-4.5379760823122117E-2</v>
      </c>
      <c r="AF6" s="110">
        <f t="shared" si="1"/>
        <v>0.13361327384597432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93342</v>
      </c>
      <c r="W7" s="108">
        <v>105641</v>
      </c>
      <c r="X7" s="108">
        <v>108062</v>
      </c>
      <c r="Y7" s="108">
        <v>110041</v>
      </c>
      <c r="Z7" s="108">
        <v>99671</v>
      </c>
      <c r="AB7" s="109" t="str">
        <f>TEXT(Z7,"###,###")</f>
        <v>99,671</v>
      </c>
      <c r="AD7" s="110">
        <f t="shared" si="0"/>
        <v>-9.4237602348215654E-2</v>
      </c>
      <c r="AF7" s="110">
        <f t="shared" si="1"/>
        <v>6.7804418161170776E-2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156,288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99,671</v>
      </c>
      <c r="P8" s="67"/>
      <c r="S8" s="107" t="s">
        <v>84</v>
      </c>
      <c r="T8" s="108"/>
      <c r="U8" s="108"/>
      <c r="V8" s="108">
        <v>36142.199999999997</v>
      </c>
      <c r="W8" s="108">
        <v>37672.21</v>
      </c>
      <c r="X8" s="108">
        <v>35598.019999999997</v>
      </c>
      <c r="Y8" s="108">
        <v>33756.54</v>
      </c>
      <c r="Z8" s="108">
        <v>40461.89</v>
      </c>
      <c r="AB8" s="109" t="str">
        <f>TEXT(Z8,"$###,###")</f>
        <v>$40,462</v>
      </c>
      <c r="AD8" s="110">
        <f t="shared" si="0"/>
        <v>0.19863854530114744</v>
      </c>
      <c r="AF8" s="110">
        <f t="shared" si="1"/>
        <v>0.11951928770246423</v>
      </c>
    </row>
    <row r="9" spans="1:32" x14ac:dyDescent="0.25">
      <c r="A9" s="30" t="s">
        <v>14</v>
      </c>
      <c r="B9" s="71"/>
      <c r="C9" s="72"/>
      <c r="D9" s="73">
        <f>AD104</f>
        <v>81.871288902538907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51.20646928394418</v>
      </c>
      <c r="P9" s="74" t="s">
        <v>85</v>
      </c>
      <c r="S9" s="107" t="s">
        <v>7</v>
      </c>
      <c r="T9" s="108"/>
      <c r="U9" s="108"/>
      <c r="V9" s="108">
        <v>5389215054</v>
      </c>
      <c r="W9" s="108">
        <v>6309074051</v>
      </c>
      <c r="X9" s="108">
        <v>6543073839</v>
      </c>
      <c r="Y9" s="108">
        <v>6832114849</v>
      </c>
      <c r="Z9" s="108">
        <v>6913195331</v>
      </c>
      <c r="AB9" s="109" t="str">
        <f>TEXT(Z9/1000000,"$#,###.0")&amp;" mil"</f>
        <v>$6,913.2 mil</v>
      </c>
      <c r="AD9" s="110">
        <f t="shared" si="0"/>
        <v>1.1867552550271832E-2</v>
      </c>
      <c r="AF9" s="110">
        <f t="shared" si="1"/>
        <v>0.28278334817402895</v>
      </c>
    </row>
    <row r="10" spans="1:32" x14ac:dyDescent="0.25">
      <c r="A10" s="30" t="s">
        <v>17</v>
      </c>
      <c r="B10" s="71"/>
      <c r="C10" s="72"/>
      <c r="D10" s="73">
        <f>AD105</f>
        <v>12.754658067158067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48.755405283382331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85.290606094049423</v>
      </c>
      <c r="P11" s="74" t="s">
        <v>85</v>
      </c>
      <c r="S11" s="107" t="s">
        <v>29</v>
      </c>
      <c r="T11" s="112"/>
      <c r="U11" s="112"/>
      <c r="V11" s="112">
        <v>130677</v>
      </c>
      <c r="W11" s="112">
        <v>146848</v>
      </c>
      <c r="X11" s="112">
        <v>152812</v>
      </c>
      <c r="Y11" s="112">
        <v>151134</v>
      </c>
      <c r="Z11" s="112">
        <v>141625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4.9452699380963372</v>
      </c>
      <c r="P12" s="74" t="s">
        <v>85</v>
      </c>
      <c r="S12" s="107" t="s">
        <v>30</v>
      </c>
      <c r="T12" s="112"/>
      <c r="U12" s="112"/>
      <c r="V12" s="112">
        <v>10154</v>
      </c>
      <c r="W12" s="112">
        <v>11279</v>
      </c>
      <c r="X12" s="112">
        <v>12152</v>
      </c>
      <c r="Y12" s="112">
        <v>13054</v>
      </c>
      <c r="Z12" s="112">
        <v>14663</v>
      </c>
    </row>
    <row r="13" spans="1:32" ht="15" customHeight="1" x14ac:dyDescent="0.25">
      <c r="A13" s="30" t="s">
        <v>19</v>
      </c>
      <c r="B13" s="72"/>
      <c r="C13" s="72"/>
      <c r="D13" s="73">
        <f>AD108</f>
        <v>12.784730753480753</v>
      </c>
      <c r="E13" s="74" t="s">
        <v>85</v>
      </c>
      <c r="F13" s="24"/>
      <c r="G13" s="142" t="s">
        <v>285</v>
      </c>
      <c r="H13" s="143"/>
      <c r="I13" s="143"/>
      <c r="J13" s="143"/>
      <c r="K13" s="143"/>
      <c r="L13" s="143"/>
      <c r="M13" s="81"/>
      <c r="N13" s="72"/>
      <c r="O13" s="73">
        <f>T132</f>
        <v>9.7671338704337263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15.758087633087634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35.0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23.002405814905817</v>
      </c>
      <c r="E15" s="74" t="s">
        <v>85</v>
      </c>
      <c r="F15" s="24"/>
      <c r="G15" s="33" t="s">
        <v>279</v>
      </c>
      <c r="H15" s="72"/>
      <c r="I15" s="72"/>
      <c r="J15" s="72"/>
      <c r="K15" s="82"/>
      <c r="L15" s="72"/>
      <c r="M15" s="72"/>
      <c r="N15" s="72"/>
      <c r="O15" s="73">
        <f>AB38</f>
        <v>21.482246947518384</v>
      </c>
      <c r="P15" s="74" t="s">
        <v>85</v>
      </c>
      <c r="S15" s="115" t="s">
        <v>61</v>
      </c>
      <c r="T15" s="115"/>
      <c r="U15" s="116"/>
      <c r="V15" s="116">
        <v>3593</v>
      </c>
      <c r="W15" s="116">
        <v>3511</v>
      </c>
      <c r="X15" s="116">
        <v>3315</v>
      </c>
      <c r="Y15" s="112">
        <v>2515</v>
      </c>
      <c r="Z15" s="112">
        <v>1647</v>
      </c>
      <c r="AB15" s="117">
        <f t="shared" ref="AB15:AB34" si="2">IF(Z15="np",0,Z15/$Z$34)</f>
        <v>1.0538237100737102E-2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41.051776208026212</v>
      </c>
      <c r="E16" s="85" t="s">
        <v>85</v>
      </c>
      <c r="F16" s="24"/>
      <c r="G16" s="86" t="s">
        <v>280</v>
      </c>
      <c r="H16" s="35"/>
      <c r="I16" s="35"/>
      <c r="J16" s="35"/>
      <c r="K16" s="36"/>
      <c r="L16" s="35"/>
      <c r="M16" s="35"/>
      <c r="N16" s="35"/>
      <c r="O16" s="84">
        <f>AB37</f>
        <v>78.517753052481623</v>
      </c>
      <c r="P16" s="37" t="s">
        <v>85</v>
      </c>
      <c r="S16" s="115" t="s">
        <v>62</v>
      </c>
      <c r="T16" s="115"/>
      <c r="U16" s="116"/>
      <c r="V16" s="116">
        <v>320</v>
      </c>
      <c r="W16" s="116">
        <v>244</v>
      </c>
      <c r="X16" s="116">
        <v>271</v>
      </c>
      <c r="Y16" s="112">
        <v>312</v>
      </c>
      <c r="Z16" s="112">
        <v>296</v>
      </c>
      <c r="AB16" s="117">
        <f t="shared" si="2"/>
        <v>1.893939393939394E-3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3650</v>
      </c>
      <c r="W17" s="116">
        <v>3994</v>
      </c>
      <c r="X17" s="116">
        <v>4328</v>
      </c>
      <c r="Y17" s="112">
        <v>3754</v>
      </c>
      <c r="Z17" s="112">
        <v>4014</v>
      </c>
      <c r="AB17" s="117">
        <f t="shared" si="2"/>
        <v>2.568335380835381E-2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289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714</v>
      </c>
      <c r="W18" s="116">
        <v>706</v>
      </c>
      <c r="X18" s="116">
        <v>825</v>
      </c>
      <c r="Y18" s="112">
        <v>932</v>
      </c>
      <c r="Z18" s="112">
        <v>979</v>
      </c>
      <c r="AB18" s="117">
        <f t="shared" si="2"/>
        <v>6.2640765765765768E-3</v>
      </c>
    </row>
    <row r="19" spans="1:28" x14ac:dyDescent="0.25">
      <c r="A19" s="63" t="str">
        <f>$S$1&amp;" ("&amp;$V$2&amp;" to "&amp;$Z$2&amp;")"</f>
        <v>Melbourne (2016-17 to 2020-21)</v>
      </c>
      <c r="B19" s="63"/>
      <c r="C19" s="63"/>
      <c r="D19" s="63"/>
      <c r="E19" s="63"/>
      <c r="F19" s="63"/>
      <c r="G19" s="63" t="str">
        <f>$S$1&amp;" ("&amp;$V$2&amp;" to "&amp;$Z$2&amp;")"</f>
        <v>Melbourne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2817</v>
      </c>
      <c r="W19" s="116">
        <v>3694</v>
      </c>
      <c r="X19" s="116">
        <v>3997</v>
      </c>
      <c r="Y19" s="112">
        <v>3767</v>
      </c>
      <c r="Z19" s="112">
        <v>4067</v>
      </c>
      <c r="AB19" s="117">
        <f t="shared" si="2"/>
        <v>2.6022471334971334E-2</v>
      </c>
    </row>
    <row r="20" spans="1:28" x14ac:dyDescent="0.25">
      <c r="S20" s="115" t="s">
        <v>66</v>
      </c>
      <c r="T20" s="115"/>
      <c r="U20" s="116"/>
      <c r="V20" s="116">
        <v>4337</v>
      </c>
      <c r="W20" s="116">
        <v>4643</v>
      </c>
      <c r="X20" s="116">
        <v>4716</v>
      </c>
      <c r="Y20" s="112">
        <v>4513</v>
      </c>
      <c r="Z20" s="112">
        <v>4190</v>
      </c>
      <c r="AB20" s="117">
        <f t="shared" si="2"/>
        <v>2.6809479934479935E-2</v>
      </c>
    </row>
    <row r="21" spans="1:28" x14ac:dyDescent="0.25">
      <c r="S21" s="115" t="s">
        <v>67</v>
      </c>
      <c r="T21" s="115"/>
      <c r="U21" s="116"/>
      <c r="V21" s="116">
        <v>8655</v>
      </c>
      <c r="W21" s="116">
        <v>9590</v>
      </c>
      <c r="X21" s="116">
        <v>10230</v>
      </c>
      <c r="Y21" s="112">
        <v>10473</v>
      </c>
      <c r="Z21" s="112">
        <v>10832</v>
      </c>
      <c r="AB21" s="117">
        <f t="shared" si="2"/>
        <v>6.9307944307944305E-2</v>
      </c>
    </row>
    <row r="22" spans="1:28" x14ac:dyDescent="0.25">
      <c r="S22" s="115" t="s">
        <v>68</v>
      </c>
      <c r="T22" s="115"/>
      <c r="U22" s="116"/>
      <c r="V22" s="116">
        <v>23141</v>
      </c>
      <c r="W22" s="116">
        <v>26483</v>
      </c>
      <c r="X22" s="116">
        <v>28825</v>
      </c>
      <c r="Y22" s="112">
        <v>30069</v>
      </c>
      <c r="Z22" s="112">
        <v>24612</v>
      </c>
      <c r="AB22" s="117">
        <f t="shared" si="2"/>
        <v>0.15747850122850124</v>
      </c>
    </row>
    <row r="23" spans="1:28" x14ac:dyDescent="0.25">
      <c r="S23" s="115" t="s">
        <v>69</v>
      </c>
      <c r="T23" s="115"/>
      <c r="U23" s="116"/>
      <c r="V23" s="116">
        <v>2449</v>
      </c>
      <c r="W23" s="116">
        <v>3250</v>
      </c>
      <c r="X23" s="116">
        <v>3303</v>
      </c>
      <c r="Y23" s="112">
        <v>3698</v>
      </c>
      <c r="Z23" s="112">
        <v>4126</v>
      </c>
      <c r="AB23" s="117">
        <f t="shared" si="2"/>
        <v>2.6399979524979526E-2</v>
      </c>
    </row>
    <row r="24" spans="1:28" x14ac:dyDescent="0.25">
      <c r="S24" s="115" t="s">
        <v>70</v>
      </c>
      <c r="T24" s="115"/>
      <c r="U24" s="116"/>
      <c r="V24" s="116">
        <v>3574</v>
      </c>
      <c r="W24" s="116">
        <v>3741</v>
      </c>
      <c r="X24" s="116">
        <v>4087</v>
      </c>
      <c r="Y24" s="112">
        <v>4075</v>
      </c>
      <c r="Z24" s="112">
        <v>3781</v>
      </c>
      <c r="AB24" s="117">
        <f t="shared" si="2"/>
        <v>2.419251638001638E-2</v>
      </c>
    </row>
    <row r="25" spans="1:28" x14ac:dyDescent="0.25">
      <c r="S25" s="115" t="s">
        <v>71</v>
      </c>
      <c r="T25" s="115"/>
      <c r="U25" s="116"/>
      <c r="V25" s="116">
        <v>6616</v>
      </c>
      <c r="W25" s="116">
        <v>7237</v>
      </c>
      <c r="X25" s="116">
        <v>7858</v>
      </c>
      <c r="Y25" s="112">
        <v>7983</v>
      </c>
      <c r="Z25" s="112">
        <v>7936</v>
      </c>
      <c r="AB25" s="117">
        <f t="shared" si="2"/>
        <v>5.0778050778050775E-2</v>
      </c>
    </row>
    <row r="26" spans="1:28" x14ac:dyDescent="0.25">
      <c r="S26" s="115" t="s">
        <v>72</v>
      </c>
      <c r="T26" s="115"/>
      <c r="U26" s="116"/>
      <c r="V26" s="116">
        <v>2644</v>
      </c>
      <c r="W26" s="116">
        <v>3133</v>
      </c>
      <c r="X26" s="116">
        <v>3167</v>
      </c>
      <c r="Y26" s="112">
        <v>3155</v>
      </c>
      <c r="Z26" s="112">
        <v>2795</v>
      </c>
      <c r="AB26" s="117">
        <f t="shared" si="2"/>
        <v>1.7883650696150697E-2</v>
      </c>
    </row>
    <row r="27" spans="1:28" x14ac:dyDescent="0.25">
      <c r="S27" s="115" t="s">
        <v>73</v>
      </c>
      <c r="T27" s="115"/>
      <c r="U27" s="116"/>
      <c r="V27" s="116">
        <v>21140</v>
      </c>
      <c r="W27" s="116">
        <v>24703</v>
      </c>
      <c r="X27" s="116">
        <v>26586</v>
      </c>
      <c r="Y27" s="112">
        <v>25397</v>
      </c>
      <c r="Z27" s="112">
        <v>24375</v>
      </c>
      <c r="AB27" s="117">
        <f t="shared" si="2"/>
        <v>0.15596207002457002</v>
      </c>
    </row>
    <row r="28" spans="1:28" x14ac:dyDescent="0.25">
      <c r="S28" s="115" t="s">
        <v>74</v>
      </c>
      <c r="T28" s="115"/>
      <c r="U28" s="116"/>
      <c r="V28" s="116">
        <v>16057</v>
      </c>
      <c r="W28" s="116">
        <v>19759</v>
      </c>
      <c r="X28" s="116">
        <v>21276</v>
      </c>
      <c r="Y28" s="112">
        <v>21272</v>
      </c>
      <c r="Z28" s="112">
        <v>20045</v>
      </c>
      <c r="AB28" s="117">
        <f t="shared" si="2"/>
        <v>0.12825680794430794</v>
      </c>
    </row>
    <row r="29" spans="1:28" x14ac:dyDescent="0.25">
      <c r="S29" s="115" t="s">
        <v>75</v>
      </c>
      <c r="T29" s="115"/>
      <c r="U29" s="116"/>
      <c r="V29" s="116">
        <v>4139</v>
      </c>
      <c r="W29" s="116">
        <v>7070</v>
      </c>
      <c r="X29" s="116">
        <v>5992</v>
      </c>
      <c r="Y29" s="112">
        <v>4683</v>
      </c>
      <c r="Z29" s="112">
        <v>5418</v>
      </c>
      <c r="AB29" s="117">
        <f t="shared" si="2"/>
        <v>3.466676904176904E-2</v>
      </c>
    </row>
    <row r="30" spans="1:28" x14ac:dyDescent="0.25">
      <c r="S30" s="115" t="s">
        <v>76</v>
      </c>
      <c r="T30" s="115"/>
      <c r="U30" s="116"/>
      <c r="V30" s="116">
        <v>10264</v>
      </c>
      <c r="W30" s="116">
        <v>11454</v>
      </c>
      <c r="X30" s="116">
        <v>11178</v>
      </c>
      <c r="Y30" s="112">
        <v>12317</v>
      </c>
      <c r="Z30" s="112">
        <v>11303</v>
      </c>
      <c r="AB30" s="117">
        <f t="shared" si="2"/>
        <v>7.2321611384111389E-2</v>
      </c>
    </row>
    <row r="31" spans="1:28" x14ac:dyDescent="0.25">
      <c r="S31" s="115" t="s">
        <v>77</v>
      </c>
      <c r="T31" s="115"/>
      <c r="U31" s="116"/>
      <c r="V31" s="116">
        <v>9761</v>
      </c>
      <c r="W31" s="116">
        <v>10966</v>
      </c>
      <c r="X31" s="116">
        <v>11774</v>
      </c>
      <c r="Y31" s="112">
        <v>12273</v>
      </c>
      <c r="Z31" s="112">
        <v>13948</v>
      </c>
      <c r="AB31" s="117">
        <f t="shared" si="2"/>
        <v>8.92454954954955E-2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3615</v>
      </c>
      <c r="W32" s="116">
        <v>4279</v>
      </c>
      <c r="X32" s="116">
        <v>4446</v>
      </c>
      <c r="Y32" s="112">
        <v>4550</v>
      </c>
      <c r="Z32" s="112">
        <v>4334</v>
      </c>
      <c r="AB32" s="117">
        <f t="shared" si="2"/>
        <v>2.7730855855855857E-2</v>
      </c>
    </row>
    <row r="33" spans="19:32" x14ac:dyDescent="0.25">
      <c r="S33" s="115" t="s">
        <v>79</v>
      </c>
      <c r="T33" s="115"/>
      <c r="U33" s="116"/>
      <c r="V33" s="116">
        <v>3558</v>
      </c>
      <c r="W33" s="116">
        <v>4017</v>
      </c>
      <c r="X33" s="116">
        <v>4438</v>
      </c>
      <c r="Y33" s="112">
        <v>4598</v>
      </c>
      <c r="Z33" s="112">
        <v>4590</v>
      </c>
      <c r="AB33" s="117">
        <f t="shared" si="2"/>
        <v>2.9368857493857495E-2</v>
      </c>
    </row>
    <row r="34" spans="19:32" x14ac:dyDescent="0.25">
      <c r="S34" s="118" t="s">
        <v>53</v>
      </c>
      <c r="T34" s="118"/>
      <c r="U34" s="119"/>
      <c r="V34" s="119">
        <v>140836</v>
      </c>
      <c r="W34" s="119">
        <v>158121</v>
      </c>
      <c r="X34" s="119">
        <v>164966</v>
      </c>
      <c r="Y34" s="120">
        <v>164187</v>
      </c>
      <c r="Z34" s="120">
        <v>156288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76122</v>
      </c>
      <c r="W37" s="112">
        <v>86774</v>
      </c>
      <c r="X37" s="112">
        <v>86251</v>
      </c>
      <c r="Y37" s="112">
        <v>87912</v>
      </c>
      <c r="Z37" s="112">
        <v>78261</v>
      </c>
      <c r="AB37" s="132">
        <f>Z37/Z40*100</f>
        <v>78.517753052481623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17216</v>
      </c>
      <c r="W38" s="112">
        <v>18869</v>
      </c>
      <c r="X38" s="112">
        <v>21809</v>
      </c>
      <c r="Y38" s="112">
        <v>22131</v>
      </c>
      <c r="Z38" s="112">
        <v>21412</v>
      </c>
      <c r="AB38" s="132">
        <f>Z38/Z40*100</f>
        <v>21.482246947518384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93338</v>
      </c>
      <c r="W40" s="112">
        <v>105643</v>
      </c>
      <c r="X40" s="112">
        <v>108060</v>
      </c>
      <c r="Y40" s="112">
        <v>110043</v>
      </c>
      <c r="Z40" s="112">
        <v>99673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7</v>
      </c>
      <c r="W44" s="112">
        <v>20</v>
      </c>
      <c r="X44" s="112">
        <v>10</v>
      </c>
      <c r="Y44" s="112">
        <v>15</v>
      </c>
      <c r="Z44" s="112">
        <v>10</v>
      </c>
    </row>
    <row r="45" spans="19:32" x14ac:dyDescent="0.25">
      <c r="S45" s="115" t="s">
        <v>37</v>
      </c>
      <c r="T45" s="115"/>
      <c r="U45" s="112"/>
      <c r="V45" s="112">
        <v>134</v>
      </c>
      <c r="W45" s="112">
        <v>191</v>
      </c>
      <c r="X45" s="112">
        <v>208</v>
      </c>
      <c r="Y45" s="112">
        <v>275</v>
      </c>
      <c r="Z45" s="112">
        <v>289</v>
      </c>
    </row>
    <row r="46" spans="19:32" x14ac:dyDescent="0.25">
      <c r="S46" s="115" t="s">
        <v>38</v>
      </c>
      <c r="T46" s="115"/>
      <c r="U46" s="112"/>
      <c r="V46" s="112">
        <v>2713</v>
      </c>
      <c r="W46" s="112">
        <v>2983</v>
      </c>
      <c r="X46" s="112">
        <v>2998</v>
      </c>
      <c r="Y46" s="112">
        <v>2711</v>
      </c>
      <c r="Z46" s="112">
        <v>2474</v>
      </c>
    </row>
    <row r="47" spans="19:32" x14ac:dyDescent="0.25">
      <c r="S47" s="115" t="s">
        <v>39</v>
      </c>
      <c r="T47" s="115"/>
      <c r="U47" s="112"/>
      <c r="V47" s="112">
        <v>11134</v>
      </c>
      <c r="W47" s="112">
        <v>12705</v>
      </c>
      <c r="X47" s="112">
        <v>12775</v>
      </c>
      <c r="Y47" s="112">
        <v>11688</v>
      </c>
      <c r="Z47" s="112">
        <v>9556</v>
      </c>
    </row>
    <row r="48" spans="19:32" x14ac:dyDescent="0.25">
      <c r="S48" s="115" t="s">
        <v>40</v>
      </c>
      <c r="T48" s="115"/>
      <c r="U48" s="112"/>
      <c r="V48" s="112">
        <v>20791</v>
      </c>
      <c r="W48" s="112">
        <v>23256</v>
      </c>
      <c r="X48" s="112">
        <v>23987</v>
      </c>
      <c r="Y48" s="112">
        <v>22972</v>
      </c>
      <c r="Z48" s="112">
        <v>20417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14278</v>
      </c>
      <c r="W49" s="112">
        <v>16081</v>
      </c>
      <c r="X49" s="112">
        <v>16866</v>
      </c>
      <c r="Y49" s="112">
        <v>17131</v>
      </c>
      <c r="Z49" s="112">
        <v>16843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Melbourne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7519</v>
      </c>
      <c r="W50" s="112">
        <v>8865</v>
      </c>
      <c r="X50" s="112">
        <v>9296</v>
      </c>
      <c r="Y50" s="112">
        <v>9809</v>
      </c>
      <c r="Z50" s="112">
        <v>10040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4354</v>
      </c>
      <c r="W51" s="112">
        <v>5048</v>
      </c>
      <c r="X51" s="112">
        <v>5160</v>
      </c>
      <c r="Y51" s="112">
        <v>5311</v>
      </c>
      <c r="Z51" s="112">
        <v>5767</v>
      </c>
    </row>
    <row r="52" spans="1:26" ht="15" customHeight="1" x14ac:dyDescent="0.25">
      <c r="S52" s="115" t="s">
        <v>44</v>
      </c>
      <c r="T52" s="115"/>
      <c r="U52" s="112"/>
      <c r="V52" s="112">
        <v>3115</v>
      </c>
      <c r="W52" s="112">
        <v>3620</v>
      </c>
      <c r="X52" s="112">
        <v>3519</v>
      </c>
      <c r="Y52" s="112">
        <v>3508</v>
      </c>
      <c r="Z52" s="112">
        <v>3711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2463</v>
      </c>
      <c r="W53" s="112">
        <v>2719</v>
      </c>
      <c r="X53" s="112">
        <v>2700</v>
      </c>
      <c r="Y53" s="112">
        <v>2861</v>
      </c>
      <c r="Z53" s="112">
        <v>2956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2055</v>
      </c>
      <c r="W54" s="112">
        <v>2288</v>
      </c>
      <c r="X54" s="112">
        <v>2293</v>
      </c>
      <c r="Y54" s="112">
        <v>2445</v>
      </c>
      <c r="Z54" s="112">
        <v>2375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1633</v>
      </c>
      <c r="W55" s="112">
        <v>1712</v>
      </c>
      <c r="X55" s="112">
        <v>1725</v>
      </c>
      <c r="Y55" s="112">
        <v>1834</v>
      </c>
      <c r="Z55" s="112">
        <v>1856</v>
      </c>
    </row>
    <row r="56" spans="1:26" ht="15" customHeight="1" x14ac:dyDescent="0.25">
      <c r="S56" s="115" t="s">
        <v>48</v>
      </c>
      <c r="T56" s="115"/>
      <c r="U56" s="112"/>
      <c r="V56" s="112">
        <v>1047</v>
      </c>
      <c r="W56" s="112">
        <v>1101</v>
      </c>
      <c r="X56" s="112">
        <v>1089</v>
      </c>
      <c r="Y56" s="112">
        <v>1083</v>
      </c>
      <c r="Z56" s="112">
        <v>1077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630</v>
      </c>
      <c r="W57" s="112">
        <v>673</v>
      </c>
      <c r="X57" s="112">
        <v>668</v>
      </c>
      <c r="Y57" s="112">
        <v>649</v>
      </c>
      <c r="Z57" s="112">
        <v>643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213</v>
      </c>
      <c r="W58" s="112">
        <v>222</v>
      </c>
      <c r="X58" s="112">
        <v>247</v>
      </c>
      <c r="Y58" s="112">
        <v>260</v>
      </c>
      <c r="Z58" s="112">
        <v>295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89</v>
      </c>
      <c r="W59" s="112">
        <v>96</v>
      </c>
      <c r="X59" s="112">
        <v>113</v>
      </c>
      <c r="Y59" s="112">
        <v>113</v>
      </c>
      <c r="Z59" s="112">
        <v>114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57</v>
      </c>
      <c r="W60" s="112">
        <v>79</v>
      </c>
      <c r="X60" s="112">
        <v>77</v>
      </c>
      <c r="Y60" s="112">
        <v>80</v>
      </c>
      <c r="Z60" s="112">
        <v>75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72252</v>
      </c>
      <c r="W61" s="112">
        <v>81669</v>
      </c>
      <c r="X61" s="112">
        <v>83739</v>
      </c>
      <c r="Y61" s="112">
        <v>82739</v>
      </c>
      <c r="Z61" s="112">
        <v>78498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16</v>
      </c>
      <c r="W63" s="112">
        <v>15</v>
      </c>
      <c r="X63" s="112">
        <v>20</v>
      </c>
      <c r="Y63" s="112">
        <v>11</v>
      </c>
      <c r="Z63" s="112">
        <v>11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178</v>
      </c>
      <c r="W64" s="112">
        <v>262</v>
      </c>
      <c r="X64" s="112">
        <v>280</v>
      </c>
      <c r="Y64" s="112">
        <v>340</v>
      </c>
      <c r="Z64" s="112">
        <v>332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Melbourne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3206</v>
      </c>
      <c r="W65" s="112">
        <v>3501</v>
      </c>
      <c r="X65" s="112">
        <v>3517</v>
      </c>
      <c r="Y65" s="112">
        <v>3320</v>
      </c>
      <c r="Z65" s="112">
        <v>3147</v>
      </c>
    </row>
    <row r="66" spans="1:26" x14ac:dyDescent="0.25">
      <c r="S66" s="115" t="s">
        <v>39</v>
      </c>
      <c r="T66" s="115"/>
      <c r="U66" s="112"/>
      <c r="V66" s="112">
        <v>12486</v>
      </c>
      <c r="W66" s="112">
        <v>13764</v>
      </c>
      <c r="X66" s="112">
        <v>14808</v>
      </c>
      <c r="Y66" s="112">
        <v>14136</v>
      </c>
      <c r="Z66" s="112">
        <v>11380</v>
      </c>
    </row>
    <row r="67" spans="1:26" x14ac:dyDescent="0.25">
      <c r="S67" s="115" t="s">
        <v>40</v>
      </c>
      <c r="T67" s="115"/>
      <c r="U67" s="112"/>
      <c r="V67" s="112">
        <v>20710</v>
      </c>
      <c r="W67" s="112">
        <v>23374</v>
      </c>
      <c r="X67" s="112">
        <v>24581</v>
      </c>
      <c r="Y67" s="112">
        <v>24401</v>
      </c>
      <c r="Z67" s="112">
        <v>22108</v>
      </c>
    </row>
    <row r="68" spans="1:26" x14ac:dyDescent="0.25">
      <c r="S68" s="115" t="s">
        <v>41</v>
      </c>
      <c r="T68" s="115"/>
      <c r="U68" s="112"/>
      <c r="V68" s="112">
        <v>12518</v>
      </c>
      <c r="W68" s="112">
        <v>14143</v>
      </c>
      <c r="X68" s="112">
        <v>15377</v>
      </c>
      <c r="Y68" s="112">
        <v>15784</v>
      </c>
      <c r="Z68" s="112">
        <v>15963</v>
      </c>
    </row>
    <row r="69" spans="1:26" x14ac:dyDescent="0.25">
      <c r="S69" s="115" t="s">
        <v>42</v>
      </c>
      <c r="T69" s="115"/>
      <c r="U69" s="112"/>
      <c r="V69" s="112">
        <v>5999</v>
      </c>
      <c r="W69" s="112">
        <v>6875</v>
      </c>
      <c r="X69" s="112">
        <v>7551</v>
      </c>
      <c r="Y69" s="112">
        <v>7961</v>
      </c>
      <c r="Z69" s="112">
        <v>8495</v>
      </c>
    </row>
    <row r="70" spans="1:26" x14ac:dyDescent="0.25">
      <c r="S70" s="115" t="s">
        <v>43</v>
      </c>
      <c r="T70" s="115"/>
      <c r="U70" s="112"/>
      <c r="V70" s="112">
        <v>3445</v>
      </c>
      <c r="W70" s="112">
        <v>3857</v>
      </c>
      <c r="X70" s="112">
        <v>3965</v>
      </c>
      <c r="Y70" s="112">
        <v>4222</v>
      </c>
      <c r="Z70" s="112">
        <v>4676</v>
      </c>
    </row>
    <row r="71" spans="1:26" x14ac:dyDescent="0.25">
      <c r="S71" s="115" t="s">
        <v>44</v>
      </c>
      <c r="T71" s="115"/>
      <c r="U71" s="112"/>
      <c r="V71" s="112">
        <v>2902</v>
      </c>
      <c r="W71" s="112">
        <v>3078</v>
      </c>
      <c r="X71" s="112">
        <v>3230</v>
      </c>
      <c r="Y71" s="112">
        <v>3234</v>
      </c>
      <c r="Z71" s="112">
        <v>3278</v>
      </c>
    </row>
    <row r="72" spans="1:26" x14ac:dyDescent="0.25">
      <c r="S72" s="115" t="s">
        <v>45</v>
      </c>
      <c r="T72" s="115"/>
      <c r="U72" s="112"/>
      <c r="V72" s="112">
        <v>2289</v>
      </c>
      <c r="W72" s="112">
        <v>2444</v>
      </c>
      <c r="X72" s="112">
        <v>2491</v>
      </c>
      <c r="Y72" s="112">
        <v>2590</v>
      </c>
      <c r="Z72" s="112">
        <v>2735</v>
      </c>
    </row>
    <row r="73" spans="1:26" x14ac:dyDescent="0.25">
      <c r="S73" s="115" t="s">
        <v>46</v>
      </c>
      <c r="T73" s="115"/>
      <c r="U73" s="112"/>
      <c r="V73" s="112">
        <v>1915</v>
      </c>
      <c r="W73" s="112">
        <v>2032</v>
      </c>
      <c r="X73" s="112">
        <v>2152</v>
      </c>
      <c r="Y73" s="112">
        <v>2211</v>
      </c>
      <c r="Z73" s="112">
        <v>2326</v>
      </c>
    </row>
    <row r="74" spans="1:26" x14ac:dyDescent="0.25">
      <c r="S74" s="115" t="s">
        <v>47</v>
      </c>
      <c r="T74" s="115"/>
      <c r="U74" s="112"/>
      <c r="V74" s="112">
        <v>1477</v>
      </c>
      <c r="W74" s="112">
        <v>1512</v>
      </c>
      <c r="X74" s="112">
        <v>1543</v>
      </c>
      <c r="Y74" s="112">
        <v>1562</v>
      </c>
      <c r="Z74" s="112">
        <v>1632</v>
      </c>
    </row>
    <row r="75" spans="1:26" x14ac:dyDescent="0.25">
      <c r="S75" s="115" t="s">
        <v>48</v>
      </c>
      <c r="T75" s="115"/>
      <c r="U75" s="112"/>
      <c r="V75" s="112">
        <v>860</v>
      </c>
      <c r="W75" s="112">
        <v>885</v>
      </c>
      <c r="X75" s="112">
        <v>992</v>
      </c>
      <c r="Y75" s="112">
        <v>954</v>
      </c>
      <c r="Z75" s="112">
        <v>942</v>
      </c>
    </row>
    <row r="76" spans="1:26" x14ac:dyDescent="0.25">
      <c r="S76" s="115" t="s">
        <v>49</v>
      </c>
      <c r="T76" s="115"/>
      <c r="U76" s="112"/>
      <c r="V76" s="112">
        <v>369</v>
      </c>
      <c r="W76" s="112">
        <v>440</v>
      </c>
      <c r="X76" s="112">
        <v>426</v>
      </c>
      <c r="Y76" s="112">
        <v>434</v>
      </c>
      <c r="Z76" s="112">
        <v>433</v>
      </c>
    </row>
    <row r="77" spans="1:26" x14ac:dyDescent="0.25">
      <c r="S77" s="115" t="s">
        <v>50</v>
      </c>
      <c r="T77" s="115"/>
      <c r="U77" s="112"/>
      <c r="V77" s="112">
        <v>104</v>
      </c>
      <c r="W77" s="112">
        <v>136</v>
      </c>
      <c r="X77" s="112">
        <v>146</v>
      </c>
      <c r="Y77" s="112">
        <v>146</v>
      </c>
      <c r="Z77" s="112">
        <v>161</v>
      </c>
    </row>
    <row r="78" spans="1:26" x14ac:dyDescent="0.25">
      <c r="S78" s="115" t="s">
        <v>51</v>
      </c>
      <c r="T78" s="115"/>
      <c r="U78" s="112"/>
      <c r="V78" s="112">
        <v>45</v>
      </c>
      <c r="W78" s="112">
        <v>50</v>
      </c>
      <c r="X78" s="112">
        <v>67</v>
      </c>
      <c r="Y78" s="112">
        <v>58</v>
      </c>
      <c r="Z78" s="112">
        <v>54</v>
      </c>
    </row>
    <row r="79" spans="1:26" x14ac:dyDescent="0.25">
      <c r="S79" s="115" t="s">
        <v>52</v>
      </c>
      <c r="T79" s="115"/>
      <c r="U79" s="112"/>
      <c r="V79" s="112">
        <v>58</v>
      </c>
      <c r="W79" s="112">
        <v>82</v>
      </c>
      <c r="X79" s="112">
        <v>83</v>
      </c>
      <c r="Y79" s="112">
        <v>82</v>
      </c>
      <c r="Z79" s="112">
        <v>77</v>
      </c>
    </row>
    <row r="80" spans="1:26" x14ac:dyDescent="0.25">
      <c r="S80" s="118" t="s">
        <v>53</v>
      </c>
      <c r="T80" s="118"/>
      <c r="U80" s="112"/>
      <c r="V80" s="112">
        <v>68582</v>
      </c>
      <c r="W80" s="112">
        <v>76450</v>
      </c>
      <c r="X80" s="112">
        <v>81223</v>
      </c>
      <c r="Y80" s="112">
        <v>81442</v>
      </c>
      <c r="Z80" s="112">
        <v>77750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Melbourne</v>
      </c>
      <c r="D83" s="144"/>
      <c r="E83" s="144"/>
      <c r="F83" s="144"/>
      <c r="G83" s="144"/>
      <c r="H83" s="47"/>
      <c r="I83" s="47"/>
      <c r="J83" s="145" t="str">
        <f>'State data for spotlight'!A1</f>
        <v>Victoria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5340</v>
      </c>
      <c r="W83" s="112">
        <v>5893</v>
      </c>
      <c r="X83" s="112">
        <v>5985</v>
      </c>
      <c r="Y83" s="112">
        <v>6145</v>
      </c>
      <c r="Z83" s="112">
        <v>6105</v>
      </c>
      <c r="AD83" s="117"/>
    </row>
    <row r="84" spans="1:30" ht="15" customHeight="1" x14ac:dyDescent="0.25">
      <c r="A84" s="46"/>
      <c r="B84" s="46"/>
      <c r="C84" s="48"/>
      <c r="D84" s="139" t="s">
        <v>0</v>
      </c>
      <c r="E84" s="139"/>
      <c r="F84" s="139" t="s">
        <v>201</v>
      </c>
      <c r="G84" s="139"/>
      <c r="H84" s="48"/>
      <c r="I84" s="48"/>
      <c r="J84" s="48"/>
      <c r="K84" s="48"/>
      <c r="L84" s="139" t="s">
        <v>0</v>
      </c>
      <c r="M84" s="139"/>
      <c r="N84" s="139" t="s">
        <v>201</v>
      </c>
      <c r="O84" s="139"/>
      <c r="S84" s="115" t="s">
        <v>57</v>
      </c>
      <c r="T84" s="115"/>
      <c r="U84" s="112"/>
      <c r="V84" s="112">
        <v>14780</v>
      </c>
      <c r="W84" s="112">
        <v>16223</v>
      </c>
      <c r="X84" s="112">
        <v>17445</v>
      </c>
      <c r="Y84" s="112">
        <v>17691</v>
      </c>
      <c r="Z84" s="112">
        <v>16675</v>
      </c>
    </row>
    <row r="85" spans="1:30" ht="15" customHeight="1" x14ac:dyDescent="0.25">
      <c r="A85" s="46"/>
      <c r="B85" s="46"/>
      <c r="C85" s="58" t="s">
        <v>1</v>
      </c>
      <c r="D85" s="139" t="s">
        <v>2</v>
      </c>
      <c r="E85" s="139"/>
      <c r="F85" s="139" t="str">
        <f>"since "&amp;$V$2</f>
        <v>since 2016-17</v>
      </c>
      <c r="G85" s="139"/>
      <c r="H85" s="48"/>
      <c r="I85" s="48"/>
      <c r="J85" s="48"/>
      <c r="K85" s="58" t="s">
        <v>1</v>
      </c>
      <c r="L85" s="139" t="s">
        <v>2</v>
      </c>
      <c r="M85" s="139"/>
      <c r="N85" s="139" t="str">
        <f>"since "&amp;$V$2</f>
        <v>since 2016-17</v>
      </c>
      <c r="O85" s="139"/>
      <c r="S85" s="115" t="s">
        <v>195</v>
      </c>
      <c r="T85" s="115"/>
      <c r="U85" s="112"/>
      <c r="V85" s="112">
        <v>3539</v>
      </c>
      <c r="W85" s="112">
        <v>4005</v>
      </c>
      <c r="X85" s="112">
        <v>4251</v>
      </c>
      <c r="Y85" s="112">
        <v>4188</v>
      </c>
      <c r="Z85" s="112">
        <v>4174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156,288</v>
      </c>
      <c r="D86" s="96">
        <f t="shared" ref="D86:D91" si="4">AD4</f>
        <v>-4.8109777266166054E-2</v>
      </c>
      <c r="E86" s="97">
        <f t="shared" ref="E86:E91" si="5">AD4</f>
        <v>-4.8109777266166054E-2</v>
      </c>
      <c r="F86" s="96">
        <f t="shared" ref="F86:F91" si="6">AF4</f>
        <v>0.10974778459441037</v>
      </c>
      <c r="G86" s="97">
        <f t="shared" ref="G86:G91" si="7">AF4</f>
        <v>0.10974778459441037</v>
      </c>
      <c r="H86" s="57"/>
      <c r="I86" s="57"/>
      <c r="J86" s="140" t="str">
        <f>'State data for spotlight'!J4</f>
        <v>5,274,707</v>
      </c>
      <c r="K86" s="140"/>
      <c r="L86" s="96">
        <f>'State data for spotlight'!L4</f>
        <v>1.4421743640712803E-2</v>
      </c>
      <c r="M86" s="97">
        <f>'State data for spotlight'!L4</f>
        <v>1.4421743640712803E-2</v>
      </c>
      <c r="N86" s="96">
        <f>'State data for spotlight'!N4</f>
        <v>8.438148994686534E-2</v>
      </c>
      <c r="O86" s="97">
        <f>'State data for spotlight'!N4</f>
        <v>8.438148994686534E-2</v>
      </c>
      <c r="S86" s="115" t="s">
        <v>196</v>
      </c>
      <c r="T86" s="115"/>
      <c r="U86" s="112"/>
      <c r="V86" s="112">
        <v>3343</v>
      </c>
      <c r="W86" s="112">
        <v>3607</v>
      </c>
      <c r="X86" s="112">
        <v>3700</v>
      </c>
      <c r="Y86" s="112">
        <v>3690</v>
      </c>
      <c r="Z86" s="112">
        <v>3661</v>
      </c>
    </row>
    <row r="87" spans="1:30" ht="15" customHeight="1" x14ac:dyDescent="0.25">
      <c r="A87" s="98" t="s">
        <v>4</v>
      </c>
      <c r="B87" s="49"/>
      <c r="C87" s="57" t="str">
        <f t="shared" si="3"/>
        <v>78,498</v>
      </c>
      <c r="D87" s="96">
        <f t="shared" si="4"/>
        <v>-5.1303433523077535E-2</v>
      </c>
      <c r="E87" s="97">
        <f t="shared" si="5"/>
        <v>-5.1303433523077535E-2</v>
      </c>
      <c r="F87" s="96">
        <f t="shared" si="6"/>
        <v>8.6477508650518953E-2</v>
      </c>
      <c r="G87" s="97">
        <f t="shared" si="7"/>
        <v>8.6477508650518953E-2</v>
      </c>
      <c r="H87" s="57"/>
      <c r="I87" s="57"/>
      <c r="J87" s="140" t="str">
        <f>'State data for spotlight'!J5</f>
        <v>2,678,317</v>
      </c>
      <c r="K87" s="140"/>
      <c r="L87" s="96">
        <f>'State data for spotlight'!L5</f>
        <v>7.6054295905234603E-3</v>
      </c>
      <c r="M87" s="97">
        <f>'State data for spotlight'!L5</f>
        <v>7.6054295905234603E-3</v>
      </c>
      <c r="N87" s="96">
        <f>'State data for spotlight'!N5</f>
        <v>7.1082164833552008E-2</v>
      </c>
      <c r="O87" s="97">
        <f>'State data for spotlight'!N5</f>
        <v>7.1082164833552008E-2</v>
      </c>
      <c r="S87" s="115" t="s">
        <v>197</v>
      </c>
      <c r="T87" s="115"/>
      <c r="U87" s="112"/>
      <c r="V87" s="112">
        <v>3187</v>
      </c>
      <c r="W87" s="112">
        <v>3338</v>
      </c>
      <c r="X87" s="112">
        <v>3390</v>
      </c>
      <c r="Y87" s="112">
        <v>3317</v>
      </c>
      <c r="Z87" s="112">
        <v>3451</v>
      </c>
    </row>
    <row r="88" spans="1:30" ht="15" customHeight="1" x14ac:dyDescent="0.25">
      <c r="A88" s="98" t="s">
        <v>5</v>
      </c>
      <c r="B88" s="49"/>
      <c r="C88" s="57" t="str">
        <f t="shared" si="3"/>
        <v>77,750</v>
      </c>
      <c r="D88" s="96">
        <f t="shared" si="4"/>
        <v>-4.5379760823122117E-2</v>
      </c>
      <c r="E88" s="97">
        <f t="shared" si="5"/>
        <v>-4.5379760823122117E-2</v>
      </c>
      <c r="F88" s="96">
        <f t="shared" si="6"/>
        <v>0.13361327384597432</v>
      </c>
      <c r="G88" s="97">
        <f t="shared" si="7"/>
        <v>0.13361327384597432</v>
      </c>
      <c r="H88" s="57"/>
      <c r="I88" s="57"/>
      <c r="J88" s="140" t="str">
        <f>'State data for spotlight'!J6</f>
        <v>2,593,620</v>
      </c>
      <c r="K88" s="140"/>
      <c r="L88" s="96">
        <f>'State data for spotlight'!L6</f>
        <v>2.0458990541862843E-2</v>
      </c>
      <c r="M88" s="97">
        <f>'State data for spotlight'!L6</f>
        <v>2.0458990541862843E-2</v>
      </c>
      <c r="N88" s="96">
        <f>'State data for spotlight'!N6</f>
        <v>9.7278654845571522E-2</v>
      </c>
      <c r="O88" s="97">
        <f>'State data for spotlight'!N6</f>
        <v>9.7278654845571522E-2</v>
      </c>
      <c r="S88" s="115" t="s">
        <v>198</v>
      </c>
      <c r="T88" s="115"/>
      <c r="U88" s="112"/>
      <c r="V88" s="112">
        <v>2186</v>
      </c>
      <c r="W88" s="112">
        <v>2386</v>
      </c>
      <c r="X88" s="112">
        <v>2522</v>
      </c>
      <c r="Y88" s="112">
        <v>2588</v>
      </c>
      <c r="Z88" s="112">
        <v>2604</v>
      </c>
    </row>
    <row r="89" spans="1:30" ht="15" customHeight="1" x14ac:dyDescent="0.25">
      <c r="A89" s="49" t="s">
        <v>6</v>
      </c>
      <c r="B89" s="49"/>
      <c r="C89" s="57" t="str">
        <f t="shared" si="3"/>
        <v>99,671</v>
      </c>
      <c r="D89" s="96">
        <f t="shared" si="4"/>
        <v>-9.4237602348215654E-2</v>
      </c>
      <c r="E89" s="97">
        <f t="shared" si="5"/>
        <v>-9.4237602348215654E-2</v>
      </c>
      <c r="F89" s="96">
        <f t="shared" si="6"/>
        <v>6.7804418161170776E-2</v>
      </c>
      <c r="G89" s="97">
        <f t="shared" si="7"/>
        <v>6.7804418161170776E-2</v>
      </c>
      <c r="H89" s="57"/>
      <c r="I89" s="57"/>
      <c r="J89" s="140" t="str">
        <f>'State data for spotlight'!J7</f>
        <v>3,674,745</v>
      </c>
      <c r="K89" s="140"/>
      <c r="L89" s="96">
        <f>'State data for spotlight'!L7</f>
        <v>-4.8048916624486848E-3</v>
      </c>
      <c r="M89" s="97">
        <f>'State data for spotlight'!L7</f>
        <v>-4.8048916624486848E-3</v>
      </c>
      <c r="N89" s="96">
        <f>'State data for spotlight'!N7</f>
        <v>6.9960159780158238E-2</v>
      </c>
      <c r="O89" s="97">
        <f>'State data for spotlight'!N7</f>
        <v>6.9960159780158238E-2</v>
      </c>
      <c r="S89" s="115" t="s">
        <v>199</v>
      </c>
      <c r="T89" s="115"/>
      <c r="U89" s="112"/>
      <c r="V89" s="112">
        <v>819</v>
      </c>
      <c r="W89" s="112">
        <v>947</v>
      </c>
      <c r="X89" s="112">
        <v>989</v>
      </c>
      <c r="Y89" s="112">
        <v>1012</v>
      </c>
      <c r="Z89" s="112">
        <v>1174</v>
      </c>
    </row>
    <row r="90" spans="1:30" ht="15" customHeight="1" x14ac:dyDescent="0.25">
      <c r="A90" s="49" t="s">
        <v>98</v>
      </c>
      <c r="B90" s="49"/>
      <c r="C90" s="57" t="str">
        <f t="shared" si="3"/>
        <v>$40,462</v>
      </c>
      <c r="D90" s="96">
        <f t="shared" si="4"/>
        <v>0.19863854530114744</v>
      </c>
      <c r="E90" s="97">
        <f t="shared" si="5"/>
        <v>0.19863854530114744</v>
      </c>
      <c r="F90" s="96">
        <f t="shared" si="6"/>
        <v>0.11951928770246423</v>
      </c>
      <c r="G90" s="97">
        <f t="shared" si="7"/>
        <v>0.11951928770246423</v>
      </c>
      <c r="H90" s="57"/>
      <c r="I90" s="57"/>
      <c r="J90" s="57"/>
      <c r="K90" s="57" t="str">
        <f>'State data for spotlight'!J8</f>
        <v>$47,209</v>
      </c>
      <c r="L90" s="96">
        <f>'State data for spotlight'!L8</f>
        <v>5.506898121546655E-2</v>
      </c>
      <c r="M90" s="97">
        <f>'State data for spotlight'!L8</f>
        <v>5.506898121546655E-2</v>
      </c>
      <c r="N90" s="96">
        <f>'State data for spotlight'!N8</f>
        <v>0.1204561491199776</v>
      </c>
      <c r="O90" s="97">
        <f>'State data for spotlight'!N8</f>
        <v>0.1204561491199776</v>
      </c>
      <c r="S90" s="115" t="s">
        <v>58</v>
      </c>
      <c r="T90" s="115"/>
      <c r="U90" s="112"/>
      <c r="V90" s="112">
        <v>3780</v>
      </c>
      <c r="W90" s="112">
        <v>3974</v>
      </c>
      <c r="X90" s="112">
        <v>4073</v>
      </c>
      <c r="Y90" s="112">
        <v>3888</v>
      </c>
      <c r="Z90" s="112">
        <v>3706</v>
      </c>
    </row>
    <row r="91" spans="1:30" ht="15" customHeight="1" x14ac:dyDescent="0.25">
      <c r="A91" s="49" t="s">
        <v>7</v>
      </c>
      <c r="B91" s="49"/>
      <c r="C91" s="57" t="str">
        <f t="shared" si="3"/>
        <v>$6,913.2 mil</v>
      </c>
      <c r="D91" s="96">
        <f t="shared" si="4"/>
        <v>1.1867552550271832E-2</v>
      </c>
      <c r="E91" s="97">
        <f t="shared" si="5"/>
        <v>1.1867552550271832E-2</v>
      </c>
      <c r="F91" s="96">
        <f t="shared" si="6"/>
        <v>0.28278334817402895</v>
      </c>
      <c r="G91" s="97">
        <f t="shared" si="7"/>
        <v>0.28278334817402895</v>
      </c>
      <c r="H91" s="57"/>
      <c r="I91" s="57"/>
      <c r="J91" s="57"/>
      <c r="K91" s="57" t="str">
        <f>'State data for spotlight'!J9</f>
        <v>$245.4 bil</v>
      </c>
      <c r="L91" s="96">
        <f>'State data for spotlight'!L9</f>
        <v>4.7371657837374626E-2</v>
      </c>
      <c r="M91" s="97">
        <f>'State data for spotlight'!L9</f>
        <v>4.7371657837374626E-2</v>
      </c>
      <c r="N91" s="96">
        <f>'State data for spotlight'!N9</f>
        <v>0.24227335855331145</v>
      </c>
      <c r="O91" s="97">
        <f>'State data for spotlight'!N9</f>
        <v>0.24227335855331145</v>
      </c>
      <c r="S91" s="118" t="s">
        <v>53</v>
      </c>
      <c r="T91" s="118"/>
      <c r="U91" s="112"/>
      <c r="V91" s="112">
        <v>48576</v>
      </c>
      <c r="W91" s="112">
        <v>55600</v>
      </c>
      <c r="X91" s="112">
        <v>55633</v>
      </c>
      <c r="Y91" s="112">
        <v>56149</v>
      </c>
      <c r="Z91" s="112">
        <v>51041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5" t="s">
        <v>202</v>
      </c>
      <c r="S93" s="115" t="s">
        <v>56</v>
      </c>
      <c r="T93" s="115"/>
      <c r="U93" s="112"/>
      <c r="V93" s="112">
        <v>4118</v>
      </c>
      <c r="W93" s="112">
        <v>4435</v>
      </c>
      <c r="X93" s="112">
        <v>4623</v>
      </c>
      <c r="Y93" s="112">
        <v>4755</v>
      </c>
      <c r="Z93" s="112">
        <v>4713</v>
      </c>
    </row>
    <row r="94" spans="1:30" ht="15" customHeight="1" x14ac:dyDescent="0.25">
      <c r="A94" s="136" t="s">
        <v>203</v>
      </c>
      <c r="S94" s="115" t="s">
        <v>57</v>
      </c>
      <c r="T94" s="115"/>
      <c r="U94" s="112"/>
      <c r="V94" s="112">
        <v>12158</v>
      </c>
      <c r="W94" s="112">
        <v>13710</v>
      </c>
      <c r="X94" s="112">
        <v>14780</v>
      </c>
      <c r="Y94" s="112">
        <v>15360</v>
      </c>
      <c r="Z94" s="112">
        <v>15091</v>
      </c>
    </row>
    <row r="95" spans="1:30" ht="15" customHeight="1" x14ac:dyDescent="0.25">
      <c r="A95" s="134" t="s">
        <v>286</v>
      </c>
      <c r="S95" s="115" t="s">
        <v>195</v>
      </c>
      <c r="T95" s="115"/>
      <c r="U95" s="112"/>
      <c r="V95" s="112">
        <v>1422</v>
      </c>
      <c r="W95" s="112">
        <v>1673</v>
      </c>
      <c r="X95" s="112">
        <v>1849</v>
      </c>
      <c r="Y95" s="112">
        <v>1901</v>
      </c>
      <c r="Z95" s="112">
        <v>2034</v>
      </c>
    </row>
    <row r="96" spans="1:30" ht="15" customHeight="1" x14ac:dyDescent="0.25">
      <c r="A96" s="135" t="s">
        <v>278</v>
      </c>
      <c r="S96" s="115" t="s">
        <v>196</v>
      </c>
      <c r="T96" s="115"/>
      <c r="U96" s="112"/>
      <c r="V96" s="112">
        <v>4911</v>
      </c>
      <c r="W96" s="112">
        <v>5488</v>
      </c>
      <c r="X96" s="112">
        <v>6124</v>
      </c>
      <c r="Y96" s="112">
        <v>6003</v>
      </c>
      <c r="Z96" s="112">
        <v>6157</v>
      </c>
    </row>
    <row r="97" spans="1:32" ht="15" customHeight="1" x14ac:dyDescent="0.25">
      <c r="A97" s="134" t="s">
        <v>290</v>
      </c>
      <c r="S97" s="115" t="s">
        <v>197</v>
      </c>
      <c r="T97" s="115"/>
      <c r="U97" s="112"/>
      <c r="V97" s="112">
        <v>5736</v>
      </c>
      <c r="W97" s="112">
        <v>6080</v>
      </c>
      <c r="X97" s="112">
        <v>6230</v>
      </c>
      <c r="Y97" s="112">
        <v>6136</v>
      </c>
      <c r="Z97" s="112">
        <v>6008</v>
      </c>
    </row>
    <row r="98" spans="1:32" ht="15" customHeight="1" x14ac:dyDescent="0.25">
      <c r="A98" s="134" t="s">
        <v>291</v>
      </c>
      <c r="S98" s="115" t="s">
        <v>198</v>
      </c>
      <c r="T98" s="115"/>
      <c r="U98" s="112"/>
      <c r="V98" s="112">
        <v>3024</v>
      </c>
      <c r="W98" s="112">
        <v>3372</v>
      </c>
      <c r="X98" s="112">
        <v>3425</v>
      </c>
      <c r="Y98" s="112">
        <v>3467</v>
      </c>
      <c r="Z98" s="112">
        <v>3375</v>
      </c>
    </row>
    <row r="99" spans="1:32" ht="15" customHeight="1" x14ac:dyDescent="0.25">
      <c r="S99" s="115" t="s">
        <v>199</v>
      </c>
      <c r="T99" s="115"/>
      <c r="U99" s="112"/>
      <c r="V99" s="112">
        <v>153</v>
      </c>
      <c r="W99" s="112">
        <v>175</v>
      </c>
      <c r="X99" s="112">
        <v>177</v>
      </c>
      <c r="Y99" s="112">
        <v>228</v>
      </c>
      <c r="Z99" s="112">
        <v>269</v>
      </c>
    </row>
    <row r="100" spans="1:32" ht="15" customHeight="1" x14ac:dyDescent="0.25">
      <c r="S100" s="115" t="s">
        <v>58</v>
      </c>
      <c r="T100" s="115"/>
      <c r="U100" s="112"/>
      <c r="V100" s="112">
        <v>2513</v>
      </c>
      <c r="W100" s="112">
        <v>2702</v>
      </c>
      <c r="X100" s="112">
        <v>2833</v>
      </c>
      <c r="Y100" s="112">
        <v>2927</v>
      </c>
      <c r="Z100" s="112">
        <v>2814</v>
      </c>
    </row>
    <row r="101" spans="1:32" x14ac:dyDescent="0.25">
      <c r="A101" s="18"/>
      <c r="S101" s="118" t="s">
        <v>53</v>
      </c>
      <c r="T101" s="118"/>
      <c r="U101" s="112"/>
      <c r="V101" s="112">
        <v>44765</v>
      </c>
      <c r="W101" s="112">
        <v>50037</v>
      </c>
      <c r="X101" s="112">
        <v>52429</v>
      </c>
      <c r="Y101" s="112">
        <v>53895</v>
      </c>
      <c r="Z101" s="112">
        <v>48597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204</v>
      </c>
      <c r="Y103" s="106" t="s">
        <v>281</v>
      </c>
      <c r="Z103" s="106" t="s">
        <v>287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116206</v>
      </c>
      <c r="W104" s="112">
        <v>126274</v>
      </c>
      <c r="X104" s="112">
        <v>133299</v>
      </c>
      <c r="Y104" s="112">
        <v>127955</v>
      </c>
      <c r="Z104" s="112">
        <v>127955</v>
      </c>
      <c r="AB104" s="109" t="str">
        <f>TEXT(Z104,"###,###")</f>
        <v>127,955</v>
      </c>
      <c r="AD104" s="130">
        <f>Z104/($Z$4)*100</f>
        <v>81.871288902538907</v>
      </c>
      <c r="AF104" s="109"/>
    </row>
    <row r="105" spans="1:32" x14ac:dyDescent="0.25">
      <c r="S105" s="115" t="s">
        <v>17</v>
      </c>
      <c r="T105" s="115"/>
      <c r="U105" s="112"/>
      <c r="V105" s="112">
        <v>18023</v>
      </c>
      <c r="W105" s="112">
        <v>21610</v>
      </c>
      <c r="X105" s="112">
        <v>20214</v>
      </c>
      <c r="Y105" s="112">
        <v>19912</v>
      </c>
      <c r="Z105" s="112">
        <v>19934</v>
      </c>
      <c r="AB105" s="109" t="str">
        <f>TEXT(Z105,"###,###")</f>
        <v>19,934</v>
      </c>
      <c r="AD105" s="130">
        <f>Z105/($Z$4)*100</f>
        <v>12.754658067158067</v>
      </c>
      <c r="AF105" s="109"/>
    </row>
    <row r="106" spans="1:32" x14ac:dyDescent="0.25">
      <c r="S106" s="118" t="s">
        <v>53</v>
      </c>
      <c r="T106" s="118"/>
      <c r="U106" s="120"/>
      <c r="V106" s="120">
        <v>134229</v>
      </c>
      <c r="W106" s="120">
        <v>147884</v>
      </c>
      <c r="X106" s="120">
        <v>153513</v>
      </c>
      <c r="Y106" s="120">
        <v>147867</v>
      </c>
      <c r="Z106" s="120">
        <v>147889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18145</v>
      </c>
      <c r="W108" s="112">
        <v>25686</v>
      </c>
      <c r="X108" s="112">
        <v>22424</v>
      </c>
      <c r="Y108" s="112">
        <v>21868</v>
      </c>
      <c r="Z108" s="112">
        <v>19981</v>
      </c>
      <c r="AB108" s="109" t="str">
        <f>TEXT(Z108,"###,###")</f>
        <v>19,981</v>
      </c>
      <c r="AD108" s="130">
        <f>Z108/($Z$4)*100</f>
        <v>12.784730753480753</v>
      </c>
      <c r="AF108" s="109"/>
    </row>
    <row r="109" spans="1:32" x14ac:dyDescent="0.25">
      <c r="S109" s="115" t="s">
        <v>20</v>
      </c>
      <c r="T109" s="115"/>
      <c r="U109" s="112"/>
      <c r="V109" s="112">
        <v>21331</v>
      </c>
      <c r="W109" s="112">
        <v>23075</v>
      </c>
      <c r="X109" s="112">
        <v>23689</v>
      </c>
      <c r="Y109" s="112">
        <v>24754</v>
      </c>
      <c r="Z109" s="112">
        <v>24628</v>
      </c>
      <c r="AB109" s="109" t="str">
        <f>TEXT(Z109,"###,###")</f>
        <v>24,628</v>
      </c>
      <c r="AD109" s="130">
        <f>Z109/($Z$4)*100</f>
        <v>15.758087633087634</v>
      </c>
      <c r="AF109" s="109"/>
    </row>
    <row r="110" spans="1:32" x14ac:dyDescent="0.25">
      <c r="S110" s="115" t="s">
        <v>21</v>
      </c>
      <c r="T110" s="115"/>
      <c r="U110" s="112"/>
      <c r="V110" s="112">
        <v>36689</v>
      </c>
      <c r="W110" s="112">
        <v>36498</v>
      </c>
      <c r="X110" s="112">
        <v>42478</v>
      </c>
      <c r="Y110" s="112">
        <v>40398</v>
      </c>
      <c r="Z110" s="112">
        <v>35950</v>
      </c>
      <c r="AB110" s="109" t="str">
        <f>TEXT(Z110,"###,###")</f>
        <v>35,950</v>
      </c>
      <c r="AD110" s="130">
        <f>Z110/($Z$4)*100</f>
        <v>23.002405814905817</v>
      </c>
      <c r="AF110" s="109"/>
    </row>
    <row r="111" spans="1:32" x14ac:dyDescent="0.25">
      <c r="S111" s="115" t="s">
        <v>22</v>
      </c>
      <c r="T111" s="115"/>
      <c r="U111" s="112"/>
      <c r="V111" s="112">
        <v>55452</v>
      </c>
      <c r="W111" s="112">
        <v>62498</v>
      </c>
      <c r="X111" s="112">
        <v>66122</v>
      </c>
      <c r="Y111" s="112">
        <v>66067</v>
      </c>
      <c r="Z111" s="112">
        <v>64159</v>
      </c>
      <c r="AB111" s="109" t="str">
        <f>TEXT(Z111,"###,###")</f>
        <v>64,159</v>
      </c>
      <c r="AD111" s="130">
        <f>Z111/($Z$4)*100</f>
        <v>41.051776208026212</v>
      </c>
      <c r="AF111" s="109"/>
    </row>
    <row r="112" spans="1:32" x14ac:dyDescent="0.25">
      <c r="S112" s="118" t="s">
        <v>53</v>
      </c>
      <c r="T112" s="118"/>
      <c r="U112" s="112"/>
      <c r="V112" s="112">
        <v>140834</v>
      </c>
      <c r="W112" s="112">
        <v>158121</v>
      </c>
      <c r="X112" s="112">
        <v>164964</v>
      </c>
      <c r="Y112" s="112">
        <v>164186</v>
      </c>
      <c r="Z112" s="112">
        <v>156288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33.83</v>
      </c>
      <c r="W118" s="131">
        <v>33.71</v>
      </c>
      <c r="X118" s="131">
        <v>33.68</v>
      </c>
      <c r="Y118" s="131">
        <v>33.93</v>
      </c>
      <c r="Z118" s="131">
        <v>34.99</v>
      </c>
      <c r="AB118" s="109" t="str">
        <f>TEXT(Z118,"##.0")</f>
        <v>35.0</v>
      </c>
    </row>
    <row r="120" spans="19:32" x14ac:dyDescent="0.25">
      <c r="S120" s="101" t="s">
        <v>100</v>
      </c>
      <c r="T120" s="112"/>
      <c r="U120" s="112"/>
      <c r="V120" s="112">
        <v>83180</v>
      </c>
      <c r="W120" s="112">
        <v>94369</v>
      </c>
      <c r="X120" s="112">
        <v>95910</v>
      </c>
      <c r="Y120" s="112">
        <v>96988</v>
      </c>
      <c r="Z120" s="112">
        <v>85010</v>
      </c>
      <c r="AB120" s="109" t="str">
        <f>TEXT(Z120,"###,###")</f>
        <v>85,010</v>
      </c>
    </row>
    <row r="121" spans="19:32" x14ac:dyDescent="0.25">
      <c r="S121" s="101" t="s">
        <v>101</v>
      </c>
      <c r="T121" s="112"/>
      <c r="U121" s="112"/>
      <c r="V121" s="112">
        <v>3909</v>
      </c>
      <c r="W121" s="112">
        <v>4251</v>
      </c>
      <c r="X121" s="112">
        <v>4530</v>
      </c>
      <c r="Y121" s="112">
        <v>4986</v>
      </c>
      <c r="Z121" s="112">
        <v>4929</v>
      </c>
      <c r="AB121" s="109" t="str">
        <f>TEXT(Z121,"###,###")</f>
        <v>4,929</v>
      </c>
    </row>
    <row r="122" spans="19:32" x14ac:dyDescent="0.25">
      <c r="S122" s="101" t="s">
        <v>102</v>
      </c>
      <c r="T122" s="112"/>
      <c r="U122" s="112"/>
      <c r="V122" s="112">
        <v>6246</v>
      </c>
      <c r="W122" s="112">
        <v>7028</v>
      </c>
      <c r="X122" s="112">
        <v>7619</v>
      </c>
      <c r="Y122" s="112">
        <v>8064</v>
      </c>
      <c r="Z122" s="112">
        <v>9735</v>
      </c>
      <c r="AB122" s="109" t="str">
        <f>TEXT(Z122,"###,###")</f>
        <v>9,735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89426</v>
      </c>
      <c r="W124" s="112">
        <v>101397</v>
      </c>
      <c r="X124" s="112">
        <v>103529</v>
      </c>
      <c r="Y124" s="112">
        <v>105052</v>
      </c>
      <c r="Z124" s="112">
        <v>94745</v>
      </c>
      <c r="AB124" s="109" t="str">
        <f>TEXT(Z124,"###,###")</f>
        <v>94,745</v>
      </c>
      <c r="AD124" s="127">
        <f>Z124/$Z$7*100</f>
        <v>95.057739964483147</v>
      </c>
    </row>
    <row r="125" spans="19:32" x14ac:dyDescent="0.25">
      <c r="S125" s="101" t="s">
        <v>104</v>
      </c>
      <c r="T125" s="112"/>
      <c r="U125" s="112"/>
      <c r="V125" s="112">
        <v>10155</v>
      </c>
      <c r="W125" s="112">
        <v>11279</v>
      </c>
      <c r="X125" s="112">
        <v>12149</v>
      </c>
      <c r="Y125" s="112">
        <v>13050</v>
      </c>
      <c r="Z125" s="112">
        <v>14664</v>
      </c>
      <c r="AB125" s="109" t="str">
        <f>TEXT(Z125,"###,###")</f>
        <v>14,664</v>
      </c>
      <c r="AD125" s="127">
        <f>Z125/$Z$7*100</f>
        <v>14.712403808530064</v>
      </c>
    </row>
    <row r="127" spans="19:32" x14ac:dyDescent="0.25">
      <c r="S127" s="101" t="s">
        <v>105</v>
      </c>
      <c r="T127" s="112"/>
      <c r="U127" s="112"/>
      <c r="V127" s="112">
        <v>48580</v>
      </c>
      <c r="W127" s="112">
        <v>55596</v>
      </c>
      <c r="X127" s="112">
        <v>55638</v>
      </c>
      <c r="Y127" s="112">
        <v>56148</v>
      </c>
      <c r="Z127" s="112">
        <v>51038</v>
      </c>
      <c r="AB127" s="109" t="str">
        <f>TEXT(Z127,"###,###")</f>
        <v>51,038</v>
      </c>
      <c r="AD127" s="127">
        <f>Z127/$Z$7*100</f>
        <v>51.20646928394418</v>
      </c>
    </row>
    <row r="128" spans="19:32" x14ac:dyDescent="0.25">
      <c r="S128" s="101" t="s">
        <v>106</v>
      </c>
      <c r="T128" s="112"/>
      <c r="U128" s="112"/>
      <c r="V128" s="112">
        <v>44763</v>
      </c>
      <c r="W128" s="112">
        <v>50038</v>
      </c>
      <c r="X128" s="112">
        <v>52428</v>
      </c>
      <c r="Y128" s="112">
        <v>53892</v>
      </c>
      <c r="Z128" s="112">
        <v>48595</v>
      </c>
      <c r="AB128" s="109" t="str">
        <f>TEXT(Z128,"###,###")</f>
        <v>48,595</v>
      </c>
      <c r="AD128" s="127">
        <f>Z128/$Z$7*100</f>
        <v>48.755405283382331</v>
      </c>
    </row>
    <row r="130" spans="19:20" x14ac:dyDescent="0.25">
      <c r="S130" s="101" t="s">
        <v>282</v>
      </c>
      <c r="T130" s="127">
        <v>85.290606094049423</v>
      </c>
    </row>
    <row r="131" spans="19:20" x14ac:dyDescent="0.25">
      <c r="S131" s="101" t="s">
        <v>283</v>
      </c>
      <c r="T131" s="127">
        <v>4.9452699380963372</v>
      </c>
    </row>
    <row r="132" spans="19:20" x14ac:dyDescent="0.25">
      <c r="S132" s="101" t="s">
        <v>284</v>
      </c>
      <c r="T132" s="127">
        <v>9.7671338704337263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7A66E406-499B-4793-A241-F7ADEA010FD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F0EA2F38-DCF8-4DA2-B161-381E1179BAC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CC6C3610-BA68-452D-BE93-89C50BC411F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B26D840D-0B72-4A48-A847-9A170CD6987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406113-3538-4C12-ACF3-73ACDDFAC925}">
  <sheetPr codeName="Sheet109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155</v>
      </c>
      <c r="T1" s="99"/>
      <c r="U1" s="99"/>
      <c r="V1" s="99"/>
      <c r="W1" s="99"/>
      <c r="X1" s="99"/>
      <c r="Y1" s="100" t="s">
        <v>245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204</v>
      </c>
      <c r="Y2" s="103" t="s">
        <v>281</v>
      </c>
      <c r="Z2" s="103" t="s">
        <v>287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60" t="s">
        <v>292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155</v>
      </c>
      <c r="Y3" s="105" t="s">
        <v>245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8.45 Melton, Victoria,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90598</v>
      </c>
      <c r="W4" s="108">
        <v>110667</v>
      </c>
      <c r="X4" s="108">
        <v>117892</v>
      </c>
      <c r="Y4" s="108">
        <v>122493</v>
      </c>
      <c r="Z4" s="108">
        <v>132917</v>
      </c>
      <c r="AB4" s="109" t="str">
        <f>TEXT(Z4,"###,###")</f>
        <v>132,917</v>
      </c>
      <c r="AD4" s="110">
        <f>Z4/Y4-1</f>
        <v>8.5098740336182477E-2</v>
      </c>
      <c r="AF4" s="110">
        <f>Z4/V4-1</f>
        <v>0.46710744166537888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48409</v>
      </c>
      <c r="W5" s="108">
        <v>59688</v>
      </c>
      <c r="X5" s="108">
        <v>62904</v>
      </c>
      <c r="Y5" s="108">
        <v>65241</v>
      </c>
      <c r="Z5" s="108">
        <v>70505</v>
      </c>
      <c r="AB5" s="109" t="str">
        <f>TEXT(Z5,"###,###")</f>
        <v>70,505</v>
      </c>
      <c r="AD5" s="110">
        <f t="shared" ref="AD5:AD9" si="0">Z5/Y5-1</f>
        <v>8.0685458530678655E-2</v>
      </c>
      <c r="AF5" s="110">
        <f t="shared" ref="AF5:AF9" si="1">Z5/V5-1</f>
        <v>0.45644404966018715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42187</v>
      </c>
      <c r="W6" s="108">
        <v>50979</v>
      </c>
      <c r="X6" s="108">
        <v>54989</v>
      </c>
      <c r="Y6" s="108">
        <v>57254</v>
      </c>
      <c r="Z6" s="108">
        <v>62328</v>
      </c>
      <c r="AB6" s="109" t="str">
        <f>TEXT(Z6,"###,###")</f>
        <v>62,328</v>
      </c>
      <c r="AD6" s="110">
        <f t="shared" si="0"/>
        <v>8.8622628986620988E-2</v>
      </c>
      <c r="AF6" s="110">
        <f t="shared" si="1"/>
        <v>0.47742195463057335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66002</v>
      </c>
      <c r="W7" s="108">
        <v>79423</v>
      </c>
      <c r="X7" s="108">
        <v>83887</v>
      </c>
      <c r="Y7" s="108">
        <v>89023</v>
      </c>
      <c r="Z7" s="108">
        <v>93833</v>
      </c>
      <c r="AB7" s="109" t="str">
        <f>TEXT(Z7,"###,###")</f>
        <v>93,833</v>
      </c>
      <c r="AD7" s="110">
        <f t="shared" si="0"/>
        <v>5.4030980757781677E-2</v>
      </c>
      <c r="AF7" s="110">
        <f t="shared" si="1"/>
        <v>0.42166904033211106</v>
      </c>
    </row>
    <row r="8" spans="1:32" ht="17.25" customHeight="1" x14ac:dyDescent="0.25">
      <c r="A8" s="64" t="s">
        <v>12</v>
      </c>
      <c r="B8" s="65"/>
      <c r="C8" s="29"/>
      <c r="D8" s="66" t="str">
        <f>AB4</f>
        <v>132,917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93,833</v>
      </c>
      <c r="P8" s="67"/>
      <c r="S8" s="107" t="s">
        <v>84</v>
      </c>
      <c r="T8" s="108"/>
      <c r="U8" s="108"/>
      <c r="V8" s="108">
        <v>45509</v>
      </c>
      <c r="W8" s="108">
        <v>47187</v>
      </c>
      <c r="X8" s="108">
        <v>47792</v>
      </c>
      <c r="Y8" s="108">
        <v>47826.28</v>
      </c>
      <c r="Z8" s="108">
        <v>48848.45</v>
      </c>
      <c r="AB8" s="109" t="str">
        <f>TEXT(Z8,"$###,###")</f>
        <v>$48,848</v>
      </c>
      <c r="AD8" s="110">
        <f t="shared" si="0"/>
        <v>2.1372559187124773E-2</v>
      </c>
      <c r="AF8" s="110">
        <f t="shared" si="1"/>
        <v>7.3379990771056169E-2</v>
      </c>
    </row>
    <row r="9" spans="1:32" x14ac:dyDescent="0.25">
      <c r="A9" s="30" t="s">
        <v>14</v>
      </c>
      <c r="B9" s="71"/>
      <c r="C9" s="72"/>
      <c r="D9" s="73">
        <f>AD104</f>
        <v>81.170203961870939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52.784201720077164</v>
      </c>
      <c r="P9" s="74" t="s">
        <v>85</v>
      </c>
      <c r="S9" s="107" t="s">
        <v>7</v>
      </c>
      <c r="T9" s="108"/>
      <c r="U9" s="108"/>
      <c r="V9" s="108">
        <v>3566873084</v>
      </c>
      <c r="W9" s="108">
        <v>4462572161</v>
      </c>
      <c r="X9" s="108">
        <v>4855134270</v>
      </c>
      <c r="Y9" s="108">
        <v>5279646758</v>
      </c>
      <c r="Z9" s="108">
        <v>5695283971</v>
      </c>
      <c r="AB9" s="109" t="str">
        <f>TEXT(Z9/1000000,"$#,###.0")&amp;" mil"</f>
        <v>$5,695.3 mil</v>
      </c>
      <c r="AD9" s="110">
        <f t="shared" si="0"/>
        <v>7.8724435942651771E-2</v>
      </c>
      <c r="AF9" s="110">
        <f t="shared" si="1"/>
        <v>0.59671618161785989</v>
      </c>
    </row>
    <row r="10" spans="1:32" x14ac:dyDescent="0.25">
      <c r="A10" s="30" t="s">
        <v>17</v>
      </c>
      <c r="B10" s="71"/>
      <c r="C10" s="72"/>
      <c r="D10" s="73">
        <f>AD105</f>
        <v>12.049624953918611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47.135869043939763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87.204927903829144</v>
      </c>
      <c r="P11" s="74" t="s">
        <v>85</v>
      </c>
      <c r="S11" s="107" t="s">
        <v>29</v>
      </c>
      <c r="T11" s="112"/>
      <c r="U11" s="112"/>
      <c r="V11" s="112">
        <v>83033</v>
      </c>
      <c r="W11" s="112">
        <v>101349</v>
      </c>
      <c r="X11" s="112">
        <v>107965</v>
      </c>
      <c r="Y11" s="112">
        <v>111736</v>
      </c>
      <c r="Z11" s="112">
        <v>120911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5.9382093719693501</v>
      </c>
      <c r="P12" s="74" t="s">
        <v>85</v>
      </c>
      <c r="S12" s="107" t="s">
        <v>30</v>
      </c>
      <c r="T12" s="112"/>
      <c r="U12" s="112"/>
      <c r="V12" s="112">
        <v>7564</v>
      </c>
      <c r="W12" s="112">
        <v>9323</v>
      </c>
      <c r="X12" s="112">
        <v>9924</v>
      </c>
      <c r="Y12" s="112">
        <v>10756</v>
      </c>
      <c r="Z12" s="112">
        <v>12006</v>
      </c>
    </row>
    <row r="13" spans="1:32" ht="15" customHeight="1" x14ac:dyDescent="0.25">
      <c r="A13" s="30" t="s">
        <v>19</v>
      </c>
      <c r="B13" s="72"/>
      <c r="C13" s="72"/>
      <c r="D13" s="73">
        <f>AD108</f>
        <v>13.405358231076537</v>
      </c>
      <c r="E13" s="74" t="s">
        <v>85</v>
      </c>
      <c r="F13" s="24"/>
      <c r="G13" s="142" t="s">
        <v>285</v>
      </c>
      <c r="H13" s="143"/>
      <c r="I13" s="143"/>
      <c r="J13" s="143"/>
      <c r="K13" s="143"/>
      <c r="L13" s="143"/>
      <c r="M13" s="81"/>
      <c r="N13" s="72"/>
      <c r="O13" s="73">
        <f>T132</f>
        <v>6.8536655547621841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11.535018093998509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38.7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21.575118306913339</v>
      </c>
      <c r="E15" s="74" t="s">
        <v>85</v>
      </c>
      <c r="F15" s="24"/>
      <c r="G15" s="33" t="s">
        <v>279</v>
      </c>
      <c r="H15" s="72"/>
      <c r="I15" s="72"/>
      <c r="J15" s="72"/>
      <c r="K15" s="82"/>
      <c r="L15" s="72"/>
      <c r="M15" s="72"/>
      <c r="N15" s="72"/>
      <c r="O15" s="73">
        <f>AB38</f>
        <v>16.953704493136669</v>
      </c>
      <c r="P15" s="74" t="s">
        <v>85</v>
      </c>
      <c r="S15" s="115" t="s">
        <v>61</v>
      </c>
      <c r="T15" s="115"/>
      <c r="U15" s="116"/>
      <c r="V15" s="116">
        <v>358</v>
      </c>
      <c r="W15" s="116">
        <v>472</v>
      </c>
      <c r="X15" s="116">
        <v>415</v>
      </c>
      <c r="Y15" s="112">
        <v>435</v>
      </c>
      <c r="Z15" s="112">
        <v>484</v>
      </c>
      <c r="AB15" s="117">
        <f t="shared" ref="AB15:AB34" si="2">IF(Z15="np",0,Z15/$Z$34)</f>
        <v>3.6413701783819977E-3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47.720005717853994</v>
      </c>
      <c r="E16" s="85" t="s">
        <v>85</v>
      </c>
      <c r="F16" s="24"/>
      <c r="G16" s="86" t="s">
        <v>280</v>
      </c>
      <c r="H16" s="35"/>
      <c r="I16" s="35"/>
      <c r="J16" s="35"/>
      <c r="K16" s="36"/>
      <c r="L16" s="35"/>
      <c r="M16" s="35"/>
      <c r="N16" s="35"/>
      <c r="O16" s="84">
        <f>AB37</f>
        <v>83.046295506863331</v>
      </c>
      <c r="P16" s="37" t="s">
        <v>85</v>
      </c>
      <c r="S16" s="115" t="s">
        <v>62</v>
      </c>
      <c r="T16" s="115"/>
      <c r="U16" s="116"/>
      <c r="V16" s="116">
        <v>117</v>
      </c>
      <c r="W16" s="116">
        <v>102</v>
      </c>
      <c r="X16" s="116">
        <v>144</v>
      </c>
      <c r="Y16" s="112">
        <v>150</v>
      </c>
      <c r="Z16" s="112">
        <v>146</v>
      </c>
      <c r="AB16" s="117">
        <f t="shared" si="2"/>
        <v>1.0984298471978754E-3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6027</v>
      </c>
      <c r="W17" s="116">
        <v>6972</v>
      </c>
      <c r="X17" s="116">
        <v>7161</v>
      </c>
      <c r="Y17" s="112">
        <v>7191</v>
      </c>
      <c r="Z17" s="112">
        <v>7575</v>
      </c>
      <c r="AB17" s="117">
        <f t="shared" si="2"/>
        <v>5.6990452688519905E-2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289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700</v>
      </c>
      <c r="W18" s="116">
        <v>879</v>
      </c>
      <c r="X18" s="116">
        <v>1011</v>
      </c>
      <c r="Y18" s="112">
        <v>1117</v>
      </c>
      <c r="Z18" s="112">
        <v>1159</v>
      </c>
      <c r="AB18" s="117">
        <f t="shared" si="2"/>
        <v>8.7197273486461484E-3</v>
      </c>
    </row>
    <row r="19" spans="1:28" x14ac:dyDescent="0.25">
      <c r="A19" s="63" t="str">
        <f>$S$1&amp;" ("&amp;$V$2&amp;" to "&amp;$Z$2&amp;")"</f>
        <v>Melton (2016-17 to 2020-21)</v>
      </c>
      <c r="B19" s="63"/>
      <c r="C19" s="63"/>
      <c r="D19" s="63"/>
      <c r="E19" s="63"/>
      <c r="F19" s="63"/>
      <c r="G19" s="63" t="str">
        <f>$S$1&amp;" ("&amp;$V$2&amp;" to "&amp;$Z$2&amp;")"</f>
        <v>Melton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6918</v>
      </c>
      <c r="W19" s="116">
        <v>9062</v>
      </c>
      <c r="X19" s="116">
        <v>9847</v>
      </c>
      <c r="Y19" s="112">
        <v>9940</v>
      </c>
      <c r="Z19" s="112">
        <v>10869</v>
      </c>
      <c r="AB19" s="117">
        <f t="shared" si="2"/>
        <v>8.1772835679408948E-2</v>
      </c>
    </row>
    <row r="20" spans="1:28" x14ac:dyDescent="0.25">
      <c r="S20" s="115" t="s">
        <v>66</v>
      </c>
      <c r="T20" s="115"/>
      <c r="U20" s="116"/>
      <c r="V20" s="116">
        <v>4225</v>
      </c>
      <c r="W20" s="116">
        <v>5069</v>
      </c>
      <c r="X20" s="116">
        <v>4881</v>
      </c>
      <c r="Y20" s="112">
        <v>4701</v>
      </c>
      <c r="Z20" s="112">
        <v>5006</v>
      </c>
      <c r="AB20" s="117">
        <f t="shared" si="2"/>
        <v>3.7662601473099751E-2</v>
      </c>
    </row>
    <row r="21" spans="1:28" x14ac:dyDescent="0.25">
      <c r="S21" s="115" t="s">
        <v>67</v>
      </c>
      <c r="T21" s="115"/>
      <c r="U21" s="116"/>
      <c r="V21" s="116">
        <v>9122</v>
      </c>
      <c r="W21" s="116">
        <v>11007</v>
      </c>
      <c r="X21" s="116">
        <v>11496</v>
      </c>
      <c r="Y21" s="112">
        <v>12086</v>
      </c>
      <c r="Z21" s="112">
        <v>13506</v>
      </c>
      <c r="AB21" s="117">
        <f t="shared" si="2"/>
        <v>0.10161228435790756</v>
      </c>
    </row>
    <row r="22" spans="1:28" x14ac:dyDescent="0.25">
      <c r="S22" s="115" t="s">
        <v>68</v>
      </c>
      <c r="T22" s="115"/>
      <c r="U22" s="116"/>
      <c r="V22" s="116">
        <v>5635</v>
      </c>
      <c r="W22" s="116">
        <v>6580</v>
      </c>
      <c r="X22" s="116">
        <v>7118</v>
      </c>
      <c r="Y22" s="112">
        <v>7718</v>
      </c>
      <c r="Z22" s="112">
        <v>8631</v>
      </c>
      <c r="AB22" s="117">
        <f t="shared" si="2"/>
        <v>6.4935260350444265E-2</v>
      </c>
    </row>
    <row r="23" spans="1:28" x14ac:dyDescent="0.25">
      <c r="S23" s="115" t="s">
        <v>69</v>
      </c>
      <c r="T23" s="115"/>
      <c r="U23" s="116"/>
      <c r="V23" s="116">
        <v>6627</v>
      </c>
      <c r="W23" s="116">
        <v>8972</v>
      </c>
      <c r="X23" s="116">
        <v>9666</v>
      </c>
      <c r="Y23" s="112">
        <v>10128</v>
      </c>
      <c r="Z23" s="112">
        <v>11134</v>
      </c>
      <c r="AB23" s="117">
        <f t="shared" si="2"/>
        <v>8.3766561086994137E-2</v>
      </c>
    </row>
    <row r="24" spans="1:28" x14ac:dyDescent="0.25">
      <c r="S24" s="115" t="s">
        <v>70</v>
      </c>
      <c r="T24" s="115"/>
      <c r="U24" s="116"/>
      <c r="V24" s="116">
        <v>1117</v>
      </c>
      <c r="W24" s="116">
        <v>1277</v>
      </c>
      <c r="X24" s="116">
        <v>1456</v>
      </c>
      <c r="Y24" s="112">
        <v>1459</v>
      </c>
      <c r="Z24" s="112">
        <v>1538</v>
      </c>
      <c r="AB24" s="117">
        <f t="shared" si="2"/>
        <v>1.1571130856098167E-2</v>
      </c>
    </row>
    <row r="25" spans="1:28" x14ac:dyDescent="0.25">
      <c r="S25" s="115" t="s">
        <v>71</v>
      </c>
      <c r="T25" s="115"/>
      <c r="U25" s="116"/>
      <c r="V25" s="116">
        <v>3767</v>
      </c>
      <c r="W25" s="116">
        <v>4636</v>
      </c>
      <c r="X25" s="116">
        <v>5163</v>
      </c>
      <c r="Y25" s="112">
        <v>5406</v>
      </c>
      <c r="Z25" s="112">
        <v>5948</v>
      </c>
      <c r="AB25" s="117">
        <f t="shared" si="2"/>
        <v>4.4749731035157281E-2</v>
      </c>
    </row>
    <row r="26" spans="1:28" x14ac:dyDescent="0.25">
      <c r="S26" s="115" t="s">
        <v>72</v>
      </c>
      <c r="T26" s="115"/>
      <c r="U26" s="116"/>
      <c r="V26" s="116">
        <v>1504</v>
      </c>
      <c r="W26" s="116">
        <v>1977</v>
      </c>
      <c r="X26" s="116">
        <v>1995</v>
      </c>
      <c r="Y26" s="112">
        <v>2021</v>
      </c>
      <c r="Z26" s="112">
        <v>2090</v>
      </c>
      <c r="AB26" s="117">
        <f t="shared" si="2"/>
        <v>1.5724098497558625E-2</v>
      </c>
    </row>
    <row r="27" spans="1:28" x14ac:dyDescent="0.25">
      <c r="S27" s="115" t="s">
        <v>73</v>
      </c>
      <c r="T27" s="115"/>
      <c r="U27" s="116"/>
      <c r="V27" s="116">
        <v>4969</v>
      </c>
      <c r="W27" s="116">
        <v>6243</v>
      </c>
      <c r="X27" s="116">
        <v>6756</v>
      </c>
      <c r="Y27" s="112">
        <v>7139</v>
      </c>
      <c r="Z27" s="112">
        <v>7799</v>
      </c>
      <c r="AB27" s="117">
        <f t="shared" si="2"/>
        <v>5.8675714919837189E-2</v>
      </c>
    </row>
    <row r="28" spans="1:28" x14ac:dyDescent="0.25">
      <c r="S28" s="115" t="s">
        <v>74</v>
      </c>
      <c r="T28" s="115"/>
      <c r="U28" s="116"/>
      <c r="V28" s="116">
        <v>10523</v>
      </c>
      <c r="W28" s="116">
        <v>14406</v>
      </c>
      <c r="X28" s="116">
        <v>15768</v>
      </c>
      <c r="Y28" s="112">
        <v>16079</v>
      </c>
      <c r="Z28" s="112">
        <v>17270</v>
      </c>
      <c r="AB28" s="117">
        <f t="shared" si="2"/>
        <v>0.1299307086377213</v>
      </c>
    </row>
    <row r="29" spans="1:28" x14ac:dyDescent="0.25">
      <c r="S29" s="115" t="s">
        <v>75</v>
      </c>
      <c r="T29" s="115"/>
      <c r="U29" s="116"/>
      <c r="V29" s="116">
        <v>4457</v>
      </c>
      <c r="W29" s="116">
        <v>5099</v>
      </c>
      <c r="X29" s="116">
        <v>8296</v>
      </c>
      <c r="Y29" s="112">
        <v>5878</v>
      </c>
      <c r="Z29" s="112">
        <v>6437</v>
      </c>
      <c r="AB29" s="117">
        <f t="shared" si="2"/>
        <v>4.8428718674059755E-2</v>
      </c>
    </row>
    <row r="30" spans="1:28" x14ac:dyDescent="0.25">
      <c r="S30" s="115" t="s">
        <v>76</v>
      </c>
      <c r="T30" s="115"/>
      <c r="U30" s="116"/>
      <c r="V30" s="116">
        <v>5260</v>
      </c>
      <c r="W30" s="116">
        <v>6255</v>
      </c>
      <c r="X30" s="116">
        <v>4534</v>
      </c>
      <c r="Y30" s="112">
        <v>6975</v>
      </c>
      <c r="Z30" s="112">
        <v>7075</v>
      </c>
      <c r="AB30" s="117">
        <f t="shared" si="2"/>
        <v>5.3228706636472382E-2</v>
      </c>
    </row>
    <row r="31" spans="1:28" x14ac:dyDescent="0.25">
      <c r="S31" s="115" t="s">
        <v>77</v>
      </c>
      <c r="T31" s="115"/>
      <c r="U31" s="116"/>
      <c r="V31" s="116">
        <v>8453</v>
      </c>
      <c r="W31" s="116">
        <v>11151</v>
      </c>
      <c r="X31" s="116">
        <v>12348</v>
      </c>
      <c r="Y31" s="112">
        <v>13759</v>
      </c>
      <c r="Z31" s="112">
        <v>16288</v>
      </c>
      <c r="AB31" s="117">
        <f t="shared" si="2"/>
        <v>0.12254263939149995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1683</v>
      </c>
      <c r="W32" s="116">
        <v>2012</v>
      </c>
      <c r="X32" s="116">
        <v>2094</v>
      </c>
      <c r="Y32" s="112">
        <v>2269</v>
      </c>
      <c r="Z32" s="112">
        <v>2246</v>
      </c>
      <c r="AB32" s="117">
        <f t="shared" si="2"/>
        <v>1.6897763265797453E-2</v>
      </c>
    </row>
    <row r="33" spans="19:32" x14ac:dyDescent="0.25">
      <c r="S33" s="115" t="s">
        <v>79</v>
      </c>
      <c r="T33" s="115"/>
      <c r="U33" s="116"/>
      <c r="V33" s="116">
        <v>2715</v>
      </c>
      <c r="W33" s="116">
        <v>3562</v>
      </c>
      <c r="X33" s="116">
        <v>3893</v>
      </c>
      <c r="Y33" s="112">
        <v>4362</v>
      </c>
      <c r="Z33" s="112">
        <v>4735</v>
      </c>
      <c r="AB33" s="117">
        <f t="shared" si="2"/>
        <v>3.562373511289E-2</v>
      </c>
    </row>
    <row r="34" spans="19:32" x14ac:dyDescent="0.25">
      <c r="S34" s="118" t="s">
        <v>53</v>
      </c>
      <c r="T34" s="118"/>
      <c r="U34" s="119"/>
      <c r="V34" s="119">
        <v>90601</v>
      </c>
      <c r="W34" s="119">
        <v>110666</v>
      </c>
      <c r="X34" s="119">
        <v>117887</v>
      </c>
      <c r="Y34" s="120">
        <v>122493</v>
      </c>
      <c r="Z34" s="120">
        <v>132917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56698</v>
      </c>
      <c r="W37" s="112">
        <v>67972</v>
      </c>
      <c r="X37" s="112">
        <v>70325</v>
      </c>
      <c r="Y37" s="112">
        <v>74602</v>
      </c>
      <c r="Z37" s="112">
        <v>77924</v>
      </c>
      <c r="AB37" s="132">
        <f>Z37/Z40*100</f>
        <v>83.046295506863331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9299</v>
      </c>
      <c r="W38" s="112">
        <v>11457</v>
      </c>
      <c r="X38" s="112">
        <v>13567</v>
      </c>
      <c r="Y38" s="112">
        <v>14427</v>
      </c>
      <c r="Z38" s="112">
        <v>15908</v>
      </c>
      <c r="AB38" s="132">
        <f>Z38/Z40*100</f>
        <v>16.953704493136669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65997</v>
      </c>
      <c r="W40" s="112">
        <v>79429</v>
      </c>
      <c r="X40" s="112">
        <v>83892</v>
      </c>
      <c r="Y40" s="112">
        <v>89029</v>
      </c>
      <c r="Z40" s="112">
        <v>93832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17</v>
      </c>
      <c r="W44" s="112">
        <v>18</v>
      </c>
      <c r="X44" s="112">
        <v>21</v>
      </c>
      <c r="Y44" s="112">
        <v>15</v>
      </c>
      <c r="Z44" s="112">
        <v>13</v>
      </c>
    </row>
    <row r="45" spans="19:32" x14ac:dyDescent="0.25">
      <c r="S45" s="115" t="s">
        <v>37</v>
      </c>
      <c r="T45" s="115"/>
      <c r="U45" s="112"/>
      <c r="V45" s="112">
        <v>857</v>
      </c>
      <c r="W45" s="112">
        <v>1078</v>
      </c>
      <c r="X45" s="112">
        <v>1098</v>
      </c>
      <c r="Y45" s="112">
        <v>1178</v>
      </c>
      <c r="Z45" s="112">
        <v>1399</v>
      </c>
    </row>
    <row r="46" spans="19:32" x14ac:dyDescent="0.25">
      <c r="S46" s="115" t="s">
        <v>38</v>
      </c>
      <c r="T46" s="115"/>
      <c r="U46" s="112"/>
      <c r="V46" s="112">
        <v>2899</v>
      </c>
      <c r="W46" s="112">
        <v>3205</v>
      </c>
      <c r="X46" s="112">
        <v>3606</v>
      </c>
      <c r="Y46" s="112">
        <v>3508</v>
      </c>
      <c r="Z46" s="112">
        <v>3862</v>
      </c>
    </row>
    <row r="47" spans="19:32" x14ac:dyDescent="0.25">
      <c r="S47" s="115" t="s">
        <v>39</v>
      </c>
      <c r="T47" s="115"/>
      <c r="U47" s="112"/>
      <c r="V47" s="112">
        <v>4486</v>
      </c>
      <c r="W47" s="112">
        <v>5537</v>
      </c>
      <c r="X47" s="112">
        <v>5904</v>
      </c>
      <c r="Y47" s="112">
        <v>5987</v>
      </c>
      <c r="Z47" s="112">
        <v>6400</v>
      </c>
    </row>
    <row r="48" spans="19:32" x14ac:dyDescent="0.25">
      <c r="S48" s="115" t="s">
        <v>40</v>
      </c>
      <c r="T48" s="115"/>
      <c r="U48" s="112"/>
      <c r="V48" s="112">
        <v>5751</v>
      </c>
      <c r="W48" s="112">
        <v>7316</v>
      </c>
      <c r="X48" s="112">
        <v>7848</v>
      </c>
      <c r="Y48" s="112">
        <v>8020</v>
      </c>
      <c r="Z48" s="112">
        <v>8567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6163</v>
      </c>
      <c r="W49" s="112">
        <v>8526</v>
      </c>
      <c r="X49" s="112">
        <v>9048</v>
      </c>
      <c r="Y49" s="112">
        <v>9371</v>
      </c>
      <c r="Z49" s="112">
        <v>10165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Melton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6473</v>
      </c>
      <c r="W50" s="112">
        <v>8098</v>
      </c>
      <c r="X50" s="112">
        <v>8535</v>
      </c>
      <c r="Y50" s="112">
        <v>9206</v>
      </c>
      <c r="Z50" s="112">
        <v>10221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6212</v>
      </c>
      <c r="W51" s="112">
        <v>7297</v>
      </c>
      <c r="X51" s="112">
        <v>7477</v>
      </c>
      <c r="Y51" s="112">
        <v>7737</v>
      </c>
      <c r="Z51" s="112">
        <v>8446</v>
      </c>
    </row>
    <row r="52" spans="1:26" ht="15" customHeight="1" x14ac:dyDescent="0.25">
      <c r="S52" s="115" t="s">
        <v>44</v>
      </c>
      <c r="T52" s="115"/>
      <c r="U52" s="112"/>
      <c r="V52" s="112">
        <v>5142</v>
      </c>
      <c r="W52" s="112">
        <v>6316</v>
      </c>
      <c r="X52" s="112">
        <v>6583</v>
      </c>
      <c r="Y52" s="112">
        <v>6864</v>
      </c>
      <c r="Z52" s="112">
        <v>7227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3861</v>
      </c>
      <c r="W53" s="112">
        <v>4690</v>
      </c>
      <c r="X53" s="112">
        <v>4916</v>
      </c>
      <c r="Y53" s="112">
        <v>5165</v>
      </c>
      <c r="Z53" s="112">
        <v>5535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3057</v>
      </c>
      <c r="W54" s="112">
        <v>3502</v>
      </c>
      <c r="X54" s="112">
        <v>3604</v>
      </c>
      <c r="Y54" s="112">
        <v>3787</v>
      </c>
      <c r="Z54" s="112">
        <v>4016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2193</v>
      </c>
      <c r="W55" s="112">
        <v>2518</v>
      </c>
      <c r="X55" s="112">
        <v>2622</v>
      </c>
      <c r="Y55" s="112">
        <v>2659</v>
      </c>
      <c r="Z55" s="112">
        <v>2715</v>
      </c>
    </row>
    <row r="56" spans="1:26" ht="15" customHeight="1" x14ac:dyDescent="0.25">
      <c r="S56" s="115" t="s">
        <v>48</v>
      </c>
      <c r="T56" s="115"/>
      <c r="U56" s="112"/>
      <c r="V56" s="112">
        <v>933</v>
      </c>
      <c r="W56" s="112">
        <v>1114</v>
      </c>
      <c r="X56" s="112">
        <v>1126</v>
      </c>
      <c r="Y56" s="112">
        <v>1193</v>
      </c>
      <c r="Z56" s="112">
        <v>1336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269</v>
      </c>
      <c r="W57" s="112">
        <v>327</v>
      </c>
      <c r="X57" s="112">
        <v>383</v>
      </c>
      <c r="Y57" s="112">
        <v>396</v>
      </c>
      <c r="Z57" s="112">
        <v>433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67</v>
      </c>
      <c r="W58" s="112">
        <v>86</v>
      </c>
      <c r="X58" s="112">
        <v>88</v>
      </c>
      <c r="Y58" s="112">
        <v>105</v>
      </c>
      <c r="Z58" s="112">
        <v>135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30</v>
      </c>
      <c r="W59" s="112">
        <v>33</v>
      </c>
      <c r="X59" s="112">
        <v>26</v>
      </c>
      <c r="Y59" s="112">
        <v>28</v>
      </c>
      <c r="Z59" s="112">
        <v>21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13</v>
      </c>
      <c r="W60" s="112">
        <v>19</v>
      </c>
      <c r="X60" s="112">
        <v>21</v>
      </c>
      <c r="Y60" s="112">
        <v>21</v>
      </c>
      <c r="Z60" s="112">
        <v>14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48413</v>
      </c>
      <c r="W61" s="112">
        <v>59689</v>
      </c>
      <c r="X61" s="112">
        <v>62903</v>
      </c>
      <c r="Y61" s="112">
        <v>65236</v>
      </c>
      <c r="Z61" s="112">
        <v>70505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27</v>
      </c>
      <c r="W63" s="112">
        <v>28</v>
      </c>
      <c r="X63" s="112">
        <v>15</v>
      </c>
      <c r="Y63" s="112">
        <v>23</v>
      </c>
      <c r="Z63" s="112">
        <v>25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1132</v>
      </c>
      <c r="W64" s="112">
        <v>1272</v>
      </c>
      <c r="X64" s="112">
        <v>1478</v>
      </c>
      <c r="Y64" s="112">
        <v>1426</v>
      </c>
      <c r="Z64" s="112">
        <v>1719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Melton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2923</v>
      </c>
      <c r="W65" s="112">
        <v>3312</v>
      </c>
      <c r="X65" s="112">
        <v>3448</v>
      </c>
      <c r="Y65" s="112">
        <v>3499</v>
      </c>
      <c r="Z65" s="112">
        <v>3828</v>
      </c>
    </row>
    <row r="66" spans="1:26" x14ac:dyDescent="0.25">
      <c r="S66" s="115" t="s">
        <v>39</v>
      </c>
      <c r="T66" s="115"/>
      <c r="U66" s="112"/>
      <c r="V66" s="112">
        <v>4310</v>
      </c>
      <c r="W66" s="112">
        <v>5272</v>
      </c>
      <c r="X66" s="112">
        <v>5678</v>
      </c>
      <c r="Y66" s="112">
        <v>5764</v>
      </c>
      <c r="Z66" s="112">
        <v>6122</v>
      </c>
    </row>
    <row r="67" spans="1:26" x14ac:dyDescent="0.25">
      <c r="S67" s="115" t="s">
        <v>40</v>
      </c>
      <c r="T67" s="115"/>
      <c r="U67" s="112"/>
      <c r="V67" s="112">
        <v>4885</v>
      </c>
      <c r="W67" s="112">
        <v>6635</v>
      </c>
      <c r="X67" s="112">
        <v>6928</v>
      </c>
      <c r="Y67" s="112">
        <v>7247</v>
      </c>
      <c r="Z67" s="112">
        <v>8003</v>
      </c>
    </row>
    <row r="68" spans="1:26" x14ac:dyDescent="0.25">
      <c r="S68" s="115" t="s">
        <v>41</v>
      </c>
      <c r="T68" s="115"/>
      <c r="U68" s="112"/>
      <c r="V68" s="112">
        <v>5428</v>
      </c>
      <c r="W68" s="112">
        <v>6869</v>
      </c>
      <c r="X68" s="112">
        <v>7704</v>
      </c>
      <c r="Y68" s="112">
        <v>8216</v>
      </c>
      <c r="Z68" s="112">
        <v>9017</v>
      </c>
    </row>
    <row r="69" spans="1:26" x14ac:dyDescent="0.25">
      <c r="S69" s="115" t="s">
        <v>42</v>
      </c>
      <c r="T69" s="115"/>
      <c r="U69" s="112"/>
      <c r="V69" s="112">
        <v>5375</v>
      </c>
      <c r="W69" s="112">
        <v>6565</v>
      </c>
      <c r="X69" s="112">
        <v>7171</v>
      </c>
      <c r="Y69" s="112">
        <v>7535</v>
      </c>
      <c r="Z69" s="112">
        <v>8543</v>
      </c>
    </row>
    <row r="70" spans="1:26" x14ac:dyDescent="0.25">
      <c r="S70" s="115" t="s">
        <v>43</v>
      </c>
      <c r="T70" s="115"/>
      <c r="U70" s="112"/>
      <c r="V70" s="112">
        <v>5088</v>
      </c>
      <c r="W70" s="112">
        <v>5963</v>
      </c>
      <c r="X70" s="112">
        <v>6301</v>
      </c>
      <c r="Y70" s="112">
        <v>6592</v>
      </c>
      <c r="Z70" s="112">
        <v>7249</v>
      </c>
    </row>
    <row r="71" spans="1:26" x14ac:dyDescent="0.25">
      <c r="S71" s="115" t="s">
        <v>44</v>
      </c>
      <c r="T71" s="115"/>
      <c r="U71" s="112"/>
      <c r="V71" s="112">
        <v>4635</v>
      </c>
      <c r="W71" s="112">
        <v>5342</v>
      </c>
      <c r="X71" s="112">
        <v>5739</v>
      </c>
      <c r="Y71" s="112">
        <v>5970</v>
      </c>
      <c r="Z71" s="112">
        <v>6234</v>
      </c>
    </row>
    <row r="72" spans="1:26" x14ac:dyDescent="0.25">
      <c r="S72" s="115" t="s">
        <v>45</v>
      </c>
      <c r="T72" s="115"/>
      <c r="U72" s="112"/>
      <c r="V72" s="112">
        <v>3425</v>
      </c>
      <c r="W72" s="112">
        <v>4000</v>
      </c>
      <c r="X72" s="112">
        <v>4378</v>
      </c>
      <c r="Y72" s="112">
        <v>4572</v>
      </c>
      <c r="Z72" s="112">
        <v>4882</v>
      </c>
    </row>
    <row r="73" spans="1:26" x14ac:dyDescent="0.25">
      <c r="S73" s="115" t="s">
        <v>46</v>
      </c>
      <c r="T73" s="115"/>
      <c r="U73" s="112"/>
      <c r="V73" s="112">
        <v>2517</v>
      </c>
      <c r="W73" s="112">
        <v>2914</v>
      </c>
      <c r="X73" s="112">
        <v>3129</v>
      </c>
      <c r="Y73" s="112">
        <v>3190</v>
      </c>
      <c r="Z73" s="112">
        <v>3331</v>
      </c>
    </row>
    <row r="74" spans="1:26" x14ac:dyDescent="0.25">
      <c r="S74" s="115" t="s">
        <v>47</v>
      </c>
      <c r="T74" s="115"/>
      <c r="U74" s="112"/>
      <c r="V74" s="112">
        <v>1642</v>
      </c>
      <c r="W74" s="112">
        <v>1851</v>
      </c>
      <c r="X74" s="112">
        <v>1918</v>
      </c>
      <c r="Y74" s="112">
        <v>2062</v>
      </c>
      <c r="Z74" s="112">
        <v>2080</v>
      </c>
    </row>
    <row r="75" spans="1:26" x14ac:dyDescent="0.25">
      <c r="S75" s="115" t="s">
        <v>48</v>
      </c>
      <c r="T75" s="115"/>
      <c r="U75" s="112"/>
      <c r="V75" s="112">
        <v>563</v>
      </c>
      <c r="W75" s="112">
        <v>678</v>
      </c>
      <c r="X75" s="112">
        <v>788</v>
      </c>
      <c r="Y75" s="112">
        <v>827</v>
      </c>
      <c r="Z75" s="112">
        <v>934</v>
      </c>
    </row>
    <row r="76" spans="1:26" x14ac:dyDescent="0.25">
      <c r="S76" s="115" t="s">
        <v>49</v>
      </c>
      <c r="T76" s="115"/>
      <c r="U76" s="112"/>
      <c r="V76" s="112">
        <v>147</v>
      </c>
      <c r="W76" s="112">
        <v>196</v>
      </c>
      <c r="X76" s="112">
        <v>212</v>
      </c>
      <c r="Y76" s="112">
        <v>235</v>
      </c>
      <c r="Z76" s="112">
        <v>244</v>
      </c>
    </row>
    <row r="77" spans="1:26" x14ac:dyDescent="0.25">
      <c r="S77" s="115" t="s">
        <v>50</v>
      </c>
      <c r="T77" s="115"/>
      <c r="U77" s="112"/>
      <c r="V77" s="112">
        <v>38</v>
      </c>
      <c r="W77" s="112">
        <v>46</v>
      </c>
      <c r="X77" s="112">
        <v>48</v>
      </c>
      <c r="Y77" s="112">
        <v>58</v>
      </c>
      <c r="Z77" s="112">
        <v>69</v>
      </c>
    </row>
    <row r="78" spans="1:26" x14ac:dyDescent="0.25">
      <c r="S78" s="115" t="s">
        <v>51</v>
      </c>
      <c r="T78" s="115"/>
      <c r="U78" s="112"/>
      <c r="V78" s="112">
        <v>35</v>
      </c>
      <c r="W78" s="112">
        <v>31</v>
      </c>
      <c r="X78" s="112">
        <v>24</v>
      </c>
      <c r="Y78" s="112">
        <v>28</v>
      </c>
      <c r="Z78" s="112">
        <v>20</v>
      </c>
    </row>
    <row r="79" spans="1:26" x14ac:dyDescent="0.25">
      <c r="S79" s="115" t="s">
        <v>52</v>
      </c>
      <c r="T79" s="115"/>
      <c r="U79" s="112"/>
      <c r="V79" s="112">
        <v>22</v>
      </c>
      <c r="W79" s="112">
        <v>28</v>
      </c>
      <c r="X79" s="112">
        <v>22</v>
      </c>
      <c r="Y79" s="112">
        <v>28</v>
      </c>
      <c r="Z79" s="112">
        <v>28</v>
      </c>
    </row>
    <row r="80" spans="1:26" x14ac:dyDescent="0.25">
      <c r="S80" s="118" t="s">
        <v>53</v>
      </c>
      <c r="T80" s="118"/>
      <c r="U80" s="112"/>
      <c r="V80" s="112">
        <v>42189</v>
      </c>
      <c r="W80" s="112">
        <v>50981</v>
      </c>
      <c r="X80" s="112">
        <v>54989</v>
      </c>
      <c r="Y80" s="112">
        <v>57256</v>
      </c>
      <c r="Z80" s="112">
        <v>62328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Melton</v>
      </c>
      <c r="D83" s="144"/>
      <c r="E83" s="144"/>
      <c r="F83" s="144"/>
      <c r="G83" s="144"/>
      <c r="H83" s="47"/>
      <c r="I83" s="47"/>
      <c r="J83" s="145" t="str">
        <f>'State data for spotlight'!A1</f>
        <v>Victoria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4062</v>
      </c>
      <c r="W83" s="112">
        <v>4910</v>
      </c>
      <c r="X83" s="112">
        <v>5069</v>
      </c>
      <c r="Y83" s="112">
        <v>5546</v>
      </c>
      <c r="Z83" s="112">
        <v>5840</v>
      </c>
      <c r="AD83" s="117"/>
    </row>
    <row r="84" spans="1:30" ht="15" customHeight="1" x14ac:dyDescent="0.25">
      <c r="A84" s="46"/>
      <c r="B84" s="46"/>
      <c r="C84" s="48"/>
      <c r="D84" s="139" t="s">
        <v>0</v>
      </c>
      <c r="E84" s="139"/>
      <c r="F84" s="139" t="s">
        <v>201</v>
      </c>
      <c r="G84" s="139"/>
      <c r="H84" s="48"/>
      <c r="I84" s="48"/>
      <c r="J84" s="48"/>
      <c r="K84" s="48"/>
      <c r="L84" s="139" t="s">
        <v>0</v>
      </c>
      <c r="M84" s="139"/>
      <c r="N84" s="139" t="s">
        <v>201</v>
      </c>
      <c r="O84" s="139"/>
      <c r="S84" s="115" t="s">
        <v>57</v>
      </c>
      <c r="T84" s="115"/>
      <c r="U84" s="112"/>
      <c r="V84" s="112">
        <v>3698</v>
      </c>
      <c r="W84" s="112">
        <v>4589</v>
      </c>
      <c r="X84" s="112">
        <v>4897</v>
      </c>
      <c r="Y84" s="112">
        <v>5390</v>
      </c>
      <c r="Z84" s="112">
        <v>5864</v>
      </c>
    </row>
    <row r="85" spans="1:30" ht="15" customHeight="1" x14ac:dyDescent="0.25">
      <c r="A85" s="46"/>
      <c r="B85" s="46"/>
      <c r="C85" s="58" t="s">
        <v>1</v>
      </c>
      <c r="D85" s="139" t="s">
        <v>2</v>
      </c>
      <c r="E85" s="139"/>
      <c r="F85" s="139" t="str">
        <f>"since "&amp;$V$2</f>
        <v>since 2016-17</v>
      </c>
      <c r="G85" s="139"/>
      <c r="H85" s="48"/>
      <c r="I85" s="48"/>
      <c r="J85" s="48"/>
      <c r="K85" s="58" t="s">
        <v>1</v>
      </c>
      <c r="L85" s="139" t="s">
        <v>2</v>
      </c>
      <c r="M85" s="139"/>
      <c r="N85" s="139" t="str">
        <f>"since "&amp;$V$2</f>
        <v>since 2016-17</v>
      </c>
      <c r="O85" s="139"/>
      <c r="S85" s="115" t="s">
        <v>195</v>
      </c>
      <c r="T85" s="115"/>
      <c r="U85" s="112"/>
      <c r="V85" s="112">
        <v>6388</v>
      </c>
      <c r="W85" s="112">
        <v>7797</v>
      </c>
      <c r="X85" s="112">
        <v>8221</v>
      </c>
      <c r="Y85" s="112">
        <v>8522</v>
      </c>
      <c r="Z85" s="112">
        <v>8918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132,917</v>
      </c>
      <c r="D86" s="96">
        <f t="shared" ref="D86:D91" si="4">AD4</f>
        <v>8.5098740336182477E-2</v>
      </c>
      <c r="E86" s="97">
        <f t="shared" ref="E86:E91" si="5">AD4</f>
        <v>8.5098740336182477E-2</v>
      </c>
      <c r="F86" s="96">
        <f t="shared" ref="F86:F91" si="6">AF4</f>
        <v>0.46710744166537888</v>
      </c>
      <c r="G86" s="97">
        <f t="shared" ref="G86:G91" si="7">AF4</f>
        <v>0.46710744166537888</v>
      </c>
      <c r="H86" s="57"/>
      <c r="I86" s="57"/>
      <c r="J86" s="140" t="str">
        <f>'State data for spotlight'!J4</f>
        <v>5,274,707</v>
      </c>
      <c r="K86" s="140"/>
      <c r="L86" s="96">
        <f>'State data for spotlight'!L4</f>
        <v>1.4421743640712803E-2</v>
      </c>
      <c r="M86" s="97">
        <f>'State data for spotlight'!L4</f>
        <v>1.4421743640712803E-2</v>
      </c>
      <c r="N86" s="96">
        <f>'State data for spotlight'!N4</f>
        <v>8.438148994686534E-2</v>
      </c>
      <c r="O86" s="97">
        <f>'State data for spotlight'!N4</f>
        <v>8.438148994686534E-2</v>
      </c>
      <c r="S86" s="115" t="s">
        <v>196</v>
      </c>
      <c r="T86" s="115"/>
      <c r="U86" s="112"/>
      <c r="V86" s="112">
        <v>1750</v>
      </c>
      <c r="W86" s="112">
        <v>2207</v>
      </c>
      <c r="X86" s="112">
        <v>2426</v>
      </c>
      <c r="Y86" s="112">
        <v>2674</v>
      </c>
      <c r="Z86" s="112">
        <v>2856</v>
      </c>
    </row>
    <row r="87" spans="1:30" ht="15" customHeight="1" x14ac:dyDescent="0.25">
      <c r="A87" s="98" t="s">
        <v>4</v>
      </c>
      <c r="B87" s="49"/>
      <c r="C87" s="57" t="str">
        <f t="shared" si="3"/>
        <v>70,505</v>
      </c>
      <c r="D87" s="96">
        <f t="shared" si="4"/>
        <v>8.0685458530678655E-2</v>
      </c>
      <c r="E87" s="97">
        <f t="shared" si="5"/>
        <v>8.0685458530678655E-2</v>
      </c>
      <c r="F87" s="96">
        <f t="shared" si="6"/>
        <v>0.45644404966018715</v>
      </c>
      <c r="G87" s="97">
        <f t="shared" si="7"/>
        <v>0.45644404966018715</v>
      </c>
      <c r="H87" s="57"/>
      <c r="I87" s="57"/>
      <c r="J87" s="140" t="str">
        <f>'State data for spotlight'!J5</f>
        <v>2,678,317</v>
      </c>
      <c r="K87" s="140"/>
      <c r="L87" s="96">
        <f>'State data for spotlight'!L5</f>
        <v>7.6054295905234603E-3</v>
      </c>
      <c r="M87" s="97">
        <f>'State data for spotlight'!L5</f>
        <v>7.6054295905234603E-3</v>
      </c>
      <c r="N87" s="96">
        <f>'State data for spotlight'!N5</f>
        <v>7.1082164833552008E-2</v>
      </c>
      <c r="O87" s="97">
        <f>'State data for spotlight'!N5</f>
        <v>7.1082164833552008E-2</v>
      </c>
      <c r="S87" s="115" t="s">
        <v>197</v>
      </c>
      <c r="T87" s="115"/>
      <c r="U87" s="112"/>
      <c r="V87" s="112">
        <v>2411</v>
      </c>
      <c r="W87" s="112">
        <v>2837</v>
      </c>
      <c r="X87" s="112">
        <v>2932</v>
      </c>
      <c r="Y87" s="112">
        <v>3004</v>
      </c>
      <c r="Z87" s="112">
        <v>3103</v>
      </c>
    </row>
    <row r="88" spans="1:30" ht="15" customHeight="1" x14ac:dyDescent="0.25">
      <c r="A88" s="98" t="s">
        <v>5</v>
      </c>
      <c r="B88" s="49"/>
      <c r="C88" s="57" t="str">
        <f t="shared" si="3"/>
        <v>62,328</v>
      </c>
      <c r="D88" s="96">
        <f t="shared" si="4"/>
        <v>8.8622628986620988E-2</v>
      </c>
      <c r="E88" s="97">
        <f t="shared" si="5"/>
        <v>8.8622628986620988E-2</v>
      </c>
      <c r="F88" s="96">
        <f t="shared" si="6"/>
        <v>0.47742195463057335</v>
      </c>
      <c r="G88" s="97">
        <f t="shared" si="7"/>
        <v>0.47742195463057335</v>
      </c>
      <c r="H88" s="57"/>
      <c r="I88" s="57"/>
      <c r="J88" s="140" t="str">
        <f>'State data for spotlight'!J6</f>
        <v>2,593,620</v>
      </c>
      <c r="K88" s="140"/>
      <c r="L88" s="96">
        <f>'State data for spotlight'!L6</f>
        <v>2.0458990541862843E-2</v>
      </c>
      <c r="M88" s="97">
        <f>'State data for spotlight'!L6</f>
        <v>2.0458990541862843E-2</v>
      </c>
      <c r="N88" s="96">
        <f>'State data for spotlight'!N6</f>
        <v>9.7278654845571522E-2</v>
      </c>
      <c r="O88" s="97">
        <f>'State data for spotlight'!N6</f>
        <v>9.7278654845571522E-2</v>
      </c>
      <c r="S88" s="115" t="s">
        <v>198</v>
      </c>
      <c r="T88" s="115"/>
      <c r="U88" s="112"/>
      <c r="V88" s="112">
        <v>1901</v>
      </c>
      <c r="W88" s="112">
        <v>2190</v>
      </c>
      <c r="X88" s="112">
        <v>2328</v>
      </c>
      <c r="Y88" s="112">
        <v>2415</v>
      </c>
      <c r="Z88" s="112">
        <v>2510</v>
      </c>
    </row>
    <row r="89" spans="1:30" ht="15" customHeight="1" x14ac:dyDescent="0.25">
      <c r="A89" s="49" t="s">
        <v>6</v>
      </c>
      <c r="B89" s="49"/>
      <c r="C89" s="57" t="str">
        <f t="shared" si="3"/>
        <v>93,833</v>
      </c>
      <c r="D89" s="96">
        <f t="shared" si="4"/>
        <v>5.4030980757781677E-2</v>
      </c>
      <c r="E89" s="97">
        <f t="shared" si="5"/>
        <v>5.4030980757781677E-2</v>
      </c>
      <c r="F89" s="96">
        <f t="shared" si="6"/>
        <v>0.42166904033211106</v>
      </c>
      <c r="G89" s="97">
        <f t="shared" si="7"/>
        <v>0.42166904033211106</v>
      </c>
      <c r="H89" s="57"/>
      <c r="I89" s="57"/>
      <c r="J89" s="140" t="str">
        <f>'State data for spotlight'!J7</f>
        <v>3,674,745</v>
      </c>
      <c r="K89" s="140"/>
      <c r="L89" s="96">
        <f>'State data for spotlight'!L7</f>
        <v>-4.8048916624486848E-3</v>
      </c>
      <c r="M89" s="97">
        <f>'State data for spotlight'!L7</f>
        <v>-4.8048916624486848E-3</v>
      </c>
      <c r="N89" s="96">
        <f>'State data for spotlight'!N7</f>
        <v>6.9960159780158238E-2</v>
      </c>
      <c r="O89" s="97">
        <f>'State data for spotlight'!N7</f>
        <v>6.9960159780158238E-2</v>
      </c>
      <c r="S89" s="115" t="s">
        <v>199</v>
      </c>
      <c r="T89" s="115"/>
      <c r="U89" s="112"/>
      <c r="V89" s="112">
        <v>4770</v>
      </c>
      <c r="W89" s="112">
        <v>5913</v>
      </c>
      <c r="X89" s="112">
        <v>6378</v>
      </c>
      <c r="Y89" s="112">
        <v>6693</v>
      </c>
      <c r="Z89" s="112">
        <v>6937</v>
      </c>
    </row>
    <row r="90" spans="1:30" ht="15" customHeight="1" x14ac:dyDescent="0.25">
      <c r="A90" s="49" t="s">
        <v>98</v>
      </c>
      <c r="B90" s="49"/>
      <c r="C90" s="57" t="str">
        <f t="shared" si="3"/>
        <v>$48,848</v>
      </c>
      <c r="D90" s="96">
        <f t="shared" si="4"/>
        <v>2.1372559187124773E-2</v>
      </c>
      <c r="E90" s="97">
        <f t="shared" si="5"/>
        <v>2.1372559187124773E-2</v>
      </c>
      <c r="F90" s="96">
        <f t="shared" si="6"/>
        <v>7.3379990771056169E-2</v>
      </c>
      <c r="G90" s="97">
        <f t="shared" si="7"/>
        <v>7.3379990771056169E-2</v>
      </c>
      <c r="H90" s="57"/>
      <c r="I90" s="57"/>
      <c r="J90" s="57"/>
      <c r="K90" s="57" t="str">
        <f>'State data for spotlight'!J8</f>
        <v>$47,209</v>
      </c>
      <c r="L90" s="96">
        <f>'State data for spotlight'!L8</f>
        <v>5.506898121546655E-2</v>
      </c>
      <c r="M90" s="97">
        <f>'State data for spotlight'!L8</f>
        <v>5.506898121546655E-2</v>
      </c>
      <c r="N90" s="96">
        <f>'State data for spotlight'!N8</f>
        <v>0.1204561491199776</v>
      </c>
      <c r="O90" s="97">
        <f>'State data for spotlight'!N8</f>
        <v>0.1204561491199776</v>
      </c>
      <c r="S90" s="115" t="s">
        <v>58</v>
      </c>
      <c r="T90" s="115"/>
      <c r="U90" s="112"/>
      <c r="V90" s="112">
        <v>4117</v>
      </c>
      <c r="W90" s="112">
        <v>5157</v>
      </c>
      <c r="X90" s="112">
        <v>5375</v>
      </c>
      <c r="Y90" s="112">
        <v>5727</v>
      </c>
      <c r="Z90" s="112">
        <v>5993</v>
      </c>
    </row>
    <row r="91" spans="1:30" ht="15" customHeight="1" x14ac:dyDescent="0.25">
      <c r="A91" s="49" t="s">
        <v>7</v>
      </c>
      <c r="B91" s="49"/>
      <c r="C91" s="57" t="str">
        <f t="shared" si="3"/>
        <v>$5,695.3 mil</v>
      </c>
      <c r="D91" s="96">
        <f t="shared" si="4"/>
        <v>7.8724435942651771E-2</v>
      </c>
      <c r="E91" s="97">
        <f t="shared" si="5"/>
        <v>7.8724435942651771E-2</v>
      </c>
      <c r="F91" s="96">
        <f t="shared" si="6"/>
        <v>0.59671618161785989</v>
      </c>
      <c r="G91" s="97">
        <f t="shared" si="7"/>
        <v>0.59671618161785989</v>
      </c>
      <c r="H91" s="57"/>
      <c r="I91" s="57"/>
      <c r="J91" s="57"/>
      <c r="K91" s="57" t="str">
        <f>'State data for spotlight'!J9</f>
        <v>$245.4 bil</v>
      </c>
      <c r="L91" s="96">
        <f>'State data for spotlight'!L9</f>
        <v>4.7371657837374626E-2</v>
      </c>
      <c r="M91" s="97">
        <f>'State data for spotlight'!L9</f>
        <v>4.7371657837374626E-2</v>
      </c>
      <c r="N91" s="96">
        <f>'State data for spotlight'!N9</f>
        <v>0.24227335855331145</v>
      </c>
      <c r="O91" s="97">
        <f>'State data for spotlight'!N9</f>
        <v>0.24227335855331145</v>
      </c>
      <c r="S91" s="118" t="s">
        <v>53</v>
      </c>
      <c r="T91" s="118"/>
      <c r="U91" s="112"/>
      <c r="V91" s="112">
        <v>35142</v>
      </c>
      <c r="W91" s="112">
        <v>42387</v>
      </c>
      <c r="X91" s="112">
        <v>44412</v>
      </c>
      <c r="Y91" s="112">
        <v>47255</v>
      </c>
      <c r="Z91" s="112">
        <v>49526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5" t="s">
        <v>202</v>
      </c>
      <c r="S93" s="115" t="s">
        <v>56</v>
      </c>
      <c r="T93" s="115"/>
      <c r="U93" s="112"/>
      <c r="V93" s="112">
        <v>3033</v>
      </c>
      <c r="W93" s="112">
        <v>3702</v>
      </c>
      <c r="X93" s="112">
        <v>3947</v>
      </c>
      <c r="Y93" s="112">
        <v>4180</v>
      </c>
      <c r="Z93" s="112">
        <v>4389</v>
      </c>
    </row>
    <row r="94" spans="1:30" ht="15" customHeight="1" x14ac:dyDescent="0.25">
      <c r="A94" s="136" t="s">
        <v>203</v>
      </c>
      <c r="S94" s="115" t="s">
        <v>57</v>
      </c>
      <c r="T94" s="115"/>
      <c r="U94" s="112"/>
      <c r="V94" s="112">
        <v>5181</v>
      </c>
      <c r="W94" s="112">
        <v>6389</v>
      </c>
      <c r="X94" s="112">
        <v>6979</v>
      </c>
      <c r="Y94" s="112">
        <v>7592</v>
      </c>
      <c r="Z94" s="112">
        <v>8309</v>
      </c>
    </row>
    <row r="95" spans="1:30" ht="15" customHeight="1" x14ac:dyDescent="0.25">
      <c r="A95" s="134" t="s">
        <v>286</v>
      </c>
      <c r="S95" s="115" t="s">
        <v>195</v>
      </c>
      <c r="T95" s="115"/>
      <c r="U95" s="112"/>
      <c r="V95" s="112">
        <v>988</v>
      </c>
      <c r="W95" s="112">
        <v>1230</v>
      </c>
      <c r="X95" s="112">
        <v>1341</v>
      </c>
      <c r="Y95" s="112">
        <v>1483</v>
      </c>
      <c r="Z95" s="112">
        <v>1531</v>
      </c>
    </row>
    <row r="96" spans="1:30" ht="15" customHeight="1" x14ac:dyDescent="0.25">
      <c r="A96" s="135" t="s">
        <v>278</v>
      </c>
      <c r="S96" s="115" t="s">
        <v>196</v>
      </c>
      <c r="T96" s="115"/>
      <c r="U96" s="112"/>
      <c r="V96" s="112">
        <v>4359</v>
      </c>
      <c r="W96" s="112">
        <v>5592</v>
      </c>
      <c r="X96" s="112">
        <v>6188</v>
      </c>
      <c r="Y96" s="112">
        <v>6807</v>
      </c>
      <c r="Z96" s="112">
        <v>7318</v>
      </c>
    </row>
    <row r="97" spans="1:32" ht="15" customHeight="1" x14ac:dyDescent="0.25">
      <c r="A97" s="134" t="s">
        <v>290</v>
      </c>
      <c r="S97" s="115" t="s">
        <v>197</v>
      </c>
      <c r="T97" s="115"/>
      <c r="U97" s="112"/>
      <c r="V97" s="112">
        <v>6412</v>
      </c>
      <c r="W97" s="112">
        <v>7488</v>
      </c>
      <c r="X97" s="112">
        <v>7678</v>
      </c>
      <c r="Y97" s="112">
        <v>7832</v>
      </c>
      <c r="Z97" s="112">
        <v>8057</v>
      </c>
    </row>
    <row r="98" spans="1:32" ht="15" customHeight="1" x14ac:dyDescent="0.25">
      <c r="A98" s="134" t="s">
        <v>291</v>
      </c>
      <c r="S98" s="115" t="s">
        <v>198</v>
      </c>
      <c r="T98" s="115"/>
      <c r="U98" s="112"/>
      <c r="V98" s="112">
        <v>3576</v>
      </c>
      <c r="W98" s="112">
        <v>4355</v>
      </c>
      <c r="X98" s="112">
        <v>4542</v>
      </c>
      <c r="Y98" s="112">
        <v>4700</v>
      </c>
      <c r="Z98" s="112">
        <v>4940</v>
      </c>
    </row>
    <row r="99" spans="1:32" ht="15" customHeight="1" x14ac:dyDescent="0.25">
      <c r="S99" s="115" t="s">
        <v>199</v>
      </c>
      <c r="T99" s="115"/>
      <c r="U99" s="112"/>
      <c r="V99" s="112">
        <v>574</v>
      </c>
      <c r="W99" s="112">
        <v>794</v>
      </c>
      <c r="X99" s="112">
        <v>919</v>
      </c>
      <c r="Y99" s="112">
        <v>973</v>
      </c>
      <c r="Z99" s="112">
        <v>1069</v>
      </c>
    </row>
    <row r="100" spans="1:32" ht="15" customHeight="1" x14ac:dyDescent="0.25">
      <c r="S100" s="115" t="s">
        <v>58</v>
      </c>
      <c r="T100" s="115"/>
      <c r="U100" s="112"/>
      <c r="V100" s="112">
        <v>1980</v>
      </c>
      <c r="W100" s="112">
        <v>2488</v>
      </c>
      <c r="X100" s="112">
        <v>2804</v>
      </c>
      <c r="Y100" s="112">
        <v>3097</v>
      </c>
      <c r="Z100" s="112">
        <v>3296</v>
      </c>
    </row>
    <row r="101" spans="1:32" x14ac:dyDescent="0.25">
      <c r="A101" s="18"/>
      <c r="S101" s="118" t="s">
        <v>53</v>
      </c>
      <c r="T101" s="118"/>
      <c r="U101" s="112"/>
      <c r="V101" s="112">
        <v>30859</v>
      </c>
      <c r="W101" s="112">
        <v>37042</v>
      </c>
      <c r="X101" s="112">
        <v>39473</v>
      </c>
      <c r="Y101" s="112">
        <v>41770</v>
      </c>
      <c r="Z101" s="112">
        <v>44226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204</v>
      </c>
      <c r="Y103" s="106" t="s">
        <v>281</v>
      </c>
      <c r="Z103" s="106" t="s">
        <v>287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79944</v>
      </c>
      <c r="W104" s="112">
        <v>92234</v>
      </c>
      <c r="X104" s="112">
        <v>96942</v>
      </c>
      <c r="Y104" s="112">
        <v>107889</v>
      </c>
      <c r="Z104" s="112">
        <v>107889</v>
      </c>
      <c r="AB104" s="109" t="str">
        <f>TEXT(Z104,"###,###")</f>
        <v>107,889</v>
      </c>
      <c r="AD104" s="130">
        <f>Z104/($Z$4)*100</f>
        <v>81.170203961870939</v>
      </c>
      <c r="AF104" s="109"/>
    </row>
    <row r="105" spans="1:32" x14ac:dyDescent="0.25">
      <c r="S105" s="115" t="s">
        <v>17</v>
      </c>
      <c r="T105" s="115"/>
      <c r="U105" s="112"/>
      <c r="V105" s="112">
        <v>11455</v>
      </c>
      <c r="W105" s="112">
        <v>13416</v>
      </c>
      <c r="X105" s="112">
        <v>15049</v>
      </c>
      <c r="Y105" s="112">
        <v>14972</v>
      </c>
      <c r="Z105" s="112">
        <v>16016</v>
      </c>
      <c r="AB105" s="109" t="str">
        <f>TEXT(Z105,"###,###")</f>
        <v>16,016</v>
      </c>
      <c r="AD105" s="130">
        <f>Z105/($Z$4)*100</f>
        <v>12.049624953918611</v>
      </c>
      <c r="AF105" s="109"/>
    </row>
    <row r="106" spans="1:32" x14ac:dyDescent="0.25">
      <c r="S106" s="118" t="s">
        <v>53</v>
      </c>
      <c r="T106" s="118"/>
      <c r="U106" s="120"/>
      <c r="V106" s="120">
        <v>91399</v>
      </c>
      <c r="W106" s="120">
        <v>105650</v>
      </c>
      <c r="X106" s="120">
        <v>111991</v>
      </c>
      <c r="Y106" s="120">
        <v>122861</v>
      </c>
      <c r="Z106" s="120">
        <v>123905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11683</v>
      </c>
      <c r="W108" s="112">
        <v>16753</v>
      </c>
      <c r="X108" s="112">
        <v>15516</v>
      </c>
      <c r="Y108" s="112">
        <v>17589</v>
      </c>
      <c r="Z108" s="112">
        <v>17818</v>
      </c>
      <c r="AB108" s="109" t="str">
        <f>TEXT(Z108,"###,###")</f>
        <v>17,818</v>
      </c>
      <c r="AD108" s="130">
        <f>Z108/($Z$4)*100</f>
        <v>13.405358231076537</v>
      </c>
      <c r="AF108" s="109"/>
    </row>
    <row r="109" spans="1:32" x14ac:dyDescent="0.25">
      <c r="S109" s="115" t="s">
        <v>20</v>
      </c>
      <c r="T109" s="115"/>
      <c r="U109" s="112"/>
      <c r="V109" s="112">
        <v>10903</v>
      </c>
      <c r="W109" s="112">
        <v>12870</v>
      </c>
      <c r="X109" s="112">
        <v>12808</v>
      </c>
      <c r="Y109" s="112">
        <v>13246</v>
      </c>
      <c r="Z109" s="112">
        <v>15332</v>
      </c>
      <c r="AB109" s="109" t="str">
        <f>TEXT(Z109,"###,###")</f>
        <v>15,332</v>
      </c>
      <c r="AD109" s="130">
        <f>Z109/($Z$4)*100</f>
        <v>11.535018093998509</v>
      </c>
      <c r="AF109" s="109"/>
    </row>
    <row r="110" spans="1:32" x14ac:dyDescent="0.25">
      <c r="S110" s="115" t="s">
        <v>21</v>
      </c>
      <c r="T110" s="115"/>
      <c r="U110" s="112"/>
      <c r="V110" s="112">
        <v>19952</v>
      </c>
      <c r="W110" s="112">
        <v>22750</v>
      </c>
      <c r="X110" s="112">
        <v>26091</v>
      </c>
      <c r="Y110" s="112">
        <v>25824</v>
      </c>
      <c r="Z110" s="112">
        <v>28677</v>
      </c>
      <c r="AB110" s="109" t="str">
        <f>TEXT(Z110,"###,###")</f>
        <v>28,677</v>
      </c>
      <c r="AD110" s="130">
        <f>Z110/($Z$4)*100</f>
        <v>21.575118306913339</v>
      </c>
      <c r="AF110" s="109"/>
    </row>
    <row r="111" spans="1:32" x14ac:dyDescent="0.25">
      <c r="S111" s="115" t="s">
        <v>22</v>
      </c>
      <c r="T111" s="115"/>
      <c r="U111" s="112"/>
      <c r="V111" s="112">
        <v>42020</v>
      </c>
      <c r="W111" s="112">
        <v>50919</v>
      </c>
      <c r="X111" s="112">
        <v>56373</v>
      </c>
      <c r="Y111" s="112">
        <v>58062</v>
      </c>
      <c r="Z111" s="112">
        <v>63428</v>
      </c>
      <c r="AB111" s="109" t="str">
        <f>TEXT(Z111,"###,###")</f>
        <v>63,428</v>
      </c>
      <c r="AD111" s="130">
        <f>Z111/($Z$4)*100</f>
        <v>47.720005717853994</v>
      </c>
      <c r="AF111" s="109"/>
    </row>
    <row r="112" spans="1:32" x14ac:dyDescent="0.25">
      <c r="S112" s="118" t="s">
        <v>53</v>
      </c>
      <c r="T112" s="118"/>
      <c r="U112" s="112"/>
      <c r="V112" s="112">
        <v>90603</v>
      </c>
      <c r="W112" s="112">
        <v>110668</v>
      </c>
      <c r="X112" s="112">
        <v>117892</v>
      </c>
      <c r="Y112" s="112">
        <v>122497</v>
      </c>
      <c r="Z112" s="112">
        <v>132917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39.07</v>
      </c>
      <c r="W118" s="131">
        <v>38.770000000000003</v>
      </c>
      <c r="X118" s="131">
        <v>38.67</v>
      </c>
      <c r="Y118" s="131">
        <v>38.74</v>
      </c>
      <c r="Z118" s="131">
        <v>38.729999999999997</v>
      </c>
      <c r="AB118" s="109" t="str">
        <f>TEXT(Z118,"##.0")</f>
        <v>38.7</v>
      </c>
    </row>
    <row r="120" spans="19:32" x14ac:dyDescent="0.25">
      <c r="S120" s="101" t="s">
        <v>100</v>
      </c>
      <c r="T120" s="112"/>
      <c r="U120" s="112"/>
      <c r="V120" s="112">
        <v>58436</v>
      </c>
      <c r="W120" s="112">
        <v>70108</v>
      </c>
      <c r="X120" s="112">
        <v>73962</v>
      </c>
      <c r="Y120" s="112">
        <v>78270</v>
      </c>
      <c r="Z120" s="112">
        <v>81827</v>
      </c>
      <c r="AB120" s="109" t="str">
        <f>TEXT(Z120,"###,###")</f>
        <v>81,827</v>
      </c>
    </row>
    <row r="121" spans="19:32" x14ac:dyDescent="0.25">
      <c r="S121" s="101" t="s">
        <v>101</v>
      </c>
      <c r="T121" s="112"/>
      <c r="U121" s="112"/>
      <c r="V121" s="112">
        <v>3885</v>
      </c>
      <c r="W121" s="112">
        <v>4730</v>
      </c>
      <c r="X121" s="112">
        <v>4765</v>
      </c>
      <c r="Y121" s="112">
        <v>5223</v>
      </c>
      <c r="Z121" s="112">
        <v>5572</v>
      </c>
      <c r="AB121" s="109" t="str">
        <f>TEXT(Z121,"###,###")</f>
        <v>5,572</v>
      </c>
    </row>
    <row r="122" spans="19:32" x14ac:dyDescent="0.25">
      <c r="S122" s="101" t="s">
        <v>102</v>
      </c>
      <c r="T122" s="112"/>
      <c r="U122" s="112"/>
      <c r="V122" s="112">
        <v>3677</v>
      </c>
      <c r="W122" s="112">
        <v>4590</v>
      </c>
      <c r="X122" s="112">
        <v>5164</v>
      </c>
      <c r="Y122" s="112">
        <v>5531</v>
      </c>
      <c r="Z122" s="112">
        <v>6431</v>
      </c>
      <c r="AB122" s="109" t="str">
        <f>TEXT(Z122,"###,###")</f>
        <v>6,431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62113</v>
      </c>
      <c r="W124" s="112">
        <v>74698</v>
      </c>
      <c r="X124" s="112">
        <v>79126</v>
      </c>
      <c r="Y124" s="112">
        <v>83801</v>
      </c>
      <c r="Z124" s="112">
        <v>88258</v>
      </c>
      <c r="AB124" s="109" t="str">
        <f>TEXT(Z124,"###,###")</f>
        <v>88,258</v>
      </c>
      <c r="AD124" s="127">
        <f>Z124/$Z$7*100</f>
        <v>94.058593458591318</v>
      </c>
    </row>
    <row r="125" spans="19:32" x14ac:dyDescent="0.25">
      <c r="S125" s="101" t="s">
        <v>104</v>
      </c>
      <c r="T125" s="112"/>
      <c r="U125" s="112"/>
      <c r="V125" s="112">
        <v>7562</v>
      </c>
      <c r="W125" s="112">
        <v>9320</v>
      </c>
      <c r="X125" s="112">
        <v>9929</v>
      </c>
      <c r="Y125" s="112">
        <v>10754</v>
      </c>
      <c r="Z125" s="112">
        <v>12003</v>
      </c>
      <c r="AB125" s="109" t="str">
        <f>TEXT(Z125,"###,###")</f>
        <v>12,003</v>
      </c>
      <c r="AD125" s="127">
        <f>Z125/$Z$7*100</f>
        <v>12.791874926731534</v>
      </c>
    </row>
    <row r="127" spans="19:32" x14ac:dyDescent="0.25">
      <c r="S127" s="101" t="s">
        <v>105</v>
      </c>
      <c r="T127" s="112"/>
      <c r="U127" s="112"/>
      <c r="V127" s="112">
        <v>35141</v>
      </c>
      <c r="W127" s="112">
        <v>42387</v>
      </c>
      <c r="X127" s="112">
        <v>44410</v>
      </c>
      <c r="Y127" s="112">
        <v>47256</v>
      </c>
      <c r="Z127" s="112">
        <v>49529</v>
      </c>
      <c r="AB127" s="109" t="str">
        <f>TEXT(Z127,"###,###")</f>
        <v>49,529</v>
      </c>
      <c r="AD127" s="127">
        <f>Z127/$Z$7*100</f>
        <v>52.784201720077164</v>
      </c>
    </row>
    <row r="128" spans="19:32" x14ac:dyDescent="0.25">
      <c r="S128" s="101" t="s">
        <v>106</v>
      </c>
      <c r="T128" s="112"/>
      <c r="U128" s="112"/>
      <c r="V128" s="112">
        <v>30858</v>
      </c>
      <c r="W128" s="112">
        <v>37037</v>
      </c>
      <c r="X128" s="112">
        <v>39478</v>
      </c>
      <c r="Y128" s="112">
        <v>41771</v>
      </c>
      <c r="Z128" s="112">
        <v>44229</v>
      </c>
      <c r="AB128" s="109" t="str">
        <f>TEXT(Z128,"###,###")</f>
        <v>44,229</v>
      </c>
      <c r="AD128" s="127">
        <f>Z128/$Z$7*100</f>
        <v>47.135869043939763</v>
      </c>
    </row>
    <row r="130" spans="19:20" x14ac:dyDescent="0.25">
      <c r="S130" s="101" t="s">
        <v>282</v>
      </c>
      <c r="T130" s="127">
        <v>87.204927903829144</v>
      </c>
    </row>
    <row r="131" spans="19:20" x14ac:dyDescent="0.25">
      <c r="S131" s="101" t="s">
        <v>283</v>
      </c>
      <c r="T131" s="127">
        <v>5.9382093719693501</v>
      </c>
    </row>
    <row r="132" spans="19:20" x14ac:dyDescent="0.25">
      <c r="S132" s="101" t="s">
        <v>284</v>
      </c>
      <c r="T132" s="127">
        <v>6.8536655547621841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90FF4E35-8BA5-49F6-B4B0-895C9AFAEE3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21E5145F-2F5E-4291-B69F-B53C95C84E1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7BBACB9C-EF24-4397-9849-DEFA9008A60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939474B0-84AC-4B0E-B9E8-24DF5C0DB04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03848-33DC-4507-8238-11C7C8368A8E}">
  <sheetPr codeName="Sheet110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156</v>
      </c>
      <c r="T1" s="99"/>
      <c r="U1" s="99"/>
      <c r="V1" s="99"/>
      <c r="W1" s="99"/>
      <c r="X1" s="99"/>
      <c r="Y1" s="100" t="s">
        <v>246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204</v>
      </c>
      <c r="Y2" s="103" t="s">
        <v>281</v>
      </c>
      <c r="Z2" s="103" t="s">
        <v>287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60" t="s">
        <v>292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156</v>
      </c>
      <c r="Y3" s="105" t="s">
        <v>246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8.46 Mildura, Victoria,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41506</v>
      </c>
      <c r="W4" s="108">
        <v>46437</v>
      </c>
      <c r="X4" s="108">
        <v>46775</v>
      </c>
      <c r="Y4" s="108">
        <v>49687</v>
      </c>
      <c r="Z4" s="108">
        <v>50626</v>
      </c>
      <c r="AB4" s="109" t="str">
        <f>TEXT(Z4,"###,###")</f>
        <v>50,626</v>
      </c>
      <c r="AD4" s="110">
        <f>Z4/Y4-1</f>
        <v>1.8898303379153436E-2</v>
      </c>
      <c r="AF4" s="110">
        <f>Z4/V4-1</f>
        <v>0.21972726834674505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21027</v>
      </c>
      <c r="W5" s="108">
        <v>24059</v>
      </c>
      <c r="X5" s="108">
        <v>24018</v>
      </c>
      <c r="Y5" s="108">
        <v>25765</v>
      </c>
      <c r="Z5" s="108">
        <v>25738</v>
      </c>
      <c r="AB5" s="109" t="str">
        <f>TEXT(Z5,"###,###")</f>
        <v>25,738</v>
      </c>
      <c r="AD5" s="110">
        <f t="shared" ref="AD5:AD9" si="0">Z5/Y5-1</f>
        <v>-1.0479332427711929E-3</v>
      </c>
      <c r="AF5" s="110">
        <f t="shared" ref="AF5:AF9" si="1">Z5/V5-1</f>
        <v>0.22404527512246153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20483</v>
      </c>
      <c r="W6" s="108">
        <v>22376</v>
      </c>
      <c r="X6" s="108">
        <v>22756</v>
      </c>
      <c r="Y6" s="108">
        <v>23921</v>
      </c>
      <c r="Z6" s="108">
        <v>24857</v>
      </c>
      <c r="AB6" s="109" t="str">
        <f>TEXT(Z6,"###,###")</f>
        <v>24,857</v>
      </c>
      <c r="AD6" s="110">
        <f t="shared" si="0"/>
        <v>3.9128798963254052E-2</v>
      </c>
      <c r="AF6" s="110">
        <f t="shared" si="1"/>
        <v>0.21354293804618463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28068</v>
      </c>
      <c r="W7" s="108">
        <v>31363</v>
      </c>
      <c r="X7" s="108">
        <v>30951</v>
      </c>
      <c r="Y7" s="108">
        <v>33392</v>
      </c>
      <c r="Z7" s="108">
        <v>32548</v>
      </c>
      <c r="AB7" s="109" t="str">
        <f>TEXT(Z7,"###,###")</f>
        <v>32,548</v>
      </c>
      <c r="AD7" s="110">
        <f t="shared" si="0"/>
        <v>-2.5275515093435508E-2</v>
      </c>
      <c r="AF7" s="110">
        <f t="shared" si="1"/>
        <v>0.15961236995867178</v>
      </c>
    </row>
    <row r="8" spans="1:32" ht="17.25" customHeight="1" x14ac:dyDescent="0.25">
      <c r="A8" s="64" t="s">
        <v>12</v>
      </c>
      <c r="B8" s="65"/>
      <c r="C8" s="29"/>
      <c r="D8" s="66" t="str">
        <f>AB4</f>
        <v>50,626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32,548</v>
      </c>
      <c r="P8" s="67"/>
      <c r="S8" s="107" t="s">
        <v>84</v>
      </c>
      <c r="T8" s="108"/>
      <c r="U8" s="108"/>
      <c r="V8" s="108">
        <v>33814</v>
      </c>
      <c r="W8" s="108">
        <v>35457</v>
      </c>
      <c r="X8" s="108">
        <v>35040</v>
      </c>
      <c r="Y8" s="108">
        <v>34660.04</v>
      </c>
      <c r="Z8" s="108">
        <v>39065</v>
      </c>
      <c r="AB8" s="109" t="str">
        <f>TEXT(Z8,"$###,###")</f>
        <v>$39,065</v>
      </c>
      <c r="AD8" s="110">
        <f t="shared" si="0"/>
        <v>0.12709044767403621</v>
      </c>
      <c r="AF8" s="110">
        <f t="shared" si="1"/>
        <v>0.15529070799077305</v>
      </c>
    </row>
    <row r="9" spans="1:32" x14ac:dyDescent="0.25">
      <c r="A9" s="30" t="s">
        <v>14</v>
      </c>
      <c r="B9" s="71"/>
      <c r="C9" s="72"/>
      <c r="D9" s="73">
        <f>AD104</f>
        <v>78.609805238415049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51.643726189013151</v>
      </c>
      <c r="P9" s="74" t="s">
        <v>85</v>
      </c>
      <c r="S9" s="107" t="s">
        <v>7</v>
      </c>
      <c r="T9" s="108"/>
      <c r="U9" s="108"/>
      <c r="V9" s="108">
        <v>1249625725</v>
      </c>
      <c r="W9" s="108">
        <v>1438149876</v>
      </c>
      <c r="X9" s="108">
        <v>1464866053</v>
      </c>
      <c r="Y9" s="108">
        <v>1573324397</v>
      </c>
      <c r="Z9" s="108">
        <v>1656407610</v>
      </c>
      <c r="AB9" s="109" t="str">
        <f>TEXT(Z9/1000000,"$#,###.0")&amp;" mil"</f>
        <v>$1,656.4 mil</v>
      </c>
      <c r="AD9" s="110">
        <f t="shared" si="0"/>
        <v>5.2807426846251282E-2</v>
      </c>
      <c r="AF9" s="110">
        <f t="shared" si="1"/>
        <v>0.32552297608950065</v>
      </c>
    </row>
    <row r="10" spans="1:32" x14ac:dyDescent="0.25">
      <c r="A10" s="30" t="s">
        <v>17</v>
      </c>
      <c r="B10" s="71"/>
      <c r="C10" s="72"/>
      <c r="D10" s="73">
        <f>AD105</f>
        <v>11.867419902816735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48.261029863586089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83.464421777067713</v>
      </c>
      <c r="P11" s="74" t="s">
        <v>85</v>
      </c>
      <c r="S11" s="107" t="s">
        <v>29</v>
      </c>
      <c r="T11" s="112"/>
      <c r="U11" s="112"/>
      <c r="V11" s="112">
        <v>36889</v>
      </c>
      <c r="W11" s="112">
        <v>40938</v>
      </c>
      <c r="X11" s="112">
        <v>41881</v>
      </c>
      <c r="Y11" s="112">
        <v>44323</v>
      </c>
      <c r="Z11" s="112">
        <v>45248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8.5074351726680604</v>
      </c>
      <c r="P12" s="74" t="s">
        <v>85</v>
      </c>
      <c r="S12" s="107" t="s">
        <v>30</v>
      </c>
      <c r="T12" s="112"/>
      <c r="U12" s="112"/>
      <c r="V12" s="112">
        <v>4622</v>
      </c>
      <c r="W12" s="112">
        <v>5493</v>
      </c>
      <c r="X12" s="112">
        <v>4892</v>
      </c>
      <c r="Y12" s="112">
        <v>5367</v>
      </c>
      <c r="Z12" s="112">
        <v>5378</v>
      </c>
    </row>
    <row r="13" spans="1:32" ht="15" customHeight="1" x14ac:dyDescent="0.25">
      <c r="A13" s="30" t="s">
        <v>19</v>
      </c>
      <c r="B13" s="72"/>
      <c r="C13" s="72"/>
      <c r="D13" s="73">
        <f>AD108</f>
        <v>15.322166475723936</v>
      </c>
      <c r="E13" s="74" t="s">
        <v>85</v>
      </c>
      <c r="F13" s="24"/>
      <c r="G13" s="142" t="s">
        <v>285</v>
      </c>
      <c r="H13" s="143"/>
      <c r="I13" s="143"/>
      <c r="J13" s="143"/>
      <c r="K13" s="143"/>
      <c r="L13" s="143"/>
      <c r="M13" s="81"/>
      <c r="N13" s="72"/>
      <c r="O13" s="73">
        <f>T132</f>
        <v>8.0281430502642248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17.376446884999801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41.3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29.303124876545649</v>
      </c>
      <c r="E15" s="74" t="s">
        <v>85</v>
      </c>
      <c r="F15" s="24"/>
      <c r="G15" s="33" t="s">
        <v>279</v>
      </c>
      <c r="H15" s="72"/>
      <c r="I15" s="72"/>
      <c r="J15" s="72"/>
      <c r="K15" s="82"/>
      <c r="L15" s="72"/>
      <c r="M15" s="72"/>
      <c r="N15" s="72"/>
      <c r="O15" s="73">
        <f>AB38</f>
        <v>21.947397529650342</v>
      </c>
      <c r="P15" s="74" t="s">
        <v>85</v>
      </c>
      <c r="S15" s="115" t="s">
        <v>61</v>
      </c>
      <c r="T15" s="115"/>
      <c r="U15" s="116"/>
      <c r="V15" s="116">
        <v>4198</v>
      </c>
      <c r="W15" s="116">
        <v>4269</v>
      </c>
      <c r="X15" s="116">
        <v>4734</v>
      </c>
      <c r="Y15" s="112">
        <v>5603</v>
      </c>
      <c r="Z15" s="112">
        <v>5585</v>
      </c>
      <c r="AB15" s="117">
        <f t="shared" ref="AB15:AB34" si="2">IF(Z15="np",0,Z15/$Z$34)</f>
        <v>0.11031880851736262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28.682890214514284</v>
      </c>
      <c r="E16" s="85" t="s">
        <v>85</v>
      </c>
      <c r="F16" s="24"/>
      <c r="G16" s="86" t="s">
        <v>280</v>
      </c>
      <c r="H16" s="35"/>
      <c r="I16" s="35"/>
      <c r="J16" s="35"/>
      <c r="K16" s="36"/>
      <c r="L16" s="35"/>
      <c r="M16" s="35"/>
      <c r="N16" s="35"/>
      <c r="O16" s="84">
        <f>AB37</f>
        <v>78.052602470349669</v>
      </c>
      <c r="P16" s="37" t="s">
        <v>85</v>
      </c>
      <c r="S16" s="115" t="s">
        <v>62</v>
      </c>
      <c r="T16" s="115"/>
      <c r="U16" s="116"/>
      <c r="V16" s="116">
        <v>246</v>
      </c>
      <c r="W16" s="116">
        <v>290</v>
      </c>
      <c r="X16" s="116">
        <v>263</v>
      </c>
      <c r="Y16" s="112">
        <v>233</v>
      </c>
      <c r="Z16" s="112">
        <v>285</v>
      </c>
      <c r="AB16" s="117">
        <f t="shared" si="2"/>
        <v>5.6295184292655944E-3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2389</v>
      </c>
      <c r="W17" s="116">
        <v>2831</v>
      </c>
      <c r="X17" s="116">
        <v>2595</v>
      </c>
      <c r="Y17" s="112">
        <v>2535</v>
      </c>
      <c r="Z17" s="112">
        <v>2659</v>
      </c>
      <c r="AB17" s="117">
        <f t="shared" si="2"/>
        <v>5.2522419310235845E-2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289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304</v>
      </c>
      <c r="W18" s="116">
        <v>355</v>
      </c>
      <c r="X18" s="116">
        <v>377</v>
      </c>
      <c r="Y18" s="112">
        <v>420</v>
      </c>
      <c r="Z18" s="112">
        <v>414</v>
      </c>
      <c r="AB18" s="117">
        <f t="shared" si="2"/>
        <v>8.177616244617391E-3</v>
      </c>
    </row>
    <row r="19" spans="1:28" x14ac:dyDescent="0.25">
      <c r="A19" s="63" t="str">
        <f>$S$1&amp;" ("&amp;$V$2&amp;" to "&amp;$Z$2&amp;")"</f>
        <v>Mildura (2016-17 to 2020-21)</v>
      </c>
      <c r="B19" s="63"/>
      <c r="C19" s="63"/>
      <c r="D19" s="63"/>
      <c r="E19" s="63"/>
      <c r="F19" s="63"/>
      <c r="G19" s="63" t="str">
        <f>$S$1&amp;" ("&amp;$V$2&amp;" to "&amp;$Z$2&amp;")"</f>
        <v>Mildura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2501</v>
      </c>
      <c r="W19" s="116">
        <v>2909</v>
      </c>
      <c r="X19" s="116">
        <v>2950</v>
      </c>
      <c r="Y19" s="112">
        <v>2978</v>
      </c>
      <c r="Z19" s="112">
        <v>3129</v>
      </c>
      <c r="AB19" s="117">
        <f t="shared" si="2"/>
        <v>6.1806186544463321E-2</v>
      </c>
    </row>
    <row r="20" spans="1:28" x14ac:dyDescent="0.25">
      <c r="S20" s="115" t="s">
        <v>66</v>
      </c>
      <c r="T20" s="115"/>
      <c r="U20" s="116"/>
      <c r="V20" s="116">
        <v>1605</v>
      </c>
      <c r="W20" s="116">
        <v>1784</v>
      </c>
      <c r="X20" s="116">
        <v>1639</v>
      </c>
      <c r="Y20" s="112">
        <v>2321</v>
      </c>
      <c r="Z20" s="112">
        <v>1933</v>
      </c>
      <c r="AB20" s="117">
        <f t="shared" si="2"/>
        <v>3.8181961837790858E-2</v>
      </c>
    </row>
    <row r="21" spans="1:28" x14ac:dyDescent="0.25">
      <c r="S21" s="115" t="s">
        <v>67</v>
      </c>
      <c r="T21" s="115"/>
      <c r="U21" s="116"/>
      <c r="V21" s="116">
        <v>3985</v>
      </c>
      <c r="W21" s="116">
        <v>4494</v>
      </c>
      <c r="X21" s="116">
        <v>4611</v>
      </c>
      <c r="Y21" s="112">
        <v>4317</v>
      </c>
      <c r="Z21" s="112">
        <v>4808</v>
      </c>
      <c r="AB21" s="117">
        <f t="shared" si="2"/>
        <v>9.4970963536522734E-2</v>
      </c>
    </row>
    <row r="22" spans="1:28" x14ac:dyDescent="0.25">
      <c r="S22" s="115" t="s">
        <v>68</v>
      </c>
      <c r="T22" s="115"/>
      <c r="U22" s="116"/>
      <c r="V22" s="116">
        <v>3222</v>
      </c>
      <c r="W22" s="116">
        <v>3392</v>
      </c>
      <c r="X22" s="116">
        <v>3413</v>
      </c>
      <c r="Y22" s="112">
        <v>3997</v>
      </c>
      <c r="Z22" s="112">
        <v>3730</v>
      </c>
      <c r="AB22" s="117">
        <f t="shared" si="2"/>
        <v>7.3677556986528656E-2</v>
      </c>
    </row>
    <row r="23" spans="1:28" x14ac:dyDescent="0.25">
      <c r="S23" s="115" t="s">
        <v>69</v>
      </c>
      <c r="T23" s="115"/>
      <c r="U23" s="116"/>
      <c r="V23" s="116">
        <v>1540</v>
      </c>
      <c r="W23" s="116">
        <v>1634</v>
      </c>
      <c r="X23" s="116">
        <v>1633</v>
      </c>
      <c r="Y23" s="112">
        <v>1765</v>
      </c>
      <c r="Z23" s="112">
        <v>1826</v>
      </c>
      <c r="AB23" s="117">
        <f t="shared" si="2"/>
        <v>3.6068423339785882E-2</v>
      </c>
    </row>
    <row r="24" spans="1:28" x14ac:dyDescent="0.25">
      <c r="S24" s="115" t="s">
        <v>70</v>
      </c>
      <c r="T24" s="115"/>
      <c r="U24" s="116"/>
      <c r="V24" s="116">
        <v>337</v>
      </c>
      <c r="W24" s="116">
        <v>340</v>
      </c>
      <c r="X24" s="116">
        <v>304</v>
      </c>
      <c r="Y24" s="112">
        <v>285</v>
      </c>
      <c r="Z24" s="112">
        <v>285</v>
      </c>
      <c r="AB24" s="117">
        <f t="shared" si="2"/>
        <v>5.6295184292655944E-3</v>
      </c>
    </row>
    <row r="25" spans="1:28" x14ac:dyDescent="0.25">
      <c r="S25" s="115" t="s">
        <v>71</v>
      </c>
      <c r="T25" s="115"/>
      <c r="U25" s="116"/>
      <c r="V25" s="116">
        <v>895</v>
      </c>
      <c r="W25" s="116">
        <v>1062</v>
      </c>
      <c r="X25" s="116">
        <v>1029</v>
      </c>
      <c r="Y25" s="112">
        <v>1097</v>
      </c>
      <c r="Z25" s="112">
        <v>1134</v>
      </c>
      <c r="AB25" s="117">
        <f t="shared" si="2"/>
        <v>2.2399557539604157E-2</v>
      </c>
    </row>
    <row r="26" spans="1:28" x14ac:dyDescent="0.25">
      <c r="S26" s="115" t="s">
        <v>72</v>
      </c>
      <c r="T26" s="115"/>
      <c r="U26" s="116"/>
      <c r="V26" s="116">
        <v>696</v>
      </c>
      <c r="W26" s="116">
        <v>800</v>
      </c>
      <c r="X26" s="116">
        <v>717</v>
      </c>
      <c r="Y26" s="112">
        <v>698</v>
      </c>
      <c r="Z26" s="112">
        <v>677</v>
      </c>
      <c r="AB26" s="117">
        <f t="shared" si="2"/>
        <v>1.3372575356536168E-2</v>
      </c>
    </row>
    <row r="27" spans="1:28" x14ac:dyDescent="0.25">
      <c r="S27" s="115" t="s">
        <v>73</v>
      </c>
      <c r="T27" s="115"/>
      <c r="U27" s="116"/>
      <c r="V27" s="116">
        <v>1245</v>
      </c>
      <c r="W27" s="116">
        <v>1801</v>
      </c>
      <c r="X27" s="116">
        <v>1925</v>
      </c>
      <c r="Y27" s="112">
        <v>1812</v>
      </c>
      <c r="Z27" s="112">
        <v>1886</v>
      </c>
      <c r="AB27" s="117">
        <f t="shared" si="2"/>
        <v>3.7253585114368111E-2</v>
      </c>
    </row>
    <row r="28" spans="1:28" x14ac:dyDescent="0.25">
      <c r="S28" s="115" t="s">
        <v>74</v>
      </c>
      <c r="T28" s="115"/>
      <c r="U28" s="116"/>
      <c r="V28" s="116">
        <v>3278</v>
      </c>
      <c r="W28" s="116">
        <v>4325</v>
      </c>
      <c r="X28" s="116">
        <v>4807</v>
      </c>
      <c r="Y28" s="112">
        <v>5822</v>
      </c>
      <c r="Z28" s="112">
        <v>5559</v>
      </c>
      <c r="AB28" s="117">
        <f t="shared" si="2"/>
        <v>0.10980523841504365</v>
      </c>
    </row>
    <row r="29" spans="1:28" x14ac:dyDescent="0.25">
      <c r="S29" s="115" t="s">
        <v>75</v>
      </c>
      <c r="T29" s="115"/>
      <c r="U29" s="116"/>
      <c r="V29" s="116">
        <v>1896</v>
      </c>
      <c r="W29" s="116">
        <v>1933</v>
      </c>
      <c r="X29" s="116">
        <v>3327</v>
      </c>
      <c r="Y29" s="112">
        <v>1978</v>
      </c>
      <c r="Z29" s="112">
        <v>1973</v>
      </c>
      <c r="AB29" s="117">
        <f t="shared" si="2"/>
        <v>3.8972069687512344E-2</v>
      </c>
    </row>
    <row r="30" spans="1:28" x14ac:dyDescent="0.25">
      <c r="S30" s="115" t="s">
        <v>76</v>
      </c>
      <c r="T30" s="115"/>
      <c r="U30" s="116"/>
      <c r="V30" s="116">
        <v>3015</v>
      </c>
      <c r="W30" s="116">
        <v>3286</v>
      </c>
      <c r="X30" s="116">
        <v>2221</v>
      </c>
      <c r="Y30" s="112">
        <v>3142</v>
      </c>
      <c r="Z30" s="112">
        <v>3006</v>
      </c>
      <c r="AB30" s="117">
        <f t="shared" si="2"/>
        <v>5.9376604906569749E-2</v>
      </c>
    </row>
    <row r="31" spans="1:28" x14ac:dyDescent="0.25">
      <c r="S31" s="115" t="s">
        <v>77</v>
      </c>
      <c r="T31" s="115"/>
      <c r="U31" s="116"/>
      <c r="V31" s="116">
        <v>4484</v>
      </c>
      <c r="W31" s="116">
        <v>4867</v>
      </c>
      <c r="X31" s="116">
        <v>4889</v>
      </c>
      <c r="Y31" s="112">
        <v>5142</v>
      </c>
      <c r="Z31" s="112">
        <v>6681</v>
      </c>
      <c r="AB31" s="117">
        <f t="shared" si="2"/>
        <v>0.13196776359973136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541</v>
      </c>
      <c r="W32" s="116">
        <v>585</v>
      </c>
      <c r="X32" s="116">
        <v>597</v>
      </c>
      <c r="Y32" s="112">
        <v>620</v>
      </c>
      <c r="Z32" s="112">
        <v>635</v>
      </c>
      <c r="AB32" s="117">
        <f t="shared" si="2"/>
        <v>1.2542962114328605E-2</v>
      </c>
    </row>
    <row r="33" spans="19:32" x14ac:dyDescent="0.25">
      <c r="S33" s="115" t="s">
        <v>79</v>
      </c>
      <c r="T33" s="115"/>
      <c r="U33" s="116"/>
      <c r="V33" s="116">
        <v>1074</v>
      </c>
      <c r="W33" s="116">
        <v>1216</v>
      </c>
      <c r="X33" s="116">
        <v>1220</v>
      </c>
      <c r="Y33" s="112">
        <v>1436</v>
      </c>
      <c r="Z33" s="112">
        <v>1491</v>
      </c>
      <c r="AB33" s="117">
        <f t="shared" si="2"/>
        <v>2.9451270098368426E-2</v>
      </c>
    </row>
    <row r="34" spans="19:32" x14ac:dyDescent="0.25">
      <c r="S34" s="118" t="s">
        <v>53</v>
      </c>
      <c r="T34" s="118"/>
      <c r="U34" s="119"/>
      <c r="V34" s="119">
        <v>41505</v>
      </c>
      <c r="W34" s="119">
        <v>46435</v>
      </c>
      <c r="X34" s="119">
        <v>46770</v>
      </c>
      <c r="Y34" s="120">
        <v>49687</v>
      </c>
      <c r="Z34" s="120">
        <v>50626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23066</v>
      </c>
      <c r="W37" s="112">
        <v>25979</v>
      </c>
      <c r="X37" s="112">
        <v>24760</v>
      </c>
      <c r="Y37" s="112">
        <v>26678</v>
      </c>
      <c r="Z37" s="112">
        <v>25403</v>
      </c>
      <c r="AB37" s="132">
        <f>Z37/Z40*100</f>
        <v>78.052602470349669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4999</v>
      </c>
      <c r="W38" s="112">
        <v>5382</v>
      </c>
      <c r="X38" s="112">
        <v>6191</v>
      </c>
      <c r="Y38" s="112">
        <v>6711</v>
      </c>
      <c r="Z38" s="112">
        <v>7143</v>
      </c>
      <c r="AB38" s="132">
        <f>Z38/Z40*100</f>
        <v>21.947397529650342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28065</v>
      </c>
      <c r="W40" s="112">
        <v>31361</v>
      </c>
      <c r="X40" s="112">
        <v>30951</v>
      </c>
      <c r="Y40" s="112">
        <v>33389</v>
      </c>
      <c r="Z40" s="112">
        <v>32546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12</v>
      </c>
      <c r="W44" s="112">
        <v>12</v>
      </c>
      <c r="X44" s="112">
        <v>3</v>
      </c>
      <c r="Y44" s="112">
        <v>10</v>
      </c>
      <c r="Z44" s="112">
        <v>9</v>
      </c>
    </row>
    <row r="45" spans="19:32" x14ac:dyDescent="0.25">
      <c r="S45" s="115" t="s">
        <v>37</v>
      </c>
      <c r="T45" s="115"/>
      <c r="U45" s="112"/>
      <c r="V45" s="112">
        <v>446</v>
      </c>
      <c r="W45" s="112">
        <v>521</v>
      </c>
      <c r="X45" s="112">
        <v>513</v>
      </c>
      <c r="Y45" s="112">
        <v>549</v>
      </c>
      <c r="Z45" s="112">
        <v>611</v>
      </c>
    </row>
    <row r="46" spans="19:32" x14ac:dyDescent="0.25">
      <c r="S46" s="115" t="s">
        <v>38</v>
      </c>
      <c r="T46" s="115"/>
      <c r="U46" s="112"/>
      <c r="V46" s="112">
        <v>1616</v>
      </c>
      <c r="W46" s="112">
        <v>1733</v>
      </c>
      <c r="X46" s="112">
        <v>1686</v>
      </c>
      <c r="Y46" s="112">
        <v>1480</v>
      </c>
      <c r="Z46" s="112">
        <v>1456</v>
      </c>
    </row>
    <row r="47" spans="19:32" x14ac:dyDescent="0.25">
      <c r="S47" s="115" t="s">
        <v>39</v>
      </c>
      <c r="T47" s="115"/>
      <c r="U47" s="112"/>
      <c r="V47" s="112">
        <v>2400</v>
      </c>
      <c r="W47" s="112">
        <v>2940</v>
      </c>
      <c r="X47" s="112">
        <v>3002</v>
      </c>
      <c r="Y47" s="112">
        <v>3248</v>
      </c>
      <c r="Z47" s="112">
        <v>2553</v>
      </c>
    </row>
    <row r="48" spans="19:32" x14ac:dyDescent="0.25">
      <c r="S48" s="115" t="s">
        <v>40</v>
      </c>
      <c r="T48" s="115"/>
      <c r="U48" s="112"/>
      <c r="V48" s="112">
        <v>2944</v>
      </c>
      <c r="W48" s="112">
        <v>3416</v>
      </c>
      <c r="X48" s="112">
        <v>3743</v>
      </c>
      <c r="Y48" s="112">
        <v>4072</v>
      </c>
      <c r="Z48" s="112">
        <v>3890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2165</v>
      </c>
      <c r="W49" s="112">
        <v>2403</v>
      </c>
      <c r="X49" s="112">
        <v>2570</v>
      </c>
      <c r="Y49" s="112">
        <v>2806</v>
      </c>
      <c r="Z49" s="112">
        <v>3257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Mildura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1757</v>
      </c>
      <c r="W50" s="112">
        <v>1901</v>
      </c>
      <c r="X50" s="112">
        <v>1908</v>
      </c>
      <c r="Y50" s="112">
        <v>2200</v>
      </c>
      <c r="Z50" s="112">
        <v>2322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1790</v>
      </c>
      <c r="W51" s="112">
        <v>1982</v>
      </c>
      <c r="X51" s="112">
        <v>1828</v>
      </c>
      <c r="Y51" s="112">
        <v>2050</v>
      </c>
      <c r="Z51" s="112">
        <v>2100</v>
      </c>
    </row>
    <row r="52" spans="1:26" ht="15" customHeight="1" x14ac:dyDescent="0.25">
      <c r="S52" s="115" t="s">
        <v>44</v>
      </c>
      <c r="T52" s="115"/>
      <c r="U52" s="112"/>
      <c r="V52" s="112">
        <v>1883</v>
      </c>
      <c r="W52" s="112">
        <v>2101</v>
      </c>
      <c r="X52" s="112">
        <v>2012</v>
      </c>
      <c r="Y52" s="112">
        <v>2077</v>
      </c>
      <c r="Z52" s="112">
        <v>2074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1683</v>
      </c>
      <c r="W53" s="112">
        <v>1955</v>
      </c>
      <c r="X53" s="112">
        <v>1858</v>
      </c>
      <c r="Y53" s="112">
        <v>1962</v>
      </c>
      <c r="Z53" s="112">
        <v>2111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1723</v>
      </c>
      <c r="W54" s="112">
        <v>1936</v>
      </c>
      <c r="X54" s="112">
        <v>1837</v>
      </c>
      <c r="Y54" s="112">
        <v>1954</v>
      </c>
      <c r="Z54" s="112">
        <v>1885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1352</v>
      </c>
      <c r="W55" s="112">
        <v>1594</v>
      </c>
      <c r="X55" s="112">
        <v>1620</v>
      </c>
      <c r="Y55" s="112">
        <v>1740</v>
      </c>
      <c r="Z55" s="112">
        <v>1811</v>
      </c>
    </row>
    <row r="56" spans="1:26" ht="15" customHeight="1" x14ac:dyDescent="0.25">
      <c r="S56" s="115" t="s">
        <v>48</v>
      </c>
      <c r="T56" s="115"/>
      <c r="U56" s="112"/>
      <c r="V56" s="112">
        <v>732</v>
      </c>
      <c r="W56" s="112">
        <v>897</v>
      </c>
      <c r="X56" s="112">
        <v>855</v>
      </c>
      <c r="Y56" s="112">
        <v>938</v>
      </c>
      <c r="Z56" s="112">
        <v>960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300</v>
      </c>
      <c r="W57" s="112">
        <v>363</v>
      </c>
      <c r="X57" s="112">
        <v>372</v>
      </c>
      <c r="Y57" s="112">
        <v>406</v>
      </c>
      <c r="Z57" s="112">
        <v>417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122</v>
      </c>
      <c r="W58" s="112">
        <v>162</v>
      </c>
      <c r="X58" s="112">
        <v>107</v>
      </c>
      <c r="Y58" s="112">
        <v>149</v>
      </c>
      <c r="Z58" s="112">
        <v>155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58</v>
      </c>
      <c r="W59" s="112">
        <v>78</v>
      </c>
      <c r="X59" s="112">
        <v>62</v>
      </c>
      <c r="Y59" s="112">
        <v>75</v>
      </c>
      <c r="Z59" s="112">
        <v>75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45</v>
      </c>
      <c r="W60" s="112">
        <v>65</v>
      </c>
      <c r="X60" s="112">
        <v>46</v>
      </c>
      <c r="Y60" s="112">
        <v>51</v>
      </c>
      <c r="Z60" s="112">
        <v>52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21025</v>
      </c>
      <c r="W61" s="112">
        <v>24057</v>
      </c>
      <c r="X61" s="112">
        <v>24013</v>
      </c>
      <c r="Y61" s="112">
        <v>25764</v>
      </c>
      <c r="Z61" s="112">
        <v>25738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10</v>
      </c>
      <c r="W63" s="112">
        <v>8</v>
      </c>
      <c r="X63" s="112">
        <v>9</v>
      </c>
      <c r="Y63" s="112">
        <v>4</v>
      </c>
      <c r="Z63" s="112">
        <v>6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573</v>
      </c>
      <c r="W64" s="112">
        <v>625</v>
      </c>
      <c r="X64" s="112">
        <v>649</v>
      </c>
      <c r="Y64" s="112">
        <v>708</v>
      </c>
      <c r="Z64" s="112">
        <v>758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Mildura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1544</v>
      </c>
      <c r="W65" s="112">
        <v>1689</v>
      </c>
      <c r="X65" s="112">
        <v>1662</v>
      </c>
      <c r="Y65" s="112">
        <v>1560</v>
      </c>
      <c r="Z65" s="112">
        <v>1538</v>
      </c>
    </row>
    <row r="66" spans="1:26" x14ac:dyDescent="0.25">
      <c r="S66" s="115" t="s">
        <v>39</v>
      </c>
      <c r="T66" s="115"/>
      <c r="U66" s="112"/>
      <c r="V66" s="112">
        <v>2449</v>
      </c>
      <c r="W66" s="112">
        <v>2648</v>
      </c>
      <c r="X66" s="112">
        <v>2741</v>
      </c>
      <c r="Y66" s="112">
        <v>2903</v>
      </c>
      <c r="Z66" s="112">
        <v>2534</v>
      </c>
    </row>
    <row r="67" spans="1:26" x14ac:dyDescent="0.25">
      <c r="S67" s="115" t="s">
        <v>40</v>
      </c>
      <c r="T67" s="115"/>
      <c r="U67" s="112"/>
      <c r="V67" s="112">
        <v>2783</v>
      </c>
      <c r="W67" s="112">
        <v>2996</v>
      </c>
      <c r="X67" s="112">
        <v>3181</v>
      </c>
      <c r="Y67" s="112">
        <v>3575</v>
      </c>
      <c r="Z67" s="112">
        <v>3549</v>
      </c>
    </row>
    <row r="68" spans="1:26" x14ac:dyDescent="0.25">
      <c r="S68" s="115" t="s">
        <v>41</v>
      </c>
      <c r="T68" s="115"/>
      <c r="U68" s="112"/>
      <c r="V68" s="112">
        <v>1920</v>
      </c>
      <c r="W68" s="112">
        <v>2097</v>
      </c>
      <c r="X68" s="112">
        <v>2265</v>
      </c>
      <c r="Y68" s="112">
        <v>2510</v>
      </c>
      <c r="Z68" s="112">
        <v>2917</v>
      </c>
    </row>
    <row r="69" spans="1:26" x14ac:dyDescent="0.25">
      <c r="S69" s="115" t="s">
        <v>42</v>
      </c>
      <c r="T69" s="115"/>
      <c r="U69" s="112"/>
      <c r="V69" s="112">
        <v>1718</v>
      </c>
      <c r="W69" s="112">
        <v>1811</v>
      </c>
      <c r="X69" s="112">
        <v>1990</v>
      </c>
      <c r="Y69" s="112">
        <v>2047</v>
      </c>
      <c r="Z69" s="112">
        <v>2293</v>
      </c>
    </row>
    <row r="70" spans="1:26" x14ac:dyDescent="0.25">
      <c r="S70" s="115" t="s">
        <v>43</v>
      </c>
      <c r="T70" s="115"/>
      <c r="U70" s="112"/>
      <c r="V70" s="112">
        <v>1791</v>
      </c>
      <c r="W70" s="112">
        <v>1891</v>
      </c>
      <c r="X70" s="112">
        <v>1819</v>
      </c>
      <c r="Y70" s="112">
        <v>1905</v>
      </c>
      <c r="Z70" s="112">
        <v>2046</v>
      </c>
    </row>
    <row r="71" spans="1:26" x14ac:dyDescent="0.25">
      <c r="S71" s="115" t="s">
        <v>44</v>
      </c>
      <c r="T71" s="115"/>
      <c r="U71" s="112"/>
      <c r="V71" s="112">
        <v>2008</v>
      </c>
      <c r="W71" s="112">
        <v>2191</v>
      </c>
      <c r="X71" s="112">
        <v>2173</v>
      </c>
      <c r="Y71" s="112">
        <v>2138</v>
      </c>
      <c r="Z71" s="112">
        <v>2226</v>
      </c>
    </row>
    <row r="72" spans="1:26" x14ac:dyDescent="0.25">
      <c r="S72" s="115" t="s">
        <v>45</v>
      </c>
      <c r="T72" s="115"/>
      <c r="U72" s="112"/>
      <c r="V72" s="112">
        <v>1790</v>
      </c>
      <c r="W72" s="112">
        <v>1947</v>
      </c>
      <c r="X72" s="112">
        <v>1933</v>
      </c>
      <c r="Y72" s="112">
        <v>1943</v>
      </c>
      <c r="Z72" s="112">
        <v>2164</v>
      </c>
    </row>
    <row r="73" spans="1:26" x14ac:dyDescent="0.25">
      <c r="S73" s="115" t="s">
        <v>46</v>
      </c>
      <c r="T73" s="115"/>
      <c r="U73" s="112"/>
      <c r="V73" s="112">
        <v>1781</v>
      </c>
      <c r="W73" s="112">
        <v>1959</v>
      </c>
      <c r="X73" s="112">
        <v>1904</v>
      </c>
      <c r="Y73" s="112">
        <v>1960</v>
      </c>
      <c r="Z73" s="112">
        <v>1979</v>
      </c>
    </row>
    <row r="74" spans="1:26" x14ac:dyDescent="0.25">
      <c r="S74" s="115" t="s">
        <v>47</v>
      </c>
      <c r="T74" s="115"/>
      <c r="U74" s="112"/>
      <c r="V74" s="112">
        <v>1218</v>
      </c>
      <c r="W74" s="112">
        <v>1416</v>
      </c>
      <c r="X74" s="112">
        <v>1410</v>
      </c>
      <c r="Y74" s="112">
        <v>1505</v>
      </c>
      <c r="Z74" s="112">
        <v>1606</v>
      </c>
    </row>
    <row r="75" spans="1:26" x14ac:dyDescent="0.25">
      <c r="S75" s="115" t="s">
        <v>48</v>
      </c>
      <c r="T75" s="115"/>
      <c r="U75" s="112"/>
      <c r="V75" s="112">
        <v>553</v>
      </c>
      <c r="W75" s="112">
        <v>620</v>
      </c>
      <c r="X75" s="112">
        <v>601</v>
      </c>
      <c r="Y75" s="112">
        <v>675</v>
      </c>
      <c r="Z75" s="112">
        <v>737</v>
      </c>
    </row>
    <row r="76" spans="1:26" x14ac:dyDescent="0.25">
      <c r="S76" s="115" t="s">
        <v>49</v>
      </c>
      <c r="T76" s="115"/>
      <c r="U76" s="112"/>
      <c r="V76" s="112">
        <v>191</v>
      </c>
      <c r="W76" s="112">
        <v>269</v>
      </c>
      <c r="X76" s="112">
        <v>271</v>
      </c>
      <c r="Y76" s="112">
        <v>285</v>
      </c>
      <c r="Z76" s="112">
        <v>308</v>
      </c>
    </row>
    <row r="77" spans="1:26" x14ac:dyDescent="0.25">
      <c r="S77" s="115" t="s">
        <v>50</v>
      </c>
      <c r="T77" s="115"/>
      <c r="U77" s="112"/>
      <c r="V77" s="112">
        <v>90</v>
      </c>
      <c r="W77" s="112">
        <v>106</v>
      </c>
      <c r="X77" s="112">
        <v>82</v>
      </c>
      <c r="Y77" s="112">
        <v>108</v>
      </c>
      <c r="Z77" s="112">
        <v>97</v>
      </c>
    </row>
    <row r="78" spans="1:26" x14ac:dyDescent="0.25">
      <c r="S78" s="115" t="s">
        <v>51</v>
      </c>
      <c r="T78" s="115"/>
      <c r="U78" s="112"/>
      <c r="V78" s="112">
        <v>39</v>
      </c>
      <c r="W78" s="112">
        <v>62</v>
      </c>
      <c r="X78" s="112">
        <v>47</v>
      </c>
      <c r="Y78" s="112">
        <v>53</v>
      </c>
      <c r="Z78" s="112">
        <v>64</v>
      </c>
    </row>
    <row r="79" spans="1:26" x14ac:dyDescent="0.25">
      <c r="S79" s="115" t="s">
        <v>52</v>
      </c>
      <c r="T79" s="115"/>
      <c r="U79" s="112"/>
      <c r="V79" s="112">
        <v>31</v>
      </c>
      <c r="W79" s="112">
        <v>39</v>
      </c>
      <c r="X79" s="112">
        <v>20</v>
      </c>
      <c r="Y79" s="112">
        <v>29</v>
      </c>
      <c r="Z79" s="112">
        <v>35</v>
      </c>
    </row>
    <row r="80" spans="1:26" x14ac:dyDescent="0.25">
      <c r="S80" s="118" t="s">
        <v>53</v>
      </c>
      <c r="T80" s="118"/>
      <c r="U80" s="112"/>
      <c r="V80" s="112">
        <v>20482</v>
      </c>
      <c r="W80" s="112">
        <v>22378</v>
      </c>
      <c r="X80" s="112">
        <v>22758</v>
      </c>
      <c r="Y80" s="112">
        <v>23925</v>
      </c>
      <c r="Z80" s="112">
        <v>24857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Mildura</v>
      </c>
      <c r="D83" s="144"/>
      <c r="E83" s="144"/>
      <c r="F83" s="144"/>
      <c r="G83" s="144"/>
      <c r="H83" s="47"/>
      <c r="I83" s="47"/>
      <c r="J83" s="145" t="str">
        <f>'State data for spotlight'!A1</f>
        <v>Victoria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1578</v>
      </c>
      <c r="W83" s="112">
        <v>1775</v>
      </c>
      <c r="X83" s="112">
        <v>1766</v>
      </c>
      <c r="Y83" s="112">
        <v>1879</v>
      </c>
      <c r="Z83" s="112">
        <v>1823</v>
      </c>
      <c r="AD83" s="117"/>
    </row>
    <row r="84" spans="1:30" ht="15" customHeight="1" x14ac:dyDescent="0.25">
      <c r="A84" s="46"/>
      <c r="B84" s="46"/>
      <c r="C84" s="48"/>
      <c r="D84" s="139" t="s">
        <v>0</v>
      </c>
      <c r="E84" s="139"/>
      <c r="F84" s="139" t="s">
        <v>201</v>
      </c>
      <c r="G84" s="139"/>
      <c r="H84" s="48"/>
      <c r="I84" s="48"/>
      <c r="J84" s="48"/>
      <c r="K84" s="48"/>
      <c r="L84" s="139" t="s">
        <v>0</v>
      </c>
      <c r="M84" s="139"/>
      <c r="N84" s="139" t="s">
        <v>201</v>
      </c>
      <c r="O84" s="139"/>
      <c r="S84" s="115" t="s">
        <v>57</v>
      </c>
      <c r="T84" s="115"/>
      <c r="U84" s="112"/>
      <c r="V84" s="112">
        <v>1335</v>
      </c>
      <c r="W84" s="112">
        <v>1444</v>
      </c>
      <c r="X84" s="112">
        <v>1453</v>
      </c>
      <c r="Y84" s="112">
        <v>1487</v>
      </c>
      <c r="Z84" s="112">
        <v>1512</v>
      </c>
    </row>
    <row r="85" spans="1:30" ht="15" customHeight="1" x14ac:dyDescent="0.25">
      <c r="A85" s="46"/>
      <c r="B85" s="46"/>
      <c r="C85" s="58" t="s">
        <v>1</v>
      </c>
      <c r="D85" s="139" t="s">
        <v>2</v>
      </c>
      <c r="E85" s="139"/>
      <c r="F85" s="139" t="str">
        <f>"since "&amp;$V$2</f>
        <v>since 2016-17</v>
      </c>
      <c r="G85" s="139"/>
      <c r="H85" s="48"/>
      <c r="I85" s="48"/>
      <c r="J85" s="48"/>
      <c r="K85" s="58" t="s">
        <v>1</v>
      </c>
      <c r="L85" s="139" t="s">
        <v>2</v>
      </c>
      <c r="M85" s="139"/>
      <c r="N85" s="139" t="str">
        <f>"since "&amp;$V$2</f>
        <v>since 2016-17</v>
      </c>
      <c r="O85" s="139"/>
      <c r="S85" s="115" t="s">
        <v>195</v>
      </c>
      <c r="T85" s="115"/>
      <c r="U85" s="112"/>
      <c r="V85" s="112">
        <v>2241</v>
      </c>
      <c r="W85" s="112">
        <v>2499</v>
      </c>
      <c r="X85" s="112">
        <v>2567</v>
      </c>
      <c r="Y85" s="112">
        <v>2568</v>
      </c>
      <c r="Z85" s="112">
        <v>2653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50,626</v>
      </c>
      <c r="D86" s="96">
        <f t="shared" ref="D86:D91" si="4">AD4</f>
        <v>1.8898303379153436E-2</v>
      </c>
      <c r="E86" s="97">
        <f t="shared" ref="E86:E91" si="5">AD4</f>
        <v>1.8898303379153436E-2</v>
      </c>
      <c r="F86" s="96">
        <f t="shared" ref="F86:F91" si="6">AF4</f>
        <v>0.21972726834674505</v>
      </c>
      <c r="G86" s="97">
        <f t="shared" ref="G86:G91" si="7">AF4</f>
        <v>0.21972726834674505</v>
      </c>
      <c r="H86" s="57"/>
      <c r="I86" s="57"/>
      <c r="J86" s="140" t="str">
        <f>'State data for spotlight'!J4</f>
        <v>5,274,707</v>
      </c>
      <c r="K86" s="140"/>
      <c r="L86" s="96">
        <f>'State data for spotlight'!L4</f>
        <v>1.4421743640712803E-2</v>
      </c>
      <c r="M86" s="97">
        <f>'State data for spotlight'!L4</f>
        <v>1.4421743640712803E-2</v>
      </c>
      <c r="N86" s="96">
        <f>'State data for spotlight'!N4</f>
        <v>8.438148994686534E-2</v>
      </c>
      <c r="O86" s="97">
        <f>'State data for spotlight'!N4</f>
        <v>8.438148994686534E-2</v>
      </c>
      <c r="S86" s="115" t="s">
        <v>196</v>
      </c>
      <c r="T86" s="115"/>
      <c r="U86" s="112"/>
      <c r="V86" s="112">
        <v>733</v>
      </c>
      <c r="W86" s="112">
        <v>820</v>
      </c>
      <c r="X86" s="112">
        <v>812</v>
      </c>
      <c r="Y86" s="112">
        <v>877</v>
      </c>
      <c r="Z86" s="112">
        <v>896</v>
      </c>
    </row>
    <row r="87" spans="1:30" ht="15" customHeight="1" x14ac:dyDescent="0.25">
      <c r="A87" s="98" t="s">
        <v>4</v>
      </c>
      <c r="B87" s="49"/>
      <c r="C87" s="57" t="str">
        <f t="shared" si="3"/>
        <v>25,738</v>
      </c>
      <c r="D87" s="96">
        <f t="shared" si="4"/>
        <v>-1.0479332427711929E-3</v>
      </c>
      <c r="E87" s="97">
        <f t="shared" si="5"/>
        <v>-1.0479332427711929E-3</v>
      </c>
      <c r="F87" s="96">
        <f t="shared" si="6"/>
        <v>0.22404527512246153</v>
      </c>
      <c r="G87" s="97">
        <f t="shared" si="7"/>
        <v>0.22404527512246153</v>
      </c>
      <c r="H87" s="57"/>
      <c r="I87" s="57"/>
      <c r="J87" s="140" t="str">
        <f>'State data for spotlight'!J5</f>
        <v>2,678,317</v>
      </c>
      <c r="K87" s="140"/>
      <c r="L87" s="96">
        <f>'State data for spotlight'!L5</f>
        <v>7.6054295905234603E-3</v>
      </c>
      <c r="M87" s="97">
        <f>'State data for spotlight'!L5</f>
        <v>7.6054295905234603E-3</v>
      </c>
      <c r="N87" s="96">
        <f>'State data for spotlight'!N5</f>
        <v>7.1082164833552008E-2</v>
      </c>
      <c r="O87" s="97">
        <f>'State data for spotlight'!N5</f>
        <v>7.1082164833552008E-2</v>
      </c>
      <c r="S87" s="115" t="s">
        <v>197</v>
      </c>
      <c r="T87" s="115"/>
      <c r="U87" s="112"/>
      <c r="V87" s="112">
        <v>518</v>
      </c>
      <c r="W87" s="112">
        <v>554</v>
      </c>
      <c r="X87" s="112">
        <v>543</v>
      </c>
      <c r="Y87" s="112">
        <v>531</v>
      </c>
      <c r="Z87" s="112">
        <v>521</v>
      </c>
    </row>
    <row r="88" spans="1:30" ht="15" customHeight="1" x14ac:dyDescent="0.25">
      <c r="A88" s="98" t="s">
        <v>5</v>
      </c>
      <c r="B88" s="49"/>
      <c r="C88" s="57" t="str">
        <f t="shared" si="3"/>
        <v>24,857</v>
      </c>
      <c r="D88" s="96">
        <f t="shared" si="4"/>
        <v>3.9128798963254052E-2</v>
      </c>
      <c r="E88" s="97">
        <f t="shared" si="5"/>
        <v>3.9128798963254052E-2</v>
      </c>
      <c r="F88" s="96">
        <f t="shared" si="6"/>
        <v>0.21354293804618463</v>
      </c>
      <c r="G88" s="97">
        <f t="shared" si="7"/>
        <v>0.21354293804618463</v>
      </c>
      <c r="H88" s="57"/>
      <c r="I88" s="57"/>
      <c r="J88" s="140" t="str">
        <f>'State data for spotlight'!J6</f>
        <v>2,593,620</v>
      </c>
      <c r="K88" s="140"/>
      <c r="L88" s="96">
        <f>'State data for spotlight'!L6</f>
        <v>2.0458990541862843E-2</v>
      </c>
      <c r="M88" s="97">
        <f>'State data for spotlight'!L6</f>
        <v>2.0458990541862843E-2</v>
      </c>
      <c r="N88" s="96">
        <f>'State data for spotlight'!N6</f>
        <v>9.7278654845571522E-2</v>
      </c>
      <c r="O88" s="97">
        <f>'State data for spotlight'!N6</f>
        <v>9.7278654845571522E-2</v>
      </c>
      <c r="S88" s="115" t="s">
        <v>198</v>
      </c>
      <c r="T88" s="115"/>
      <c r="U88" s="112"/>
      <c r="V88" s="112">
        <v>799</v>
      </c>
      <c r="W88" s="112">
        <v>834</v>
      </c>
      <c r="X88" s="112">
        <v>849</v>
      </c>
      <c r="Y88" s="112">
        <v>886</v>
      </c>
      <c r="Z88" s="112">
        <v>908</v>
      </c>
    </row>
    <row r="89" spans="1:30" ht="15" customHeight="1" x14ac:dyDescent="0.25">
      <c r="A89" s="49" t="s">
        <v>6</v>
      </c>
      <c r="B89" s="49"/>
      <c r="C89" s="57" t="str">
        <f t="shared" si="3"/>
        <v>32,548</v>
      </c>
      <c r="D89" s="96">
        <f t="shared" si="4"/>
        <v>-2.5275515093435508E-2</v>
      </c>
      <c r="E89" s="97">
        <f t="shared" si="5"/>
        <v>-2.5275515093435508E-2</v>
      </c>
      <c r="F89" s="96">
        <f t="shared" si="6"/>
        <v>0.15961236995867178</v>
      </c>
      <c r="G89" s="97">
        <f t="shared" si="7"/>
        <v>0.15961236995867178</v>
      </c>
      <c r="H89" s="57"/>
      <c r="I89" s="57"/>
      <c r="J89" s="140" t="str">
        <f>'State data for spotlight'!J7</f>
        <v>3,674,745</v>
      </c>
      <c r="K89" s="140"/>
      <c r="L89" s="96">
        <f>'State data for spotlight'!L7</f>
        <v>-4.8048916624486848E-3</v>
      </c>
      <c r="M89" s="97">
        <f>'State data for spotlight'!L7</f>
        <v>-4.8048916624486848E-3</v>
      </c>
      <c r="N89" s="96">
        <f>'State data for spotlight'!N7</f>
        <v>6.9960159780158238E-2</v>
      </c>
      <c r="O89" s="97">
        <f>'State data for spotlight'!N7</f>
        <v>6.9960159780158238E-2</v>
      </c>
      <c r="S89" s="115" t="s">
        <v>199</v>
      </c>
      <c r="T89" s="115"/>
      <c r="U89" s="112"/>
      <c r="V89" s="112">
        <v>1525</v>
      </c>
      <c r="W89" s="112">
        <v>1706</v>
      </c>
      <c r="X89" s="112">
        <v>1698</v>
      </c>
      <c r="Y89" s="112">
        <v>1817</v>
      </c>
      <c r="Z89" s="112">
        <v>1831</v>
      </c>
    </row>
    <row r="90" spans="1:30" ht="15" customHeight="1" x14ac:dyDescent="0.25">
      <c r="A90" s="49" t="s">
        <v>98</v>
      </c>
      <c r="B90" s="49"/>
      <c r="C90" s="57" t="str">
        <f t="shared" si="3"/>
        <v>$39,065</v>
      </c>
      <c r="D90" s="96">
        <f t="shared" si="4"/>
        <v>0.12709044767403621</v>
      </c>
      <c r="E90" s="97">
        <f t="shared" si="5"/>
        <v>0.12709044767403621</v>
      </c>
      <c r="F90" s="96">
        <f t="shared" si="6"/>
        <v>0.15529070799077305</v>
      </c>
      <c r="G90" s="97">
        <f t="shared" si="7"/>
        <v>0.15529070799077305</v>
      </c>
      <c r="H90" s="57"/>
      <c r="I90" s="57"/>
      <c r="J90" s="57"/>
      <c r="K90" s="57" t="str">
        <f>'State data for spotlight'!J8</f>
        <v>$47,209</v>
      </c>
      <c r="L90" s="96">
        <f>'State data for spotlight'!L8</f>
        <v>5.506898121546655E-2</v>
      </c>
      <c r="M90" s="97">
        <f>'State data for spotlight'!L8</f>
        <v>5.506898121546655E-2</v>
      </c>
      <c r="N90" s="96">
        <f>'State data for spotlight'!N8</f>
        <v>0.1204561491199776</v>
      </c>
      <c r="O90" s="97">
        <f>'State data for spotlight'!N8</f>
        <v>0.1204561491199776</v>
      </c>
      <c r="S90" s="115" t="s">
        <v>58</v>
      </c>
      <c r="T90" s="115"/>
      <c r="U90" s="112"/>
      <c r="V90" s="112">
        <v>2407</v>
      </c>
      <c r="W90" s="112">
        <v>2732</v>
      </c>
      <c r="X90" s="112">
        <v>2822</v>
      </c>
      <c r="Y90" s="112">
        <v>3359</v>
      </c>
      <c r="Z90" s="112">
        <v>3245</v>
      </c>
    </row>
    <row r="91" spans="1:30" ht="15" customHeight="1" x14ac:dyDescent="0.25">
      <c r="A91" s="49" t="s">
        <v>7</v>
      </c>
      <c r="B91" s="49"/>
      <c r="C91" s="57" t="str">
        <f t="shared" si="3"/>
        <v>$1,656.4 mil</v>
      </c>
      <c r="D91" s="96">
        <f t="shared" si="4"/>
        <v>5.2807426846251282E-2</v>
      </c>
      <c r="E91" s="97">
        <f t="shared" si="5"/>
        <v>5.2807426846251282E-2</v>
      </c>
      <c r="F91" s="96">
        <f t="shared" si="6"/>
        <v>0.32552297608950065</v>
      </c>
      <c r="G91" s="97">
        <f t="shared" si="7"/>
        <v>0.32552297608950065</v>
      </c>
      <c r="H91" s="57"/>
      <c r="I91" s="57"/>
      <c r="J91" s="57"/>
      <c r="K91" s="57" t="str">
        <f>'State data for spotlight'!J9</f>
        <v>$245.4 bil</v>
      </c>
      <c r="L91" s="96">
        <f>'State data for spotlight'!L9</f>
        <v>4.7371657837374626E-2</v>
      </c>
      <c r="M91" s="97">
        <f>'State data for spotlight'!L9</f>
        <v>4.7371657837374626E-2</v>
      </c>
      <c r="N91" s="96">
        <f>'State data for spotlight'!N9</f>
        <v>0.24227335855331145</v>
      </c>
      <c r="O91" s="97">
        <f>'State data for spotlight'!N9</f>
        <v>0.24227335855331145</v>
      </c>
      <c r="S91" s="118" t="s">
        <v>53</v>
      </c>
      <c r="T91" s="118"/>
      <c r="U91" s="112"/>
      <c r="V91" s="112">
        <v>14490</v>
      </c>
      <c r="W91" s="112">
        <v>16384</v>
      </c>
      <c r="X91" s="112">
        <v>16029</v>
      </c>
      <c r="Y91" s="112">
        <v>17371</v>
      </c>
      <c r="Z91" s="112">
        <v>16808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5" t="s">
        <v>202</v>
      </c>
      <c r="S93" s="115" t="s">
        <v>56</v>
      </c>
      <c r="T93" s="115"/>
      <c r="U93" s="112"/>
      <c r="V93" s="112">
        <v>1027</v>
      </c>
      <c r="W93" s="112">
        <v>1163</v>
      </c>
      <c r="X93" s="112">
        <v>1159</v>
      </c>
      <c r="Y93" s="112">
        <v>1241</v>
      </c>
      <c r="Z93" s="112">
        <v>1233</v>
      </c>
    </row>
    <row r="94" spans="1:30" ht="15" customHeight="1" x14ac:dyDescent="0.25">
      <c r="A94" s="136" t="s">
        <v>203</v>
      </c>
      <c r="S94" s="115" t="s">
        <v>57</v>
      </c>
      <c r="T94" s="115"/>
      <c r="U94" s="112"/>
      <c r="V94" s="112">
        <v>2522</v>
      </c>
      <c r="W94" s="112">
        <v>2729</v>
      </c>
      <c r="X94" s="112">
        <v>2733</v>
      </c>
      <c r="Y94" s="112">
        <v>2869</v>
      </c>
      <c r="Z94" s="112">
        <v>2913</v>
      </c>
    </row>
    <row r="95" spans="1:30" ht="15" customHeight="1" x14ac:dyDescent="0.25">
      <c r="A95" s="134" t="s">
        <v>286</v>
      </c>
      <c r="S95" s="115" t="s">
        <v>195</v>
      </c>
      <c r="T95" s="115"/>
      <c r="U95" s="112"/>
      <c r="V95" s="112">
        <v>419</v>
      </c>
      <c r="W95" s="112">
        <v>454</v>
      </c>
      <c r="X95" s="112">
        <v>453</v>
      </c>
      <c r="Y95" s="112">
        <v>470</v>
      </c>
      <c r="Z95" s="112">
        <v>484</v>
      </c>
    </row>
    <row r="96" spans="1:30" ht="15" customHeight="1" x14ac:dyDescent="0.25">
      <c r="A96" s="135" t="s">
        <v>278</v>
      </c>
      <c r="S96" s="115" t="s">
        <v>196</v>
      </c>
      <c r="T96" s="115"/>
      <c r="U96" s="112"/>
      <c r="V96" s="112">
        <v>1807</v>
      </c>
      <c r="W96" s="112">
        <v>2039</v>
      </c>
      <c r="X96" s="112">
        <v>2165</v>
      </c>
      <c r="Y96" s="112">
        <v>2240</v>
      </c>
      <c r="Z96" s="112">
        <v>2346</v>
      </c>
    </row>
    <row r="97" spans="1:32" ht="15" customHeight="1" x14ac:dyDescent="0.25">
      <c r="A97" s="134" t="s">
        <v>290</v>
      </c>
      <c r="S97" s="115" t="s">
        <v>197</v>
      </c>
      <c r="T97" s="115"/>
      <c r="U97" s="112"/>
      <c r="V97" s="112">
        <v>2180</v>
      </c>
      <c r="W97" s="112">
        <v>2311</v>
      </c>
      <c r="X97" s="112">
        <v>2300</v>
      </c>
      <c r="Y97" s="112">
        <v>2307</v>
      </c>
      <c r="Z97" s="112">
        <v>2313</v>
      </c>
    </row>
    <row r="98" spans="1:32" ht="15" customHeight="1" x14ac:dyDescent="0.25">
      <c r="A98" s="134" t="s">
        <v>291</v>
      </c>
      <c r="S98" s="115" t="s">
        <v>198</v>
      </c>
      <c r="T98" s="115"/>
      <c r="U98" s="112"/>
      <c r="V98" s="112">
        <v>1507</v>
      </c>
      <c r="W98" s="112">
        <v>1611</v>
      </c>
      <c r="X98" s="112">
        <v>1627</v>
      </c>
      <c r="Y98" s="112">
        <v>1630</v>
      </c>
      <c r="Z98" s="112">
        <v>1653</v>
      </c>
    </row>
    <row r="99" spans="1:32" ht="15" customHeight="1" x14ac:dyDescent="0.25">
      <c r="S99" s="115" t="s">
        <v>199</v>
      </c>
      <c r="T99" s="115"/>
      <c r="U99" s="112"/>
      <c r="V99" s="112">
        <v>88</v>
      </c>
      <c r="W99" s="112">
        <v>132</v>
      </c>
      <c r="X99" s="112">
        <v>141</v>
      </c>
      <c r="Y99" s="112">
        <v>184</v>
      </c>
      <c r="Z99" s="112">
        <v>194</v>
      </c>
    </row>
    <row r="100" spans="1:32" ht="15" customHeight="1" x14ac:dyDescent="0.25">
      <c r="S100" s="115" t="s">
        <v>58</v>
      </c>
      <c r="T100" s="115"/>
      <c r="U100" s="112"/>
      <c r="V100" s="112">
        <v>1448</v>
      </c>
      <c r="W100" s="112">
        <v>1539</v>
      </c>
      <c r="X100" s="112">
        <v>1686</v>
      </c>
      <c r="Y100" s="112">
        <v>2057</v>
      </c>
      <c r="Z100" s="112">
        <v>2024</v>
      </c>
    </row>
    <row r="101" spans="1:32" x14ac:dyDescent="0.25">
      <c r="A101" s="18"/>
      <c r="S101" s="118" t="s">
        <v>53</v>
      </c>
      <c r="T101" s="118"/>
      <c r="U101" s="112"/>
      <c r="V101" s="112">
        <v>13576</v>
      </c>
      <c r="W101" s="112">
        <v>14977</v>
      </c>
      <c r="X101" s="112">
        <v>14921</v>
      </c>
      <c r="Y101" s="112">
        <v>16025</v>
      </c>
      <c r="Z101" s="112">
        <v>15710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204</v>
      </c>
      <c r="Y103" s="106" t="s">
        <v>281</v>
      </c>
      <c r="Z103" s="106" t="s">
        <v>287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32894</v>
      </c>
      <c r="W104" s="112">
        <v>35428</v>
      </c>
      <c r="X104" s="112">
        <v>36276</v>
      </c>
      <c r="Y104" s="112">
        <v>39797</v>
      </c>
      <c r="Z104" s="112">
        <v>39797</v>
      </c>
      <c r="AB104" s="109" t="str">
        <f>TEXT(Z104,"###,###")</f>
        <v>39,797</v>
      </c>
      <c r="AD104" s="130">
        <f>Z104/($Z$4)*100</f>
        <v>78.609805238415049</v>
      </c>
      <c r="AF104" s="109"/>
    </row>
    <row r="105" spans="1:32" x14ac:dyDescent="0.25">
      <c r="S105" s="115" t="s">
        <v>17</v>
      </c>
      <c r="T105" s="115"/>
      <c r="U105" s="112"/>
      <c r="V105" s="112">
        <v>5759</v>
      </c>
      <c r="W105" s="112">
        <v>6088</v>
      </c>
      <c r="X105" s="112">
        <v>6245</v>
      </c>
      <c r="Y105" s="112">
        <v>5932</v>
      </c>
      <c r="Z105" s="112">
        <v>6008</v>
      </c>
      <c r="AB105" s="109" t="str">
        <f>TEXT(Z105,"###,###")</f>
        <v>6,008</v>
      </c>
      <c r="AD105" s="130">
        <f>Z105/($Z$4)*100</f>
        <v>11.867419902816735</v>
      </c>
      <c r="AF105" s="109"/>
    </row>
    <row r="106" spans="1:32" x14ac:dyDescent="0.25">
      <c r="S106" s="118" t="s">
        <v>53</v>
      </c>
      <c r="T106" s="118"/>
      <c r="U106" s="120"/>
      <c r="V106" s="120">
        <v>38653</v>
      </c>
      <c r="W106" s="120">
        <v>41516</v>
      </c>
      <c r="X106" s="120">
        <v>42521</v>
      </c>
      <c r="Y106" s="120">
        <v>45729</v>
      </c>
      <c r="Z106" s="120">
        <v>45805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6281</v>
      </c>
      <c r="W108" s="112">
        <v>7739</v>
      </c>
      <c r="X108" s="112">
        <v>7191</v>
      </c>
      <c r="Y108" s="112">
        <v>7750</v>
      </c>
      <c r="Z108" s="112">
        <v>7757</v>
      </c>
      <c r="AB108" s="109" t="str">
        <f>TEXT(Z108,"###,###")</f>
        <v>7,757</v>
      </c>
      <c r="AD108" s="130">
        <f>Z108/($Z$4)*100</f>
        <v>15.322166475723936</v>
      </c>
      <c r="AF108" s="109"/>
    </row>
    <row r="109" spans="1:32" x14ac:dyDescent="0.25">
      <c r="S109" s="115" t="s">
        <v>20</v>
      </c>
      <c r="T109" s="115"/>
      <c r="U109" s="112"/>
      <c r="V109" s="112">
        <v>7519</v>
      </c>
      <c r="W109" s="112">
        <v>7643</v>
      </c>
      <c r="X109" s="112">
        <v>7841</v>
      </c>
      <c r="Y109" s="112">
        <v>8183</v>
      </c>
      <c r="Z109" s="112">
        <v>8797</v>
      </c>
      <c r="AB109" s="109" t="str">
        <f>TEXT(Z109,"###,###")</f>
        <v>8,797</v>
      </c>
      <c r="AD109" s="130">
        <f>Z109/($Z$4)*100</f>
        <v>17.376446884999801</v>
      </c>
      <c r="AF109" s="109"/>
    </row>
    <row r="110" spans="1:32" x14ac:dyDescent="0.25">
      <c r="S110" s="115" t="s">
        <v>21</v>
      </c>
      <c r="T110" s="115"/>
      <c r="U110" s="112"/>
      <c r="V110" s="112">
        <v>11180</v>
      </c>
      <c r="W110" s="112">
        <v>11810</v>
      </c>
      <c r="X110" s="112">
        <v>12406</v>
      </c>
      <c r="Y110" s="112">
        <v>14414</v>
      </c>
      <c r="Z110" s="112">
        <v>14835</v>
      </c>
      <c r="AB110" s="109" t="str">
        <f>TEXT(Z110,"###,###")</f>
        <v>14,835</v>
      </c>
      <c r="AD110" s="130">
        <f>Z110/($Z$4)*100</f>
        <v>29.303124876545649</v>
      </c>
      <c r="AF110" s="109"/>
    </row>
    <row r="111" spans="1:32" x14ac:dyDescent="0.25">
      <c r="S111" s="115" t="s">
        <v>22</v>
      </c>
      <c r="T111" s="115"/>
      <c r="U111" s="112"/>
      <c r="V111" s="112">
        <v>12545</v>
      </c>
      <c r="W111" s="112">
        <v>13798</v>
      </c>
      <c r="X111" s="112">
        <v>14445</v>
      </c>
      <c r="Y111" s="112">
        <v>14255</v>
      </c>
      <c r="Z111" s="112">
        <v>14521</v>
      </c>
      <c r="AB111" s="109" t="str">
        <f>TEXT(Z111,"###,###")</f>
        <v>14,521</v>
      </c>
      <c r="AD111" s="130">
        <f>Z111/($Z$4)*100</f>
        <v>28.682890214514284</v>
      </c>
      <c r="AF111" s="109"/>
    </row>
    <row r="112" spans="1:32" x14ac:dyDescent="0.25">
      <c r="S112" s="118" t="s">
        <v>53</v>
      </c>
      <c r="T112" s="118"/>
      <c r="U112" s="112"/>
      <c r="V112" s="112">
        <v>41510</v>
      </c>
      <c r="W112" s="112">
        <v>46434</v>
      </c>
      <c r="X112" s="112">
        <v>46772</v>
      </c>
      <c r="Y112" s="112">
        <v>49685</v>
      </c>
      <c r="Z112" s="112">
        <v>50626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40.520000000000003</v>
      </c>
      <c r="W118" s="131">
        <v>40.97</v>
      </c>
      <c r="X118" s="131">
        <v>40.36</v>
      </c>
      <c r="Y118" s="131">
        <v>40.729999999999997</v>
      </c>
      <c r="Z118" s="131">
        <v>41.25</v>
      </c>
      <c r="AB118" s="109" t="str">
        <f>TEXT(Z118,"##.0")</f>
        <v>41.3</v>
      </c>
    </row>
    <row r="120" spans="19:32" x14ac:dyDescent="0.25">
      <c r="S120" s="101" t="s">
        <v>100</v>
      </c>
      <c r="T120" s="112"/>
      <c r="U120" s="112"/>
      <c r="V120" s="112">
        <v>23444</v>
      </c>
      <c r="W120" s="112">
        <v>25864</v>
      </c>
      <c r="X120" s="112">
        <v>26067</v>
      </c>
      <c r="Y120" s="112">
        <v>28023</v>
      </c>
      <c r="Z120" s="112">
        <v>27166</v>
      </c>
      <c r="AB120" s="109" t="str">
        <f>TEXT(Z120,"###,###")</f>
        <v>27,166</v>
      </c>
    </row>
    <row r="121" spans="19:32" x14ac:dyDescent="0.25">
      <c r="S121" s="101" t="s">
        <v>101</v>
      </c>
      <c r="T121" s="112"/>
      <c r="U121" s="112"/>
      <c r="V121" s="112">
        <v>2322</v>
      </c>
      <c r="W121" s="112">
        <v>2945</v>
      </c>
      <c r="X121" s="112">
        <v>2455</v>
      </c>
      <c r="Y121" s="112">
        <v>2787</v>
      </c>
      <c r="Z121" s="112">
        <v>2769</v>
      </c>
      <c r="AB121" s="109" t="str">
        <f>TEXT(Z121,"###,###")</f>
        <v>2,769</v>
      </c>
    </row>
    <row r="122" spans="19:32" x14ac:dyDescent="0.25">
      <c r="S122" s="101" t="s">
        <v>102</v>
      </c>
      <c r="T122" s="112"/>
      <c r="U122" s="112"/>
      <c r="V122" s="112">
        <v>2298</v>
      </c>
      <c r="W122" s="112">
        <v>2546</v>
      </c>
      <c r="X122" s="112">
        <v>2438</v>
      </c>
      <c r="Y122" s="112">
        <v>2580</v>
      </c>
      <c r="Z122" s="112">
        <v>2613</v>
      </c>
      <c r="AB122" s="109" t="str">
        <f>TEXT(Z122,"###,###")</f>
        <v>2,613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25742</v>
      </c>
      <c r="W124" s="112">
        <v>28410</v>
      </c>
      <c r="X124" s="112">
        <v>28505</v>
      </c>
      <c r="Y124" s="112">
        <v>30603</v>
      </c>
      <c r="Z124" s="112">
        <v>29779</v>
      </c>
      <c r="AB124" s="109" t="str">
        <f>TEXT(Z124,"###,###")</f>
        <v>29,779</v>
      </c>
      <c r="AD124" s="127">
        <f>Z124/$Z$7*100</f>
        <v>91.492564827331947</v>
      </c>
    </row>
    <row r="125" spans="19:32" x14ac:dyDescent="0.25">
      <c r="S125" s="101" t="s">
        <v>104</v>
      </c>
      <c r="T125" s="112"/>
      <c r="U125" s="112"/>
      <c r="V125" s="112">
        <v>4620</v>
      </c>
      <c r="W125" s="112">
        <v>5491</v>
      </c>
      <c r="X125" s="112">
        <v>4893</v>
      </c>
      <c r="Y125" s="112">
        <v>5367</v>
      </c>
      <c r="Z125" s="112">
        <v>5382</v>
      </c>
      <c r="AB125" s="109" t="str">
        <f>TEXT(Z125,"###,###")</f>
        <v>5,382</v>
      </c>
      <c r="AD125" s="127">
        <f>Z125/$Z$7*100</f>
        <v>16.535578222932283</v>
      </c>
    </row>
    <row r="127" spans="19:32" x14ac:dyDescent="0.25">
      <c r="S127" s="101" t="s">
        <v>105</v>
      </c>
      <c r="T127" s="112"/>
      <c r="U127" s="112"/>
      <c r="V127" s="112">
        <v>14495</v>
      </c>
      <c r="W127" s="112">
        <v>16388</v>
      </c>
      <c r="X127" s="112">
        <v>16029</v>
      </c>
      <c r="Y127" s="112">
        <v>17370</v>
      </c>
      <c r="Z127" s="112">
        <v>16809</v>
      </c>
      <c r="AB127" s="109" t="str">
        <f>TEXT(Z127,"###,###")</f>
        <v>16,809</v>
      </c>
      <c r="AD127" s="127">
        <f>Z127/$Z$7*100</f>
        <v>51.643726189013151</v>
      </c>
    </row>
    <row r="128" spans="19:32" x14ac:dyDescent="0.25">
      <c r="S128" s="101" t="s">
        <v>106</v>
      </c>
      <c r="T128" s="112"/>
      <c r="U128" s="112"/>
      <c r="V128" s="112">
        <v>13576</v>
      </c>
      <c r="W128" s="112">
        <v>14976</v>
      </c>
      <c r="X128" s="112">
        <v>14919</v>
      </c>
      <c r="Y128" s="112">
        <v>16024</v>
      </c>
      <c r="Z128" s="112">
        <v>15708</v>
      </c>
      <c r="AB128" s="109" t="str">
        <f>TEXT(Z128,"###,###")</f>
        <v>15,708</v>
      </c>
      <c r="AD128" s="127">
        <f>Z128/$Z$7*100</f>
        <v>48.261029863586089</v>
      </c>
    </row>
    <row r="130" spans="19:20" x14ac:dyDescent="0.25">
      <c r="S130" s="101" t="s">
        <v>282</v>
      </c>
      <c r="T130" s="127">
        <v>83.464421777067713</v>
      </c>
    </row>
    <row r="131" spans="19:20" x14ac:dyDescent="0.25">
      <c r="S131" s="101" t="s">
        <v>283</v>
      </c>
      <c r="T131" s="127">
        <v>8.5074351726680604</v>
      </c>
    </row>
    <row r="132" spans="19:20" x14ac:dyDescent="0.25">
      <c r="S132" s="101" t="s">
        <v>284</v>
      </c>
      <c r="T132" s="127">
        <v>8.0281430502642248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3FF967EA-0C64-41B2-8C92-A8B1C5EFA29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DE33780E-F43A-4EEB-B86D-25B444F2029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9F565C0D-FDD0-416B-99EB-874F8F8C591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35FAE169-227E-4190-A218-9E5F7EA815E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42D79A-5503-4153-9475-33C38AAD7EF8}">
  <sheetPr codeName="Sheet111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157</v>
      </c>
      <c r="T1" s="99"/>
      <c r="U1" s="99"/>
      <c r="V1" s="99"/>
      <c r="W1" s="99"/>
      <c r="X1" s="99"/>
      <c r="Y1" s="100" t="s">
        <v>247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204</v>
      </c>
      <c r="Y2" s="103" t="s">
        <v>281</v>
      </c>
      <c r="Z2" s="103" t="s">
        <v>287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60" t="s">
        <v>292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157</v>
      </c>
      <c r="Y3" s="105" t="s">
        <v>247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8.47 Mitchell, Victoria,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31444</v>
      </c>
      <c r="W4" s="108">
        <v>32898</v>
      </c>
      <c r="X4" s="108">
        <v>34584</v>
      </c>
      <c r="Y4" s="108">
        <v>35421</v>
      </c>
      <c r="Z4" s="108">
        <v>37647</v>
      </c>
      <c r="AB4" s="109" t="str">
        <f>TEXT(Z4,"###,###")</f>
        <v>37,647</v>
      </c>
      <c r="AD4" s="110">
        <f>Z4/Y4-1</f>
        <v>6.2844075548403433E-2</v>
      </c>
      <c r="AF4" s="110">
        <f>Z4/V4-1</f>
        <v>0.19727133952423359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16534</v>
      </c>
      <c r="W5" s="108">
        <v>17368</v>
      </c>
      <c r="X5" s="108">
        <v>17938</v>
      </c>
      <c r="Y5" s="108">
        <v>18455</v>
      </c>
      <c r="Z5" s="108">
        <v>19714</v>
      </c>
      <c r="AB5" s="109" t="str">
        <f>TEXT(Z5,"###,###")</f>
        <v>19,714</v>
      </c>
      <c r="AD5" s="110">
        <f t="shared" ref="AD5:AD9" si="0">Z5/Y5-1</f>
        <v>6.8219994581414145E-2</v>
      </c>
      <c r="AF5" s="110">
        <f t="shared" ref="AF5:AF9" si="1">Z5/V5-1</f>
        <v>0.19233095439700021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14914</v>
      </c>
      <c r="W6" s="108">
        <v>15530</v>
      </c>
      <c r="X6" s="108">
        <v>16644</v>
      </c>
      <c r="Y6" s="108">
        <v>16970</v>
      </c>
      <c r="Z6" s="108">
        <v>17907</v>
      </c>
      <c r="AB6" s="109" t="str">
        <f>TEXT(Z6,"###,###")</f>
        <v>17,907</v>
      </c>
      <c r="AD6" s="110">
        <f t="shared" si="0"/>
        <v>5.5215085444902723E-2</v>
      </c>
      <c r="AF6" s="110">
        <f t="shared" si="1"/>
        <v>0.20068392114791478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22669</v>
      </c>
      <c r="W7" s="108">
        <v>24039</v>
      </c>
      <c r="X7" s="108">
        <v>25036</v>
      </c>
      <c r="Y7" s="108">
        <v>26147</v>
      </c>
      <c r="Z7" s="108">
        <v>27142</v>
      </c>
      <c r="AB7" s="109" t="str">
        <f>TEXT(Z7,"###,###")</f>
        <v>27,142</v>
      </c>
      <c r="AD7" s="110">
        <f t="shared" si="0"/>
        <v>3.8054078861819773E-2</v>
      </c>
      <c r="AF7" s="110">
        <f t="shared" si="1"/>
        <v>0.19731792315496932</v>
      </c>
    </row>
    <row r="8" spans="1:32" ht="17.25" customHeight="1" x14ac:dyDescent="0.25">
      <c r="A8" s="64" t="s">
        <v>12</v>
      </c>
      <c r="B8" s="65"/>
      <c r="C8" s="29"/>
      <c r="D8" s="66" t="str">
        <f>AB4</f>
        <v>37,647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27,142</v>
      </c>
      <c r="P8" s="67"/>
      <c r="S8" s="107" t="s">
        <v>84</v>
      </c>
      <c r="T8" s="108"/>
      <c r="U8" s="108"/>
      <c r="V8" s="108">
        <v>43866.36</v>
      </c>
      <c r="W8" s="108">
        <v>45572.7</v>
      </c>
      <c r="X8" s="108">
        <v>46731.29</v>
      </c>
      <c r="Y8" s="108">
        <v>48165.04</v>
      </c>
      <c r="Z8" s="108">
        <v>49728.74</v>
      </c>
      <c r="AB8" s="109" t="str">
        <f>TEXT(Z8,"$###,###")</f>
        <v>$49,729</v>
      </c>
      <c r="AD8" s="110">
        <f t="shared" si="0"/>
        <v>3.2465456272848359E-2</v>
      </c>
      <c r="AF8" s="110">
        <f t="shared" si="1"/>
        <v>0.13364181573305833</v>
      </c>
    </row>
    <row r="9" spans="1:32" x14ac:dyDescent="0.25">
      <c r="A9" s="30" t="s">
        <v>14</v>
      </c>
      <c r="B9" s="71"/>
      <c r="C9" s="72"/>
      <c r="D9" s="73">
        <f>AD104</f>
        <v>74.954179615905645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53.142730823078622</v>
      </c>
      <c r="P9" s="74" t="s">
        <v>85</v>
      </c>
      <c r="S9" s="107" t="s">
        <v>7</v>
      </c>
      <c r="T9" s="108"/>
      <c r="U9" s="108"/>
      <c r="V9" s="108">
        <v>1183433862</v>
      </c>
      <c r="W9" s="108">
        <v>1314069932</v>
      </c>
      <c r="X9" s="108">
        <v>1418819966</v>
      </c>
      <c r="Y9" s="108">
        <v>1527247704</v>
      </c>
      <c r="Z9" s="108">
        <v>1630795238</v>
      </c>
      <c r="AB9" s="109" t="str">
        <f>TEXT(Z9/1000000,"$#,###.0")&amp;" mil"</f>
        <v>$1,630.8 mil</v>
      </c>
      <c r="AD9" s="110">
        <f t="shared" si="0"/>
        <v>6.7800091451307942E-2</v>
      </c>
      <c r="AF9" s="110">
        <f t="shared" si="1"/>
        <v>0.37801975282671108</v>
      </c>
    </row>
    <row r="10" spans="1:32" x14ac:dyDescent="0.25">
      <c r="A10" s="30" t="s">
        <v>17</v>
      </c>
      <c r="B10" s="71"/>
      <c r="C10" s="72"/>
      <c r="D10" s="73">
        <f>AD105</f>
        <v>16.790182484660132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46.76147667821089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85.863237786456409</v>
      </c>
      <c r="P11" s="74" t="s">
        <v>85</v>
      </c>
      <c r="S11" s="107" t="s">
        <v>29</v>
      </c>
      <c r="T11" s="112"/>
      <c r="U11" s="112"/>
      <c r="V11" s="112">
        <v>28374</v>
      </c>
      <c r="W11" s="112">
        <v>29670</v>
      </c>
      <c r="X11" s="112">
        <v>31289</v>
      </c>
      <c r="Y11" s="112">
        <v>31947</v>
      </c>
      <c r="Z11" s="112">
        <v>33812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7.1218038464372562</v>
      </c>
      <c r="P12" s="74" t="s">
        <v>85</v>
      </c>
      <c r="S12" s="107" t="s">
        <v>30</v>
      </c>
      <c r="T12" s="112"/>
      <c r="U12" s="112"/>
      <c r="V12" s="112">
        <v>3067</v>
      </c>
      <c r="W12" s="112">
        <v>3224</v>
      </c>
      <c r="X12" s="112">
        <v>3290</v>
      </c>
      <c r="Y12" s="112">
        <v>3474</v>
      </c>
      <c r="Z12" s="112">
        <v>3835</v>
      </c>
    </row>
    <row r="13" spans="1:32" ht="15" customHeight="1" x14ac:dyDescent="0.25">
      <c r="A13" s="30" t="s">
        <v>19</v>
      </c>
      <c r="B13" s="72"/>
      <c r="C13" s="72"/>
      <c r="D13" s="73">
        <f>AD108</f>
        <v>15.972056206337824</v>
      </c>
      <c r="E13" s="74" t="s">
        <v>85</v>
      </c>
      <c r="F13" s="24"/>
      <c r="G13" s="142" t="s">
        <v>285</v>
      </c>
      <c r="H13" s="143"/>
      <c r="I13" s="143"/>
      <c r="J13" s="143"/>
      <c r="K13" s="143"/>
      <c r="L13" s="143"/>
      <c r="M13" s="81"/>
      <c r="N13" s="72"/>
      <c r="O13" s="73">
        <f>T132</f>
        <v>6.9965367327389281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15.273461364783383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41.0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22.477222620660346</v>
      </c>
      <c r="E15" s="74" t="s">
        <v>85</v>
      </c>
      <c r="F15" s="24"/>
      <c r="G15" s="33" t="s">
        <v>279</v>
      </c>
      <c r="H15" s="72"/>
      <c r="I15" s="72"/>
      <c r="J15" s="72"/>
      <c r="K15" s="82"/>
      <c r="L15" s="72"/>
      <c r="M15" s="72"/>
      <c r="N15" s="72"/>
      <c r="O15" s="73">
        <f>AB38</f>
        <v>15.294204340296968</v>
      </c>
      <c r="P15" s="74" t="s">
        <v>85</v>
      </c>
      <c r="S15" s="115" t="s">
        <v>61</v>
      </c>
      <c r="T15" s="115"/>
      <c r="U15" s="116"/>
      <c r="V15" s="116">
        <v>711</v>
      </c>
      <c r="W15" s="116">
        <v>711</v>
      </c>
      <c r="X15" s="116">
        <v>752</v>
      </c>
      <c r="Y15" s="112">
        <v>710</v>
      </c>
      <c r="Z15" s="112">
        <v>754</v>
      </c>
      <c r="AB15" s="117">
        <f t="shared" ref="AB15:AB34" si="2">IF(Z15="np",0,Z15/$Z$34)</f>
        <v>2.0028156293994209E-2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39.841156001806254</v>
      </c>
      <c r="E16" s="85" t="s">
        <v>85</v>
      </c>
      <c r="F16" s="24"/>
      <c r="G16" s="86" t="s">
        <v>280</v>
      </c>
      <c r="H16" s="35"/>
      <c r="I16" s="35"/>
      <c r="J16" s="35"/>
      <c r="K16" s="36"/>
      <c r="L16" s="35"/>
      <c r="M16" s="35"/>
      <c r="N16" s="35"/>
      <c r="O16" s="84">
        <f>AB37</f>
        <v>84.705795659703028</v>
      </c>
      <c r="P16" s="37" t="s">
        <v>85</v>
      </c>
      <c r="S16" s="115" t="s">
        <v>62</v>
      </c>
      <c r="T16" s="115"/>
      <c r="U16" s="116"/>
      <c r="V16" s="116">
        <v>104</v>
      </c>
      <c r="W16" s="116">
        <v>139</v>
      </c>
      <c r="X16" s="116">
        <v>160</v>
      </c>
      <c r="Y16" s="112">
        <v>146</v>
      </c>
      <c r="Z16" s="112">
        <v>130</v>
      </c>
      <c r="AB16" s="117">
        <f t="shared" si="2"/>
        <v>3.453130395516243E-3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2421</v>
      </c>
      <c r="W17" s="116">
        <v>2622</v>
      </c>
      <c r="X17" s="116">
        <v>2612</v>
      </c>
      <c r="Y17" s="112">
        <v>2620</v>
      </c>
      <c r="Z17" s="112">
        <v>2830</v>
      </c>
      <c r="AB17" s="117">
        <f t="shared" si="2"/>
        <v>7.5171992456238207E-2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289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245</v>
      </c>
      <c r="W18" s="116">
        <v>248</v>
      </c>
      <c r="X18" s="116">
        <v>317</v>
      </c>
      <c r="Y18" s="112">
        <v>318</v>
      </c>
      <c r="Z18" s="112">
        <v>320</v>
      </c>
      <c r="AB18" s="117">
        <f t="shared" si="2"/>
        <v>8.5000132812707522E-3</v>
      </c>
    </row>
    <row r="19" spans="1:28" x14ac:dyDescent="0.25">
      <c r="A19" s="63" t="str">
        <f>$S$1&amp;" ("&amp;$V$2&amp;" to "&amp;$Z$2&amp;")"</f>
        <v>Mitchell (2016-17 to 2020-21)</v>
      </c>
      <c r="B19" s="63"/>
      <c r="C19" s="63"/>
      <c r="D19" s="63"/>
      <c r="E19" s="63"/>
      <c r="F19" s="63"/>
      <c r="G19" s="63" t="str">
        <f>$S$1&amp;" ("&amp;$V$2&amp;" to "&amp;$Z$2&amp;")"</f>
        <v>Mitchell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3126</v>
      </c>
      <c r="W19" s="116">
        <v>3667</v>
      </c>
      <c r="X19" s="116">
        <v>3869</v>
      </c>
      <c r="Y19" s="112">
        <v>4048</v>
      </c>
      <c r="Z19" s="112">
        <v>4549</v>
      </c>
      <c r="AB19" s="117">
        <f t="shared" si="2"/>
        <v>0.12083300130156453</v>
      </c>
    </row>
    <row r="20" spans="1:28" x14ac:dyDescent="0.25">
      <c r="S20" s="115" t="s">
        <v>66</v>
      </c>
      <c r="T20" s="115"/>
      <c r="U20" s="116"/>
      <c r="V20" s="116">
        <v>1279</v>
      </c>
      <c r="W20" s="116">
        <v>1332</v>
      </c>
      <c r="X20" s="116">
        <v>1418</v>
      </c>
      <c r="Y20" s="112">
        <v>1422</v>
      </c>
      <c r="Z20" s="112">
        <v>1520</v>
      </c>
      <c r="AB20" s="117">
        <f t="shared" si="2"/>
        <v>4.037506308603607E-2</v>
      </c>
    </row>
    <row r="21" spans="1:28" x14ac:dyDescent="0.25">
      <c r="S21" s="115" t="s">
        <v>67</v>
      </c>
      <c r="T21" s="115"/>
      <c r="U21" s="116"/>
      <c r="V21" s="116">
        <v>2600</v>
      </c>
      <c r="W21" s="116">
        <v>2730</v>
      </c>
      <c r="X21" s="116">
        <v>2900</v>
      </c>
      <c r="Y21" s="112">
        <v>2977</v>
      </c>
      <c r="Z21" s="112">
        <v>3354</v>
      </c>
      <c r="AB21" s="117">
        <f t="shared" si="2"/>
        <v>8.9090764204319065E-2</v>
      </c>
    </row>
    <row r="22" spans="1:28" x14ac:dyDescent="0.25">
      <c r="S22" s="115" t="s">
        <v>68</v>
      </c>
      <c r="T22" s="115"/>
      <c r="U22" s="116"/>
      <c r="V22" s="116">
        <v>2112</v>
      </c>
      <c r="W22" s="116">
        <v>2203</v>
      </c>
      <c r="X22" s="116">
        <v>2336</v>
      </c>
      <c r="Y22" s="112">
        <v>2271</v>
      </c>
      <c r="Z22" s="112">
        <v>2396</v>
      </c>
      <c r="AB22" s="117">
        <f t="shared" si="2"/>
        <v>6.3643849443514755E-2</v>
      </c>
    </row>
    <row r="23" spans="1:28" x14ac:dyDescent="0.25">
      <c r="S23" s="115" t="s">
        <v>69</v>
      </c>
      <c r="T23" s="115"/>
      <c r="U23" s="116"/>
      <c r="V23" s="116">
        <v>1733</v>
      </c>
      <c r="W23" s="116">
        <v>1885</v>
      </c>
      <c r="X23" s="116">
        <v>1898</v>
      </c>
      <c r="Y23" s="112">
        <v>2019</v>
      </c>
      <c r="Z23" s="112">
        <v>2238</v>
      </c>
      <c r="AB23" s="117">
        <f t="shared" si="2"/>
        <v>5.9446967885887325E-2</v>
      </c>
    </row>
    <row r="24" spans="1:28" x14ac:dyDescent="0.25">
      <c r="S24" s="115" t="s">
        <v>70</v>
      </c>
      <c r="T24" s="115"/>
      <c r="U24" s="116"/>
      <c r="V24" s="116">
        <v>284</v>
      </c>
      <c r="W24" s="116">
        <v>251</v>
      </c>
      <c r="X24" s="116">
        <v>304</v>
      </c>
      <c r="Y24" s="112">
        <v>299</v>
      </c>
      <c r="Z24" s="112">
        <v>281</v>
      </c>
      <c r="AB24" s="117">
        <f t="shared" si="2"/>
        <v>7.4640741626158793E-3</v>
      </c>
    </row>
    <row r="25" spans="1:28" x14ac:dyDescent="0.25">
      <c r="S25" s="115" t="s">
        <v>71</v>
      </c>
      <c r="T25" s="115"/>
      <c r="U25" s="116"/>
      <c r="V25" s="116">
        <v>970</v>
      </c>
      <c r="W25" s="116">
        <v>1082</v>
      </c>
      <c r="X25" s="116">
        <v>1155</v>
      </c>
      <c r="Y25" s="112">
        <v>1192</v>
      </c>
      <c r="Z25" s="112">
        <v>1249</v>
      </c>
      <c r="AB25" s="117">
        <f t="shared" si="2"/>
        <v>3.3176614338459906E-2</v>
      </c>
    </row>
    <row r="26" spans="1:28" x14ac:dyDescent="0.25">
      <c r="S26" s="115" t="s">
        <v>72</v>
      </c>
      <c r="T26" s="115"/>
      <c r="U26" s="116"/>
      <c r="V26" s="116">
        <v>438</v>
      </c>
      <c r="W26" s="116">
        <v>498</v>
      </c>
      <c r="X26" s="116">
        <v>509</v>
      </c>
      <c r="Y26" s="112">
        <v>571</v>
      </c>
      <c r="Z26" s="112">
        <v>660</v>
      </c>
      <c r="AB26" s="117">
        <f t="shared" si="2"/>
        <v>1.7531277392620927E-2</v>
      </c>
    </row>
    <row r="27" spans="1:28" x14ac:dyDescent="0.25">
      <c r="S27" s="115" t="s">
        <v>73</v>
      </c>
      <c r="T27" s="115"/>
      <c r="U27" s="116"/>
      <c r="V27" s="116">
        <v>1463</v>
      </c>
      <c r="W27" s="116">
        <v>1516</v>
      </c>
      <c r="X27" s="116">
        <v>1630</v>
      </c>
      <c r="Y27" s="112">
        <v>1656</v>
      </c>
      <c r="Z27" s="112">
        <v>1794</v>
      </c>
      <c r="AB27" s="117">
        <f t="shared" si="2"/>
        <v>4.765319945812415E-2</v>
      </c>
    </row>
    <row r="28" spans="1:28" x14ac:dyDescent="0.25">
      <c r="S28" s="115" t="s">
        <v>74</v>
      </c>
      <c r="T28" s="115"/>
      <c r="U28" s="116"/>
      <c r="V28" s="116">
        <v>2334</v>
      </c>
      <c r="W28" s="116">
        <v>2647</v>
      </c>
      <c r="X28" s="116">
        <v>2784</v>
      </c>
      <c r="Y28" s="112">
        <v>2994</v>
      </c>
      <c r="Z28" s="112">
        <v>3058</v>
      </c>
      <c r="AB28" s="117">
        <f t="shared" si="2"/>
        <v>8.1228251919143624E-2</v>
      </c>
    </row>
    <row r="29" spans="1:28" x14ac:dyDescent="0.25">
      <c r="S29" s="115" t="s">
        <v>75</v>
      </c>
      <c r="T29" s="115"/>
      <c r="U29" s="116"/>
      <c r="V29" s="116">
        <v>2464</v>
      </c>
      <c r="W29" s="116">
        <v>2443</v>
      </c>
      <c r="X29" s="116">
        <v>3283</v>
      </c>
      <c r="Y29" s="112">
        <v>2743</v>
      </c>
      <c r="Z29" s="112">
        <v>2809</v>
      </c>
      <c r="AB29" s="117">
        <f t="shared" si="2"/>
        <v>7.4614179084654814E-2</v>
      </c>
    </row>
    <row r="30" spans="1:28" x14ac:dyDescent="0.25">
      <c r="S30" s="115" t="s">
        <v>76</v>
      </c>
      <c r="T30" s="115"/>
      <c r="U30" s="116"/>
      <c r="V30" s="116">
        <v>2098</v>
      </c>
      <c r="W30" s="116">
        <v>2164</v>
      </c>
      <c r="X30" s="116">
        <v>1601</v>
      </c>
      <c r="Y30" s="112">
        <v>2211</v>
      </c>
      <c r="Z30" s="112">
        <v>2180</v>
      </c>
      <c r="AB30" s="117">
        <f t="shared" si="2"/>
        <v>5.7906340478656997E-2</v>
      </c>
    </row>
    <row r="31" spans="1:28" x14ac:dyDescent="0.25">
      <c r="S31" s="115" t="s">
        <v>77</v>
      </c>
      <c r="T31" s="115"/>
      <c r="U31" s="116"/>
      <c r="V31" s="116">
        <v>3099</v>
      </c>
      <c r="W31" s="116">
        <v>3339</v>
      </c>
      <c r="X31" s="116">
        <v>3709</v>
      </c>
      <c r="Y31" s="112">
        <v>3972</v>
      </c>
      <c r="Z31" s="112">
        <v>4403</v>
      </c>
      <c r="AB31" s="117">
        <f t="shared" si="2"/>
        <v>0.11695487024198475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453</v>
      </c>
      <c r="W32" s="116">
        <v>533</v>
      </c>
      <c r="X32" s="116">
        <v>584</v>
      </c>
      <c r="Y32" s="112">
        <v>613</v>
      </c>
      <c r="Z32" s="112">
        <v>615</v>
      </c>
      <c r="AB32" s="117">
        <f t="shared" si="2"/>
        <v>1.6335963024942227E-2</v>
      </c>
    </row>
    <row r="33" spans="19:32" x14ac:dyDescent="0.25">
      <c r="S33" s="115" t="s">
        <v>79</v>
      </c>
      <c r="T33" s="115"/>
      <c r="U33" s="116"/>
      <c r="V33" s="116">
        <v>1074</v>
      </c>
      <c r="W33" s="116">
        <v>1105</v>
      </c>
      <c r="X33" s="116">
        <v>1191</v>
      </c>
      <c r="Y33" s="112">
        <v>1309</v>
      </c>
      <c r="Z33" s="112">
        <v>1356</v>
      </c>
      <c r="AB33" s="117">
        <f t="shared" si="2"/>
        <v>3.6018806279384814E-2</v>
      </c>
    </row>
    <row r="34" spans="19:32" x14ac:dyDescent="0.25">
      <c r="S34" s="118" t="s">
        <v>53</v>
      </c>
      <c r="T34" s="118"/>
      <c r="U34" s="119"/>
      <c r="V34" s="119">
        <v>31440</v>
      </c>
      <c r="W34" s="119">
        <v>32893</v>
      </c>
      <c r="X34" s="119">
        <v>34581</v>
      </c>
      <c r="Y34" s="120">
        <v>35425</v>
      </c>
      <c r="Z34" s="120">
        <v>37647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19225</v>
      </c>
      <c r="W37" s="112">
        <v>20621</v>
      </c>
      <c r="X37" s="112">
        <v>21159</v>
      </c>
      <c r="Y37" s="112">
        <v>22160</v>
      </c>
      <c r="Z37" s="112">
        <v>22990</v>
      </c>
      <c r="AB37" s="132">
        <f>Z37/Z40*100</f>
        <v>84.705795659703028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3443</v>
      </c>
      <c r="W38" s="112">
        <v>3419</v>
      </c>
      <c r="X38" s="112">
        <v>3873</v>
      </c>
      <c r="Y38" s="112">
        <v>3984</v>
      </c>
      <c r="Z38" s="112">
        <v>4151</v>
      </c>
      <c r="AB38" s="132">
        <f>Z38/Z40*100</f>
        <v>15.294204340296968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22668</v>
      </c>
      <c r="W40" s="112">
        <v>24040</v>
      </c>
      <c r="X40" s="112">
        <v>25032</v>
      </c>
      <c r="Y40" s="112">
        <v>26144</v>
      </c>
      <c r="Z40" s="112">
        <v>27141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4</v>
      </c>
      <c r="W44" s="112">
        <v>8</v>
      </c>
      <c r="X44" s="112">
        <v>7</v>
      </c>
      <c r="Y44" s="112">
        <v>11</v>
      </c>
      <c r="Z44" s="112">
        <v>6</v>
      </c>
    </row>
    <row r="45" spans="19:32" x14ac:dyDescent="0.25">
      <c r="S45" s="115" t="s">
        <v>37</v>
      </c>
      <c r="T45" s="115"/>
      <c r="U45" s="112"/>
      <c r="V45" s="112">
        <v>332</v>
      </c>
      <c r="W45" s="112">
        <v>349</v>
      </c>
      <c r="X45" s="112">
        <v>371</v>
      </c>
      <c r="Y45" s="112">
        <v>372</v>
      </c>
      <c r="Z45" s="112">
        <v>450</v>
      </c>
    </row>
    <row r="46" spans="19:32" x14ac:dyDescent="0.25">
      <c r="S46" s="115" t="s">
        <v>38</v>
      </c>
      <c r="T46" s="115"/>
      <c r="U46" s="112"/>
      <c r="V46" s="112">
        <v>1083</v>
      </c>
      <c r="W46" s="112">
        <v>1103</v>
      </c>
      <c r="X46" s="112">
        <v>1123</v>
      </c>
      <c r="Y46" s="112">
        <v>1025</v>
      </c>
      <c r="Z46" s="112">
        <v>1153</v>
      </c>
    </row>
    <row r="47" spans="19:32" x14ac:dyDescent="0.25">
      <c r="S47" s="115" t="s">
        <v>39</v>
      </c>
      <c r="T47" s="115"/>
      <c r="U47" s="112"/>
      <c r="V47" s="112">
        <v>1441</v>
      </c>
      <c r="W47" s="112">
        <v>1542</v>
      </c>
      <c r="X47" s="112">
        <v>1617</v>
      </c>
      <c r="Y47" s="112">
        <v>1568</v>
      </c>
      <c r="Z47" s="112">
        <v>1653</v>
      </c>
    </row>
    <row r="48" spans="19:32" x14ac:dyDescent="0.25">
      <c r="S48" s="115" t="s">
        <v>40</v>
      </c>
      <c r="T48" s="115"/>
      <c r="U48" s="112"/>
      <c r="V48" s="112">
        <v>1938</v>
      </c>
      <c r="W48" s="112">
        <v>2048</v>
      </c>
      <c r="X48" s="112">
        <v>2076</v>
      </c>
      <c r="Y48" s="112">
        <v>2177</v>
      </c>
      <c r="Z48" s="112">
        <v>2349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1909</v>
      </c>
      <c r="W49" s="112">
        <v>2058</v>
      </c>
      <c r="X49" s="112">
        <v>2186</v>
      </c>
      <c r="Y49" s="112">
        <v>2363</v>
      </c>
      <c r="Z49" s="112">
        <v>2519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Mitchell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1590</v>
      </c>
      <c r="W50" s="112">
        <v>1664</v>
      </c>
      <c r="X50" s="112">
        <v>1939</v>
      </c>
      <c r="Y50" s="112">
        <v>2132</v>
      </c>
      <c r="Z50" s="112">
        <v>2355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1652</v>
      </c>
      <c r="W51" s="112">
        <v>1650</v>
      </c>
      <c r="X51" s="112">
        <v>1574</v>
      </c>
      <c r="Y51" s="112">
        <v>1630</v>
      </c>
      <c r="Z51" s="112">
        <v>1789</v>
      </c>
    </row>
    <row r="52" spans="1:26" ht="15" customHeight="1" x14ac:dyDescent="0.25">
      <c r="S52" s="115" t="s">
        <v>44</v>
      </c>
      <c r="T52" s="115"/>
      <c r="U52" s="112"/>
      <c r="V52" s="112">
        <v>1705</v>
      </c>
      <c r="W52" s="112">
        <v>1792</v>
      </c>
      <c r="X52" s="112">
        <v>1808</v>
      </c>
      <c r="Y52" s="112">
        <v>1726</v>
      </c>
      <c r="Z52" s="112">
        <v>1807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1578</v>
      </c>
      <c r="W53" s="112">
        <v>1620</v>
      </c>
      <c r="X53" s="112">
        <v>1681</v>
      </c>
      <c r="Y53" s="112">
        <v>1787</v>
      </c>
      <c r="Z53" s="112">
        <v>1773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1402</v>
      </c>
      <c r="W54" s="112">
        <v>1548</v>
      </c>
      <c r="X54" s="112">
        <v>1540</v>
      </c>
      <c r="Y54" s="112">
        <v>1541</v>
      </c>
      <c r="Z54" s="112">
        <v>1612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1059</v>
      </c>
      <c r="W55" s="112">
        <v>1094</v>
      </c>
      <c r="X55" s="112">
        <v>1053</v>
      </c>
      <c r="Y55" s="112">
        <v>1113</v>
      </c>
      <c r="Z55" s="112">
        <v>1178</v>
      </c>
    </row>
    <row r="56" spans="1:26" ht="15" customHeight="1" x14ac:dyDescent="0.25">
      <c r="S56" s="115" t="s">
        <v>48</v>
      </c>
      <c r="T56" s="115"/>
      <c r="U56" s="112"/>
      <c r="V56" s="112">
        <v>509</v>
      </c>
      <c r="W56" s="112">
        <v>571</v>
      </c>
      <c r="X56" s="112">
        <v>602</v>
      </c>
      <c r="Y56" s="112">
        <v>617</v>
      </c>
      <c r="Z56" s="112">
        <v>657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194</v>
      </c>
      <c r="W57" s="112">
        <v>197</v>
      </c>
      <c r="X57" s="112">
        <v>214</v>
      </c>
      <c r="Y57" s="112">
        <v>237</v>
      </c>
      <c r="Z57" s="112">
        <v>254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76</v>
      </c>
      <c r="W58" s="112">
        <v>88</v>
      </c>
      <c r="X58" s="112">
        <v>86</v>
      </c>
      <c r="Y58" s="112">
        <v>92</v>
      </c>
      <c r="Z58" s="112">
        <v>100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27</v>
      </c>
      <c r="W59" s="112">
        <v>32</v>
      </c>
      <c r="X59" s="112">
        <v>40</v>
      </c>
      <c r="Y59" s="112">
        <v>23</v>
      </c>
      <c r="Z59" s="112">
        <v>36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10</v>
      </c>
      <c r="W60" s="112">
        <v>15</v>
      </c>
      <c r="X60" s="112">
        <v>13</v>
      </c>
      <c r="Y60" s="112">
        <v>20</v>
      </c>
      <c r="Z60" s="112">
        <v>23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16533</v>
      </c>
      <c r="W61" s="112">
        <v>17368</v>
      </c>
      <c r="X61" s="112">
        <v>17933</v>
      </c>
      <c r="Y61" s="112">
        <v>18453</v>
      </c>
      <c r="Z61" s="112">
        <v>19714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6</v>
      </c>
      <c r="W63" s="112">
        <v>12</v>
      </c>
      <c r="X63" s="112">
        <v>4</v>
      </c>
      <c r="Y63" s="112">
        <v>9</v>
      </c>
      <c r="Z63" s="112">
        <v>13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368</v>
      </c>
      <c r="W64" s="112">
        <v>384</v>
      </c>
      <c r="X64" s="112">
        <v>425</v>
      </c>
      <c r="Y64" s="112">
        <v>407</v>
      </c>
      <c r="Z64" s="112">
        <v>428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Mitchell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1001</v>
      </c>
      <c r="W65" s="112">
        <v>1044</v>
      </c>
      <c r="X65" s="112">
        <v>1103</v>
      </c>
      <c r="Y65" s="112">
        <v>1025</v>
      </c>
      <c r="Z65" s="112">
        <v>1061</v>
      </c>
    </row>
    <row r="66" spans="1:26" x14ac:dyDescent="0.25">
      <c r="S66" s="115" t="s">
        <v>39</v>
      </c>
      <c r="T66" s="115"/>
      <c r="U66" s="112"/>
      <c r="V66" s="112">
        <v>1382</v>
      </c>
      <c r="W66" s="112">
        <v>1421</v>
      </c>
      <c r="X66" s="112">
        <v>1516</v>
      </c>
      <c r="Y66" s="112">
        <v>1537</v>
      </c>
      <c r="Z66" s="112">
        <v>1617</v>
      </c>
    </row>
    <row r="67" spans="1:26" x14ac:dyDescent="0.25">
      <c r="S67" s="115" t="s">
        <v>40</v>
      </c>
      <c r="T67" s="115"/>
      <c r="U67" s="112"/>
      <c r="V67" s="112">
        <v>1624</v>
      </c>
      <c r="W67" s="112">
        <v>1728</v>
      </c>
      <c r="X67" s="112">
        <v>1980</v>
      </c>
      <c r="Y67" s="112">
        <v>1967</v>
      </c>
      <c r="Z67" s="112">
        <v>2132</v>
      </c>
    </row>
    <row r="68" spans="1:26" x14ac:dyDescent="0.25">
      <c r="S68" s="115" t="s">
        <v>41</v>
      </c>
      <c r="T68" s="115"/>
      <c r="U68" s="112"/>
      <c r="V68" s="112">
        <v>1596</v>
      </c>
      <c r="W68" s="112">
        <v>1685</v>
      </c>
      <c r="X68" s="112">
        <v>1881</v>
      </c>
      <c r="Y68" s="112">
        <v>1991</v>
      </c>
      <c r="Z68" s="112">
        <v>2255</v>
      </c>
    </row>
    <row r="69" spans="1:26" x14ac:dyDescent="0.25">
      <c r="S69" s="115" t="s">
        <v>42</v>
      </c>
      <c r="T69" s="115"/>
      <c r="U69" s="112"/>
      <c r="V69" s="112">
        <v>1385</v>
      </c>
      <c r="W69" s="112">
        <v>1522</v>
      </c>
      <c r="X69" s="112">
        <v>1725</v>
      </c>
      <c r="Y69" s="112">
        <v>1905</v>
      </c>
      <c r="Z69" s="112">
        <v>1952</v>
      </c>
    </row>
    <row r="70" spans="1:26" x14ac:dyDescent="0.25">
      <c r="S70" s="115" t="s">
        <v>43</v>
      </c>
      <c r="T70" s="115"/>
      <c r="U70" s="112"/>
      <c r="V70" s="112">
        <v>1510</v>
      </c>
      <c r="W70" s="112">
        <v>1565</v>
      </c>
      <c r="X70" s="112">
        <v>1558</v>
      </c>
      <c r="Y70" s="112">
        <v>1564</v>
      </c>
      <c r="Z70" s="112">
        <v>1745</v>
      </c>
    </row>
    <row r="71" spans="1:26" x14ac:dyDescent="0.25">
      <c r="S71" s="115" t="s">
        <v>44</v>
      </c>
      <c r="T71" s="115"/>
      <c r="U71" s="112"/>
      <c r="V71" s="112">
        <v>1698</v>
      </c>
      <c r="W71" s="112">
        <v>1729</v>
      </c>
      <c r="X71" s="112">
        <v>1804</v>
      </c>
      <c r="Y71" s="112">
        <v>1743</v>
      </c>
      <c r="Z71" s="112">
        <v>1730</v>
      </c>
    </row>
    <row r="72" spans="1:26" x14ac:dyDescent="0.25">
      <c r="S72" s="115" t="s">
        <v>45</v>
      </c>
      <c r="T72" s="115"/>
      <c r="U72" s="112"/>
      <c r="V72" s="112">
        <v>1579</v>
      </c>
      <c r="W72" s="112">
        <v>1528</v>
      </c>
      <c r="X72" s="112">
        <v>1575</v>
      </c>
      <c r="Y72" s="112">
        <v>1659</v>
      </c>
      <c r="Z72" s="112">
        <v>1749</v>
      </c>
    </row>
    <row r="73" spans="1:26" x14ac:dyDescent="0.25">
      <c r="S73" s="115" t="s">
        <v>46</v>
      </c>
      <c r="T73" s="115"/>
      <c r="U73" s="112"/>
      <c r="V73" s="112">
        <v>1328</v>
      </c>
      <c r="W73" s="112">
        <v>1362</v>
      </c>
      <c r="X73" s="112">
        <v>1431</v>
      </c>
      <c r="Y73" s="112">
        <v>1456</v>
      </c>
      <c r="Z73" s="112">
        <v>1456</v>
      </c>
    </row>
    <row r="74" spans="1:26" x14ac:dyDescent="0.25">
      <c r="S74" s="115" t="s">
        <v>47</v>
      </c>
      <c r="T74" s="115"/>
      <c r="U74" s="112"/>
      <c r="V74" s="112">
        <v>825</v>
      </c>
      <c r="W74" s="112">
        <v>915</v>
      </c>
      <c r="X74" s="112">
        <v>943</v>
      </c>
      <c r="Y74" s="112">
        <v>987</v>
      </c>
      <c r="Z74" s="112">
        <v>1028</v>
      </c>
    </row>
    <row r="75" spans="1:26" x14ac:dyDescent="0.25">
      <c r="S75" s="115" t="s">
        <v>48</v>
      </c>
      <c r="T75" s="115"/>
      <c r="U75" s="112"/>
      <c r="V75" s="112">
        <v>382</v>
      </c>
      <c r="W75" s="112">
        <v>377</v>
      </c>
      <c r="X75" s="112">
        <v>423</v>
      </c>
      <c r="Y75" s="112">
        <v>422</v>
      </c>
      <c r="Z75" s="112">
        <v>440</v>
      </c>
    </row>
    <row r="76" spans="1:26" x14ac:dyDescent="0.25">
      <c r="S76" s="115" t="s">
        <v>49</v>
      </c>
      <c r="T76" s="115"/>
      <c r="U76" s="112"/>
      <c r="V76" s="112">
        <v>126</v>
      </c>
      <c r="W76" s="112">
        <v>132</v>
      </c>
      <c r="X76" s="112">
        <v>157</v>
      </c>
      <c r="Y76" s="112">
        <v>160</v>
      </c>
      <c r="Z76" s="112">
        <v>178</v>
      </c>
    </row>
    <row r="77" spans="1:26" x14ac:dyDescent="0.25">
      <c r="S77" s="115" t="s">
        <v>50</v>
      </c>
      <c r="T77" s="115"/>
      <c r="U77" s="112"/>
      <c r="V77" s="112">
        <v>63</v>
      </c>
      <c r="W77" s="112">
        <v>74</v>
      </c>
      <c r="X77" s="112">
        <v>67</v>
      </c>
      <c r="Y77" s="112">
        <v>76</v>
      </c>
      <c r="Z77" s="112">
        <v>79</v>
      </c>
    </row>
    <row r="78" spans="1:26" x14ac:dyDescent="0.25">
      <c r="S78" s="115" t="s">
        <v>51</v>
      </c>
      <c r="T78" s="115"/>
      <c r="U78" s="112"/>
      <c r="V78" s="112">
        <v>17</v>
      </c>
      <c r="W78" s="112">
        <v>25</v>
      </c>
      <c r="X78" s="112">
        <v>28</v>
      </c>
      <c r="Y78" s="112">
        <v>29</v>
      </c>
      <c r="Z78" s="112">
        <v>27</v>
      </c>
    </row>
    <row r="79" spans="1:26" x14ac:dyDescent="0.25">
      <c r="S79" s="115" t="s">
        <v>52</v>
      </c>
      <c r="T79" s="115"/>
      <c r="U79" s="112"/>
      <c r="V79" s="112">
        <v>23</v>
      </c>
      <c r="W79" s="112">
        <v>29</v>
      </c>
      <c r="X79" s="112">
        <v>13</v>
      </c>
      <c r="Y79" s="112">
        <v>18</v>
      </c>
      <c r="Z79" s="112">
        <v>17</v>
      </c>
    </row>
    <row r="80" spans="1:26" x14ac:dyDescent="0.25">
      <c r="S80" s="118" t="s">
        <v>53</v>
      </c>
      <c r="T80" s="118"/>
      <c r="U80" s="112"/>
      <c r="V80" s="112">
        <v>14912</v>
      </c>
      <c r="W80" s="112">
        <v>15532</v>
      </c>
      <c r="X80" s="112">
        <v>16644</v>
      </c>
      <c r="Y80" s="112">
        <v>16971</v>
      </c>
      <c r="Z80" s="112">
        <v>17907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Mitchell</v>
      </c>
      <c r="D83" s="144"/>
      <c r="E83" s="144"/>
      <c r="F83" s="144"/>
      <c r="G83" s="144"/>
      <c r="H83" s="47"/>
      <c r="I83" s="47"/>
      <c r="J83" s="145" t="str">
        <f>'State data for spotlight'!A1</f>
        <v>Victoria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1428</v>
      </c>
      <c r="W83" s="112">
        <v>1507</v>
      </c>
      <c r="X83" s="112">
        <v>1532</v>
      </c>
      <c r="Y83" s="112">
        <v>1615</v>
      </c>
      <c r="Z83" s="112">
        <v>1677</v>
      </c>
      <c r="AD83" s="117"/>
    </row>
    <row r="84" spans="1:30" ht="15" customHeight="1" x14ac:dyDescent="0.25">
      <c r="A84" s="46"/>
      <c r="B84" s="46"/>
      <c r="C84" s="48"/>
      <c r="D84" s="139" t="s">
        <v>0</v>
      </c>
      <c r="E84" s="139"/>
      <c r="F84" s="139" t="s">
        <v>201</v>
      </c>
      <c r="G84" s="139"/>
      <c r="H84" s="48"/>
      <c r="I84" s="48"/>
      <c r="J84" s="48"/>
      <c r="K84" s="48"/>
      <c r="L84" s="139" t="s">
        <v>0</v>
      </c>
      <c r="M84" s="139"/>
      <c r="N84" s="139" t="s">
        <v>201</v>
      </c>
      <c r="O84" s="139"/>
      <c r="S84" s="115" t="s">
        <v>57</v>
      </c>
      <c r="T84" s="115"/>
      <c r="U84" s="112"/>
      <c r="V84" s="112">
        <v>895</v>
      </c>
      <c r="W84" s="112">
        <v>950</v>
      </c>
      <c r="X84" s="112">
        <v>1007</v>
      </c>
      <c r="Y84" s="112">
        <v>1037</v>
      </c>
      <c r="Z84" s="112">
        <v>1078</v>
      </c>
    </row>
    <row r="85" spans="1:30" ht="15" customHeight="1" x14ac:dyDescent="0.25">
      <c r="A85" s="46"/>
      <c r="B85" s="46"/>
      <c r="C85" s="58" t="s">
        <v>1</v>
      </c>
      <c r="D85" s="139" t="s">
        <v>2</v>
      </c>
      <c r="E85" s="139"/>
      <c r="F85" s="139" t="str">
        <f>"since "&amp;$V$2</f>
        <v>since 2016-17</v>
      </c>
      <c r="G85" s="139"/>
      <c r="H85" s="48"/>
      <c r="I85" s="48"/>
      <c r="J85" s="48"/>
      <c r="K85" s="58" t="s">
        <v>1</v>
      </c>
      <c r="L85" s="139" t="s">
        <v>2</v>
      </c>
      <c r="M85" s="139"/>
      <c r="N85" s="139" t="str">
        <f>"since "&amp;$V$2</f>
        <v>since 2016-17</v>
      </c>
      <c r="O85" s="139"/>
      <c r="S85" s="115" t="s">
        <v>195</v>
      </c>
      <c r="T85" s="115"/>
      <c r="U85" s="112"/>
      <c r="V85" s="112">
        <v>2635</v>
      </c>
      <c r="W85" s="112">
        <v>2843</v>
      </c>
      <c r="X85" s="112">
        <v>3040</v>
      </c>
      <c r="Y85" s="112">
        <v>3158</v>
      </c>
      <c r="Z85" s="112">
        <v>3303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37,647</v>
      </c>
      <c r="D86" s="96">
        <f t="shared" ref="D86:D91" si="4">AD4</f>
        <v>6.2844075548403433E-2</v>
      </c>
      <c r="E86" s="97">
        <f t="shared" ref="E86:E91" si="5">AD4</f>
        <v>6.2844075548403433E-2</v>
      </c>
      <c r="F86" s="96">
        <f t="shared" ref="F86:F91" si="6">AF4</f>
        <v>0.19727133952423359</v>
      </c>
      <c r="G86" s="97">
        <f t="shared" ref="G86:G91" si="7">AF4</f>
        <v>0.19727133952423359</v>
      </c>
      <c r="H86" s="57"/>
      <c r="I86" s="57"/>
      <c r="J86" s="140" t="str">
        <f>'State data for spotlight'!J4</f>
        <v>5,274,707</v>
      </c>
      <c r="K86" s="140"/>
      <c r="L86" s="96">
        <f>'State data for spotlight'!L4</f>
        <v>1.4421743640712803E-2</v>
      </c>
      <c r="M86" s="97">
        <f>'State data for spotlight'!L4</f>
        <v>1.4421743640712803E-2</v>
      </c>
      <c r="N86" s="96">
        <f>'State data for spotlight'!N4</f>
        <v>8.438148994686534E-2</v>
      </c>
      <c r="O86" s="97">
        <f>'State data for spotlight'!N4</f>
        <v>8.438148994686534E-2</v>
      </c>
      <c r="S86" s="115" t="s">
        <v>196</v>
      </c>
      <c r="T86" s="115"/>
      <c r="U86" s="112"/>
      <c r="V86" s="112">
        <v>739</v>
      </c>
      <c r="W86" s="112">
        <v>807</v>
      </c>
      <c r="X86" s="112">
        <v>865</v>
      </c>
      <c r="Y86" s="112">
        <v>939</v>
      </c>
      <c r="Z86" s="112">
        <v>974</v>
      </c>
    </row>
    <row r="87" spans="1:30" ht="15" customHeight="1" x14ac:dyDescent="0.25">
      <c r="A87" s="98" t="s">
        <v>4</v>
      </c>
      <c r="B87" s="49"/>
      <c r="C87" s="57" t="str">
        <f t="shared" si="3"/>
        <v>19,714</v>
      </c>
      <c r="D87" s="96">
        <f t="shared" si="4"/>
        <v>6.8219994581414145E-2</v>
      </c>
      <c r="E87" s="97">
        <f t="shared" si="5"/>
        <v>6.8219994581414145E-2</v>
      </c>
      <c r="F87" s="96">
        <f t="shared" si="6"/>
        <v>0.19233095439700021</v>
      </c>
      <c r="G87" s="97">
        <f t="shared" si="7"/>
        <v>0.19233095439700021</v>
      </c>
      <c r="H87" s="57"/>
      <c r="I87" s="57"/>
      <c r="J87" s="140" t="str">
        <f>'State data for spotlight'!J5</f>
        <v>2,678,317</v>
      </c>
      <c r="K87" s="140"/>
      <c r="L87" s="96">
        <f>'State data for spotlight'!L5</f>
        <v>7.6054295905234603E-3</v>
      </c>
      <c r="M87" s="97">
        <f>'State data for spotlight'!L5</f>
        <v>7.6054295905234603E-3</v>
      </c>
      <c r="N87" s="96">
        <f>'State data for spotlight'!N5</f>
        <v>7.1082164833552008E-2</v>
      </c>
      <c r="O87" s="97">
        <f>'State data for spotlight'!N5</f>
        <v>7.1082164833552008E-2</v>
      </c>
      <c r="S87" s="115" t="s">
        <v>197</v>
      </c>
      <c r="T87" s="115"/>
      <c r="U87" s="112"/>
      <c r="V87" s="112">
        <v>520</v>
      </c>
      <c r="W87" s="112">
        <v>534</v>
      </c>
      <c r="X87" s="112">
        <v>557</v>
      </c>
      <c r="Y87" s="112">
        <v>562</v>
      </c>
      <c r="Z87" s="112">
        <v>584</v>
      </c>
    </row>
    <row r="88" spans="1:30" ht="15" customHeight="1" x14ac:dyDescent="0.25">
      <c r="A88" s="98" t="s">
        <v>5</v>
      </c>
      <c r="B88" s="49"/>
      <c r="C88" s="57" t="str">
        <f t="shared" si="3"/>
        <v>17,907</v>
      </c>
      <c r="D88" s="96">
        <f t="shared" si="4"/>
        <v>5.5215085444902723E-2</v>
      </c>
      <c r="E88" s="97">
        <f t="shared" si="5"/>
        <v>5.5215085444902723E-2</v>
      </c>
      <c r="F88" s="96">
        <f t="shared" si="6"/>
        <v>0.20068392114791478</v>
      </c>
      <c r="G88" s="97">
        <f t="shared" si="7"/>
        <v>0.20068392114791478</v>
      </c>
      <c r="H88" s="57"/>
      <c r="I88" s="57"/>
      <c r="J88" s="140" t="str">
        <f>'State data for spotlight'!J6</f>
        <v>2,593,620</v>
      </c>
      <c r="K88" s="140"/>
      <c r="L88" s="96">
        <f>'State data for spotlight'!L6</f>
        <v>2.0458990541862843E-2</v>
      </c>
      <c r="M88" s="97">
        <f>'State data for spotlight'!L6</f>
        <v>2.0458990541862843E-2</v>
      </c>
      <c r="N88" s="96">
        <f>'State data for spotlight'!N6</f>
        <v>9.7278654845571522E-2</v>
      </c>
      <c r="O88" s="97">
        <f>'State data for spotlight'!N6</f>
        <v>9.7278654845571522E-2</v>
      </c>
      <c r="S88" s="115" t="s">
        <v>198</v>
      </c>
      <c r="T88" s="115"/>
      <c r="U88" s="112"/>
      <c r="V88" s="112">
        <v>507</v>
      </c>
      <c r="W88" s="112">
        <v>540</v>
      </c>
      <c r="X88" s="112">
        <v>544</v>
      </c>
      <c r="Y88" s="112">
        <v>580</v>
      </c>
      <c r="Z88" s="112">
        <v>614</v>
      </c>
    </row>
    <row r="89" spans="1:30" ht="15" customHeight="1" x14ac:dyDescent="0.25">
      <c r="A89" s="49" t="s">
        <v>6</v>
      </c>
      <c r="B89" s="49"/>
      <c r="C89" s="57" t="str">
        <f t="shared" si="3"/>
        <v>27,142</v>
      </c>
      <c r="D89" s="96">
        <f t="shared" si="4"/>
        <v>3.8054078861819773E-2</v>
      </c>
      <c r="E89" s="97">
        <f t="shared" si="5"/>
        <v>3.8054078861819773E-2</v>
      </c>
      <c r="F89" s="96">
        <f t="shared" si="6"/>
        <v>0.19731792315496932</v>
      </c>
      <c r="G89" s="97">
        <f t="shared" si="7"/>
        <v>0.19731792315496932</v>
      </c>
      <c r="H89" s="57"/>
      <c r="I89" s="57"/>
      <c r="J89" s="140" t="str">
        <f>'State data for spotlight'!J7</f>
        <v>3,674,745</v>
      </c>
      <c r="K89" s="140"/>
      <c r="L89" s="96">
        <f>'State data for spotlight'!L7</f>
        <v>-4.8048916624486848E-3</v>
      </c>
      <c r="M89" s="97">
        <f>'State data for spotlight'!L7</f>
        <v>-4.8048916624486848E-3</v>
      </c>
      <c r="N89" s="96">
        <f>'State data for spotlight'!N7</f>
        <v>6.9960159780158238E-2</v>
      </c>
      <c r="O89" s="97">
        <f>'State data for spotlight'!N7</f>
        <v>6.9960159780158238E-2</v>
      </c>
      <c r="S89" s="115" t="s">
        <v>199</v>
      </c>
      <c r="T89" s="115"/>
      <c r="U89" s="112"/>
      <c r="V89" s="112">
        <v>1586</v>
      </c>
      <c r="W89" s="112">
        <v>1651</v>
      </c>
      <c r="X89" s="112">
        <v>1690</v>
      </c>
      <c r="Y89" s="112">
        <v>1767</v>
      </c>
      <c r="Z89" s="112">
        <v>1819</v>
      </c>
    </row>
    <row r="90" spans="1:30" ht="15" customHeight="1" x14ac:dyDescent="0.25">
      <c r="A90" s="49" t="s">
        <v>98</v>
      </c>
      <c r="B90" s="49"/>
      <c r="C90" s="57" t="str">
        <f t="shared" si="3"/>
        <v>$49,729</v>
      </c>
      <c r="D90" s="96">
        <f t="shared" si="4"/>
        <v>3.2465456272848359E-2</v>
      </c>
      <c r="E90" s="97">
        <f t="shared" si="5"/>
        <v>3.2465456272848359E-2</v>
      </c>
      <c r="F90" s="96">
        <f t="shared" si="6"/>
        <v>0.13364181573305833</v>
      </c>
      <c r="G90" s="97">
        <f t="shared" si="7"/>
        <v>0.13364181573305833</v>
      </c>
      <c r="H90" s="57"/>
      <c r="I90" s="57"/>
      <c r="J90" s="57"/>
      <c r="K90" s="57" t="str">
        <f>'State data for spotlight'!J8</f>
        <v>$47,209</v>
      </c>
      <c r="L90" s="96">
        <f>'State data for spotlight'!L8</f>
        <v>5.506898121546655E-2</v>
      </c>
      <c r="M90" s="97">
        <f>'State data for spotlight'!L8</f>
        <v>5.506898121546655E-2</v>
      </c>
      <c r="N90" s="96">
        <f>'State data for spotlight'!N8</f>
        <v>0.1204561491199776</v>
      </c>
      <c r="O90" s="97">
        <f>'State data for spotlight'!N8</f>
        <v>0.1204561491199776</v>
      </c>
      <c r="S90" s="115" t="s">
        <v>58</v>
      </c>
      <c r="T90" s="115"/>
      <c r="U90" s="112"/>
      <c r="V90" s="112">
        <v>1439</v>
      </c>
      <c r="W90" s="112">
        <v>1666</v>
      </c>
      <c r="X90" s="112">
        <v>1726</v>
      </c>
      <c r="Y90" s="112">
        <v>1827</v>
      </c>
      <c r="Z90" s="112">
        <v>1875</v>
      </c>
    </row>
    <row r="91" spans="1:30" ht="15" customHeight="1" x14ac:dyDescent="0.25">
      <c r="A91" s="49" t="s">
        <v>7</v>
      </c>
      <c r="B91" s="49"/>
      <c r="C91" s="57" t="str">
        <f t="shared" si="3"/>
        <v>$1,630.8 mil</v>
      </c>
      <c r="D91" s="96">
        <f t="shared" si="4"/>
        <v>6.7800091451307942E-2</v>
      </c>
      <c r="E91" s="97">
        <f t="shared" si="5"/>
        <v>6.7800091451307942E-2</v>
      </c>
      <c r="F91" s="96">
        <f t="shared" si="6"/>
        <v>0.37801975282671108</v>
      </c>
      <c r="G91" s="97">
        <f t="shared" si="7"/>
        <v>0.37801975282671108</v>
      </c>
      <c r="H91" s="57"/>
      <c r="I91" s="57"/>
      <c r="J91" s="57"/>
      <c r="K91" s="57" t="str">
        <f>'State data for spotlight'!J9</f>
        <v>$245.4 bil</v>
      </c>
      <c r="L91" s="96">
        <f>'State data for spotlight'!L9</f>
        <v>4.7371657837374626E-2</v>
      </c>
      <c r="M91" s="97">
        <f>'State data for spotlight'!L9</f>
        <v>4.7371657837374626E-2</v>
      </c>
      <c r="N91" s="96">
        <f>'State data for spotlight'!N9</f>
        <v>0.24227335855331145</v>
      </c>
      <c r="O91" s="97">
        <f>'State data for spotlight'!N9</f>
        <v>0.24227335855331145</v>
      </c>
      <c r="S91" s="118" t="s">
        <v>53</v>
      </c>
      <c r="T91" s="118"/>
      <c r="U91" s="112"/>
      <c r="V91" s="112">
        <v>12102</v>
      </c>
      <c r="W91" s="112">
        <v>12799</v>
      </c>
      <c r="X91" s="112">
        <v>13289</v>
      </c>
      <c r="Y91" s="112">
        <v>13880</v>
      </c>
      <c r="Z91" s="112">
        <v>14424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5" t="s">
        <v>202</v>
      </c>
      <c r="S93" s="115" t="s">
        <v>56</v>
      </c>
      <c r="T93" s="115"/>
      <c r="U93" s="112"/>
      <c r="V93" s="112">
        <v>896</v>
      </c>
      <c r="W93" s="112">
        <v>966</v>
      </c>
      <c r="X93" s="112">
        <v>1036</v>
      </c>
      <c r="Y93" s="112">
        <v>1119</v>
      </c>
      <c r="Z93" s="112">
        <v>1162</v>
      </c>
    </row>
    <row r="94" spans="1:30" ht="15" customHeight="1" x14ac:dyDescent="0.25">
      <c r="A94" s="136" t="s">
        <v>203</v>
      </c>
      <c r="S94" s="115" t="s">
        <v>57</v>
      </c>
      <c r="T94" s="115"/>
      <c r="U94" s="112"/>
      <c r="V94" s="112">
        <v>1616</v>
      </c>
      <c r="W94" s="112">
        <v>1729</v>
      </c>
      <c r="X94" s="112">
        <v>1879</v>
      </c>
      <c r="Y94" s="112">
        <v>2016</v>
      </c>
      <c r="Z94" s="112">
        <v>2081</v>
      </c>
    </row>
    <row r="95" spans="1:30" ht="15" customHeight="1" x14ac:dyDescent="0.25">
      <c r="A95" s="134" t="s">
        <v>286</v>
      </c>
      <c r="S95" s="115" t="s">
        <v>195</v>
      </c>
      <c r="T95" s="115"/>
      <c r="U95" s="112"/>
      <c r="V95" s="112">
        <v>388</v>
      </c>
      <c r="W95" s="112">
        <v>438</v>
      </c>
      <c r="X95" s="112">
        <v>425</v>
      </c>
      <c r="Y95" s="112">
        <v>482</v>
      </c>
      <c r="Z95" s="112">
        <v>514</v>
      </c>
    </row>
    <row r="96" spans="1:30" ht="15" customHeight="1" x14ac:dyDescent="0.25">
      <c r="A96" s="135" t="s">
        <v>278</v>
      </c>
      <c r="S96" s="115" t="s">
        <v>196</v>
      </c>
      <c r="T96" s="115"/>
      <c r="U96" s="112"/>
      <c r="V96" s="112">
        <v>1759</v>
      </c>
      <c r="W96" s="112">
        <v>1914</v>
      </c>
      <c r="X96" s="112">
        <v>2068</v>
      </c>
      <c r="Y96" s="112">
        <v>2161</v>
      </c>
      <c r="Z96" s="112">
        <v>2270</v>
      </c>
    </row>
    <row r="97" spans="1:32" ht="15" customHeight="1" x14ac:dyDescent="0.25">
      <c r="A97" s="134" t="s">
        <v>290</v>
      </c>
      <c r="S97" s="115" t="s">
        <v>197</v>
      </c>
      <c r="T97" s="115"/>
      <c r="U97" s="112"/>
      <c r="V97" s="112">
        <v>2117</v>
      </c>
      <c r="W97" s="112">
        <v>2180</v>
      </c>
      <c r="X97" s="112">
        <v>2240</v>
      </c>
      <c r="Y97" s="112">
        <v>2308</v>
      </c>
      <c r="Z97" s="112">
        <v>2385</v>
      </c>
    </row>
    <row r="98" spans="1:32" ht="15" customHeight="1" x14ac:dyDescent="0.25">
      <c r="A98" s="134" t="s">
        <v>291</v>
      </c>
      <c r="S98" s="115" t="s">
        <v>198</v>
      </c>
      <c r="T98" s="115"/>
      <c r="U98" s="112"/>
      <c r="V98" s="112">
        <v>1067</v>
      </c>
      <c r="W98" s="112">
        <v>1175</v>
      </c>
      <c r="X98" s="112">
        <v>1230</v>
      </c>
      <c r="Y98" s="112">
        <v>1288</v>
      </c>
      <c r="Z98" s="112">
        <v>1325</v>
      </c>
    </row>
    <row r="99" spans="1:32" ht="15" customHeight="1" x14ac:dyDescent="0.25">
      <c r="S99" s="115" t="s">
        <v>199</v>
      </c>
      <c r="T99" s="115"/>
      <c r="U99" s="112"/>
      <c r="V99" s="112">
        <v>156</v>
      </c>
      <c r="W99" s="112">
        <v>159</v>
      </c>
      <c r="X99" s="112">
        <v>187</v>
      </c>
      <c r="Y99" s="112">
        <v>185</v>
      </c>
      <c r="Z99" s="112">
        <v>195</v>
      </c>
    </row>
    <row r="100" spans="1:32" ht="15" customHeight="1" x14ac:dyDescent="0.25">
      <c r="S100" s="115" t="s">
        <v>58</v>
      </c>
      <c r="T100" s="115"/>
      <c r="U100" s="112"/>
      <c r="V100" s="112">
        <v>794</v>
      </c>
      <c r="W100" s="112">
        <v>872</v>
      </c>
      <c r="X100" s="112">
        <v>977</v>
      </c>
      <c r="Y100" s="112">
        <v>993</v>
      </c>
      <c r="Z100" s="112">
        <v>1012</v>
      </c>
    </row>
    <row r="101" spans="1:32" x14ac:dyDescent="0.25">
      <c r="A101" s="18"/>
      <c r="S101" s="118" t="s">
        <v>53</v>
      </c>
      <c r="T101" s="118"/>
      <c r="U101" s="112"/>
      <c r="V101" s="112">
        <v>10567</v>
      </c>
      <c r="W101" s="112">
        <v>11243</v>
      </c>
      <c r="X101" s="112">
        <v>11747</v>
      </c>
      <c r="Y101" s="112">
        <v>12258</v>
      </c>
      <c r="Z101" s="112">
        <v>12695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204</v>
      </c>
      <c r="Y103" s="106" t="s">
        <v>281</v>
      </c>
      <c r="Z103" s="106" t="s">
        <v>287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24254</v>
      </c>
      <c r="W104" s="112">
        <v>25267</v>
      </c>
      <c r="X104" s="112">
        <v>26347</v>
      </c>
      <c r="Y104" s="112">
        <v>28218</v>
      </c>
      <c r="Z104" s="112">
        <v>28218</v>
      </c>
      <c r="AB104" s="109" t="str">
        <f>TEXT(Z104,"###,###")</f>
        <v>28,218</v>
      </c>
      <c r="AD104" s="130">
        <f>Z104/($Z$4)*100</f>
        <v>74.954179615905645</v>
      </c>
      <c r="AF104" s="109"/>
    </row>
    <row r="105" spans="1:32" x14ac:dyDescent="0.25">
      <c r="S105" s="115" t="s">
        <v>17</v>
      </c>
      <c r="T105" s="115"/>
      <c r="U105" s="112"/>
      <c r="V105" s="112">
        <v>5674</v>
      </c>
      <c r="W105" s="112">
        <v>5719</v>
      </c>
      <c r="X105" s="112">
        <v>6016</v>
      </c>
      <c r="Y105" s="112">
        <v>6198</v>
      </c>
      <c r="Z105" s="112">
        <v>6321</v>
      </c>
      <c r="AB105" s="109" t="str">
        <f>TEXT(Z105,"###,###")</f>
        <v>6,321</v>
      </c>
      <c r="AD105" s="130">
        <f>Z105/($Z$4)*100</f>
        <v>16.790182484660132</v>
      </c>
      <c r="AF105" s="109"/>
    </row>
    <row r="106" spans="1:32" x14ac:dyDescent="0.25">
      <c r="S106" s="118" t="s">
        <v>53</v>
      </c>
      <c r="T106" s="118"/>
      <c r="U106" s="120"/>
      <c r="V106" s="120">
        <v>29928</v>
      </c>
      <c r="W106" s="120">
        <v>30986</v>
      </c>
      <c r="X106" s="120">
        <v>32363</v>
      </c>
      <c r="Y106" s="120">
        <v>34416</v>
      </c>
      <c r="Z106" s="120">
        <v>34539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5021</v>
      </c>
      <c r="W108" s="112">
        <v>5794</v>
      </c>
      <c r="X108" s="112">
        <v>5501</v>
      </c>
      <c r="Y108" s="112">
        <v>5732</v>
      </c>
      <c r="Z108" s="112">
        <v>6013</v>
      </c>
      <c r="AB108" s="109" t="str">
        <f>TEXT(Z108,"###,###")</f>
        <v>6,013</v>
      </c>
      <c r="AD108" s="130">
        <f>Z108/($Z$4)*100</f>
        <v>15.972056206337824</v>
      </c>
      <c r="AF108" s="109"/>
    </row>
    <row r="109" spans="1:32" x14ac:dyDescent="0.25">
      <c r="S109" s="115" t="s">
        <v>20</v>
      </c>
      <c r="T109" s="115"/>
      <c r="U109" s="112"/>
      <c r="V109" s="112">
        <v>4776</v>
      </c>
      <c r="W109" s="112">
        <v>5070</v>
      </c>
      <c r="X109" s="112">
        <v>5107</v>
      </c>
      <c r="Y109" s="112">
        <v>5173</v>
      </c>
      <c r="Z109" s="112">
        <v>5750</v>
      </c>
      <c r="AB109" s="109" t="str">
        <f>TEXT(Z109,"###,###")</f>
        <v>5,750</v>
      </c>
      <c r="AD109" s="130">
        <f>Z109/($Z$4)*100</f>
        <v>15.273461364783383</v>
      </c>
      <c r="AF109" s="109"/>
    </row>
    <row r="110" spans="1:32" x14ac:dyDescent="0.25">
      <c r="S110" s="115" t="s">
        <v>21</v>
      </c>
      <c r="T110" s="115"/>
      <c r="U110" s="112"/>
      <c r="V110" s="112">
        <v>7367</v>
      </c>
      <c r="W110" s="112">
        <v>7279</v>
      </c>
      <c r="X110" s="112">
        <v>8067</v>
      </c>
      <c r="Y110" s="112">
        <v>7702</v>
      </c>
      <c r="Z110" s="112">
        <v>8462</v>
      </c>
      <c r="AB110" s="109" t="str">
        <f>TEXT(Z110,"###,###")</f>
        <v>8,462</v>
      </c>
      <c r="AD110" s="130">
        <f>Z110/($Z$4)*100</f>
        <v>22.477222620660346</v>
      </c>
      <c r="AF110" s="109"/>
    </row>
    <row r="111" spans="1:32" x14ac:dyDescent="0.25">
      <c r="S111" s="115" t="s">
        <v>22</v>
      </c>
      <c r="T111" s="115"/>
      <c r="U111" s="112"/>
      <c r="V111" s="112">
        <v>11903</v>
      </c>
      <c r="W111" s="112">
        <v>12164</v>
      </c>
      <c r="X111" s="112">
        <v>13352</v>
      </c>
      <c r="Y111" s="112">
        <v>14310</v>
      </c>
      <c r="Z111" s="112">
        <v>14999</v>
      </c>
      <c r="AB111" s="109" t="str">
        <f>TEXT(Z111,"###,###")</f>
        <v>14,999</v>
      </c>
      <c r="AD111" s="130">
        <f>Z111/($Z$4)*100</f>
        <v>39.841156001806254</v>
      </c>
      <c r="AF111" s="109"/>
    </row>
    <row r="112" spans="1:32" x14ac:dyDescent="0.25">
      <c r="S112" s="118" t="s">
        <v>53</v>
      </c>
      <c r="T112" s="118"/>
      <c r="U112" s="112"/>
      <c r="V112" s="112">
        <v>31445</v>
      </c>
      <c r="W112" s="112">
        <v>32893</v>
      </c>
      <c r="X112" s="112">
        <v>34580</v>
      </c>
      <c r="Y112" s="112">
        <v>35422</v>
      </c>
      <c r="Z112" s="112">
        <v>37647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41.11</v>
      </c>
      <c r="W118" s="131">
        <v>41.12</v>
      </c>
      <c r="X118" s="131">
        <v>40.880000000000003</v>
      </c>
      <c r="Y118" s="131">
        <v>40.97</v>
      </c>
      <c r="Z118" s="131">
        <v>40.97</v>
      </c>
      <c r="AB118" s="109" t="str">
        <f>TEXT(Z118,"##.0")</f>
        <v>41.0</v>
      </c>
    </row>
    <row r="120" spans="19:32" x14ac:dyDescent="0.25">
      <c r="S120" s="101" t="s">
        <v>100</v>
      </c>
      <c r="T120" s="112"/>
      <c r="U120" s="112"/>
      <c r="V120" s="112">
        <v>19599</v>
      </c>
      <c r="W120" s="112">
        <v>20814</v>
      </c>
      <c r="X120" s="112">
        <v>21748</v>
      </c>
      <c r="Y120" s="112">
        <v>22668</v>
      </c>
      <c r="Z120" s="112">
        <v>23305</v>
      </c>
      <c r="AB120" s="109" t="str">
        <f>TEXT(Z120,"###,###")</f>
        <v>23,305</v>
      </c>
    </row>
    <row r="121" spans="19:32" x14ac:dyDescent="0.25">
      <c r="S121" s="101" t="s">
        <v>101</v>
      </c>
      <c r="T121" s="112"/>
      <c r="U121" s="112"/>
      <c r="V121" s="112">
        <v>1588</v>
      </c>
      <c r="W121" s="112">
        <v>1708</v>
      </c>
      <c r="X121" s="112">
        <v>1719</v>
      </c>
      <c r="Y121" s="112">
        <v>1775</v>
      </c>
      <c r="Z121" s="112">
        <v>1933</v>
      </c>
      <c r="AB121" s="109" t="str">
        <f>TEXT(Z121,"###,###")</f>
        <v>1,933</v>
      </c>
    </row>
    <row r="122" spans="19:32" x14ac:dyDescent="0.25">
      <c r="S122" s="101" t="s">
        <v>102</v>
      </c>
      <c r="T122" s="112"/>
      <c r="U122" s="112"/>
      <c r="V122" s="112">
        <v>1474</v>
      </c>
      <c r="W122" s="112">
        <v>1515</v>
      </c>
      <c r="X122" s="112">
        <v>1571</v>
      </c>
      <c r="Y122" s="112">
        <v>1705</v>
      </c>
      <c r="Z122" s="112">
        <v>1899</v>
      </c>
      <c r="AB122" s="109" t="str">
        <f>TEXT(Z122,"###,###")</f>
        <v>1,899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21073</v>
      </c>
      <c r="W124" s="112">
        <v>22329</v>
      </c>
      <c r="X124" s="112">
        <v>23319</v>
      </c>
      <c r="Y124" s="112">
        <v>24373</v>
      </c>
      <c r="Z124" s="112">
        <v>25204</v>
      </c>
      <c r="AB124" s="109" t="str">
        <f>TEXT(Z124,"###,###")</f>
        <v>25,204</v>
      </c>
      <c r="AD124" s="127">
        <f>Z124/$Z$7*100</f>
        <v>92.859774519195355</v>
      </c>
    </row>
    <row r="125" spans="19:32" x14ac:dyDescent="0.25">
      <c r="S125" s="101" t="s">
        <v>104</v>
      </c>
      <c r="T125" s="112"/>
      <c r="U125" s="112"/>
      <c r="V125" s="112">
        <v>3062</v>
      </c>
      <c r="W125" s="112">
        <v>3223</v>
      </c>
      <c r="X125" s="112">
        <v>3290</v>
      </c>
      <c r="Y125" s="112">
        <v>3480</v>
      </c>
      <c r="Z125" s="112">
        <v>3832</v>
      </c>
      <c r="AB125" s="109" t="str">
        <f>TEXT(Z125,"###,###")</f>
        <v>3,832</v>
      </c>
      <c r="AD125" s="127">
        <f>Z125/$Z$7*100</f>
        <v>14.118340579176184</v>
      </c>
    </row>
    <row r="127" spans="19:32" x14ac:dyDescent="0.25">
      <c r="S127" s="101" t="s">
        <v>105</v>
      </c>
      <c r="T127" s="112"/>
      <c r="U127" s="112"/>
      <c r="V127" s="112">
        <v>12104</v>
      </c>
      <c r="W127" s="112">
        <v>12799</v>
      </c>
      <c r="X127" s="112">
        <v>13289</v>
      </c>
      <c r="Y127" s="112">
        <v>13885</v>
      </c>
      <c r="Z127" s="112">
        <v>14424</v>
      </c>
      <c r="AB127" s="109" t="str">
        <f>TEXT(Z127,"###,###")</f>
        <v>14,424</v>
      </c>
      <c r="AD127" s="127">
        <f>Z127/$Z$7*100</f>
        <v>53.142730823078622</v>
      </c>
    </row>
    <row r="128" spans="19:32" x14ac:dyDescent="0.25">
      <c r="S128" s="101" t="s">
        <v>106</v>
      </c>
      <c r="T128" s="112"/>
      <c r="U128" s="112"/>
      <c r="V128" s="112">
        <v>10563</v>
      </c>
      <c r="W128" s="112">
        <v>11238</v>
      </c>
      <c r="X128" s="112">
        <v>11753</v>
      </c>
      <c r="Y128" s="112">
        <v>12264</v>
      </c>
      <c r="Z128" s="112">
        <v>12692</v>
      </c>
      <c r="AB128" s="109" t="str">
        <f>TEXT(Z128,"###,###")</f>
        <v>12,692</v>
      </c>
      <c r="AD128" s="127">
        <f>Z128/$Z$7*100</f>
        <v>46.76147667821089</v>
      </c>
    </row>
    <row r="130" spans="19:20" x14ac:dyDescent="0.25">
      <c r="S130" s="101" t="s">
        <v>282</v>
      </c>
      <c r="T130" s="127">
        <v>85.863237786456409</v>
      </c>
    </row>
    <row r="131" spans="19:20" x14ac:dyDescent="0.25">
      <c r="S131" s="101" t="s">
        <v>283</v>
      </c>
      <c r="T131" s="127">
        <v>7.1218038464372562</v>
      </c>
    </row>
    <row r="132" spans="19:20" x14ac:dyDescent="0.25">
      <c r="S132" s="101" t="s">
        <v>284</v>
      </c>
      <c r="T132" s="127">
        <v>6.9965367327389281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E36B94E-9C15-4D1D-BA8A-33CF06447AD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74ECA45E-5CC9-4C75-874D-457993E6DC3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BA3847B1-4C76-4848-8984-AF50BF8A1BC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6178DAA1-15EA-4BF0-9AEC-7B534D90520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8E0E2A-3508-4DD4-83F0-CD07F04B6BFA}">
  <sheetPr codeName="Sheet112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158</v>
      </c>
      <c r="T1" s="99"/>
      <c r="U1" s="99"/>
      <c r="V1" s="99"/>
      <c r="W1" s="99"/>
      <c r="X1" s="99"/>
      <c r="Y1" s="100" t="s">
        <v>248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204</v>
      </c>
      <c r="Y2" s="103" t="s">
        <v>281</v>
      </c>
      <c r="Z2" s="103" t="s">
        <v>287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60" t="s">
        <v>292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158</v>
      </c>
      <c r="Y3" s="105" t="s">
        <v>248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8.48 Moira, Victoria,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21247</v>
      </c>
      <c r="W4" s="108">
        <v>22319</v>
      </c>
      <c r="X4" s="108">
        <v>21882</v>
      </c>
      <c r="Y4" s="108">
        <v>22507</v>
      </c>
      <c r="Z4" s="108">
        <v>23265</v>
      </c>
      <c r="AB4" s="109" t="str">
        <f>TEXT(Z4,"###,###")</f>
        <v>23,265</v>
      </c>
      <c r="AD4" s="110">
        <f>Z4/Y4-1</f>
        <v>3.3678411160972033E-2</v>
      </c>
      <c r="AF4" s="110">
        <f>Z4/V4-1</f>
        <v>9.4978114557349169E-2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10748</v>
      </c>
      <c r="W5" s="108">
        <v>11615</v>
      </c>
      <c r="X5" s="108">
        <v>11057</v>
      </c>
      <c r="Y5" s="108">
        <v>11491</v>
      </c>
      <c r="Z5" s="108">
        <v>11783</v>
      </c>
      <c r="AB5" s="109" t="str">
        <f>TEXT(Z5,"###,###")</f>
        <v>11,783</v>
      </c>
      <c r="AD5" s="110">
        <f t="shared" ref="AD5:AD9" si="0">Z5/Y5-1</f>
        <v>2.541119136715686E-2</v>
      </c>
      <c r="AF5" s="110">
        <f t="shared" ref="AF5:AF9" si="1">Z5/V5-1</f>
        <v>9.6296985485671671E-2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10500</v>
      </c>
      <c r="W6" s="108">
        <v>10700</v>
      </c>
      <c r="X6" s="108">
        <v>10826</v>
      </c>
      <c r="Y6" s="108">
        <v>11019</v>
      </c>
      <c r="Z6" s="108">
        <v>11475</v>
      </c>
      <c r="AB6" s="109" t="str">
        <f>TEXT(Z6,"###,###")</f>
        <v>11,475</v>
      </c>
      <c r="AD6" s="110">
        <f t="shared" si="0"/>
        <v>4.1383065613939563E-2</v>
      </c>
      <c r="AF6" s="110">
        <f t="shared" si="1"/>
        <v>9.2857142857142749E-2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14913</v>
      </c>
      <c r="W7" s="108">
        <v>15562</v>
      </c>
      <c r="X7" s="108">
        <v>15430</v>
      </c>
      <c r="Y7" s="108">
        <v>15900</v>
      </c>
      <c r="Z7" s="108">
        <v>16073</v>
      </c>
      <c r="AB7" s="109" t="str">
        <f>TEXT(Z7,"###,###")</f>
        <v>16,073</v>
      </c>
      <c r="AD7" s="110">
        <f t="shared" si="0"/>
        <v>1.0880503144654163E-2</v>
      </c>
      <c r="AF7" s="110">
        <f t="shared" si="1"/>
        <v>7.7784483336686083E-2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23,265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16,073</v>
      </c>
      <c r="P8" s="67"/>
      <c r="S8" s="107" t="s">
        <v>84</v>
      </c>
      <c r="T8" s="108"/>
      <c r="U8" s="108"/>
      <c r="V8" s="108">
        <v>35071.14</v>
      </c>
      <c r="W8" s="108">
        <v>37152.239999999998</v>
      </c>
      <c r="X8" s="108">
        <v>38116</v>
      </c>
      <c r="Y8" s="108">
        <v>38580.69</v>
      </c>
      <c r="Z8" s="108">
        <v>41279</v>
      </c>
      <c r="AB8" s="109" t="str">
        <f>TEXT(Z8,"$###,###")</f>
        <v>$41,279</v>
      </c>
      <c r="AD8" s="110">
        <f t="shared" si="0"/>
        <v>6.9939391960071262E-2</v>
      </c>
      <c r="AF8" s="110">
        <f t="shared" si="1"/>
        <v>0.17700764788370149</v>
      </c>
    </row>
    <row r="9" spans="1:32" x14ac:dyDescent="0.25">
      <c r="A9" s="30" t="s">
        <v>14</v>
      </c>
      <c r="B9" s="71"/>
      <c r="C9" s="72"/>
      <c r="D9" s="73">
        <f>AD104</f>
        <v>73.784655061250803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52.261556647794436</v>
      </c>
      <c r="P9" s="74" t="s">
        <v>85</v>
      </c>
      <c r="S9" s="107" t="s">
        <v>7</v>
      </c>
      <c r="T9" s="108"/>
      <c r="U9" s="108"/>
      <c r="V9" s="108">
        <v>628691968</v>
      </c>
      <c r="W9" s="108">
        <v>682758003</v>
      </c>
      <c r="X9" s="108">
        <v>696498852</v>
      </c>
      <c r="Y9" s="108">
        <v>744894928</v>
      </c>
      <c r="Z9" s="108">
        <v>791682604</v>
      </c>
      <c r="AB9" s="109" t="str">
        <f>TEXT(Z9/1000000,"$#,###.0")&amp;" mil"</f>
        <v>$791.7 mil</v>
      </c>
      <c r="AD9" s="110">
        <f t="shared" si="0"/>
        <v>6.2811108307076591E-2</v>
      </c>
      <c r="AF9" s="110">
        <f t="shared" si="1"/>
        <v>0.25925356819573686</v>
      </c>
    </row>
    <row r="10" spans="1:32" x14ac:dyDescent="0.25">
      <c r="A10" s="30" t="s">
        <v>17</v>
      </c>
      <c r="B10" s="71"/>
      <c r="C10" s="72"/>
      <c r="D10" s="73">
        <f>AD105</f>
        <v>13.479475607135182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47.688670441112421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78.634977913270703</v>
      </c>
      <c r="P11" s="74" t="s">
        <v>85</v>
      </c>
      <c r="S11" s="107" t="s">
        <v>29</v>
      </c>
      <c r="T11" s="112"/>
      <c r="U11" s="112"/>
      <c r="V11" s="112">
        <v>17850</v>
      </c>
      <c r="W11" s="112">
        <v>18761</v>
      </c>
      <c r="X11" s="112">
        <v>18529</v>
      </c>
      <c r="Y11" s="112">
        <v>19011</v>
      </c>
      <c r="Z11" s="112">
        <v>19829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11.578423443041125</v>
      </c>
      <c r="P12" s="74" t="s">
        <v>85</v>
      </c>
      <c r="S12" s="107" t="s">
        <v>30</v>
      </c>
      <c r="T12" s="112"/>
      <c r="U12" s="112"/>
      <c r="V12" s="112">
        <v>3396</v>
      </c>
      <c r="W12" s="112">
        <v>3554</v>
      </c>
      <c r="X12" s="112">
        <v>3344</v>
      </c>
      <c r="Y12" s="112">
        <v>3492</v>
      </c>
      <c r="Z12" s="112">
        <v>3436</v>
      </c>
    </row>
    <row r="13" spans="1:32" ht="15" customHeight="1" x14ac:dyDescent="0.25">
      <c r="A13" s="30" t="s">
        <v>19</v>
      </c>
      <c r="B13" s="72"/>
      <c r="C13" s="72"/>
      <c r="D13" s="73">
        <f>AD108</f>
        <v>16.505480335267571</v>
      </c>
      <c r="E13" s="74" t="s">
        <v>85</v>
      </c>
      <c r="F13" s="24"/>
      <c r="G13" s="142" t="s">
        <v>285</v>
      </c>
      <c r="H13" s="143"/>
      <c r="I13" s="143"/>
      <c r="J13" s="143"/>
      <c r="K13" s="143"/>
      <c r="L13" s="143"/>
      <c r="M13" s="81"/>
      <c r="N13" s="72"/>
      <c r="O13" s="73">
        <f>T132</f>
        <v>9.7865986436881727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18.826563507414569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43.5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26.615087040618956</v>
      </c>
      <c r="E15" s="74" t="s">
        <v>85</v>
      </c>
      <c r="F15" s="24"/>
      <c r="G15" s="33" t="s">
        <v>279</v>
      </c>
      <c r="H15" s="72"/>
      <c r="I15" s="72"/>
      <c r="J15" s="72"/>
      <c r="K15" s="82"/>
      <c r="L15" s="72"/>
      <c r="M15" s="72"/>
      <c r="N15" s="72"/>
      <c r="O15" s="73">
        <f>AB38</f>
        <v>17.09077334660611</v>
      </c>
      <c r="P15" s="74" t="s">
        <v>85</v>
      </c>
      <c r="S15" s="115" t="s">
        <v>61</v>
      </c>
      <c r="T15" s="115"/>
      <c r="U15" s="116"/>
      <c r="V15" s="116">
        <v>2157</v>
      </c>
      <c r="W15" s="116">
        <v>2173</v>
      </c>
      <c r="X15" s="116">
        <v>2111</v>
      </c>
      <c r="Y15" s="112">
        <v>2267</v>
      </c>
      <c r="Z15" s="112">
        <v>2202</v>
      </c>
      <c r="AB15" s="117">
        <f t="shared" ref="AB15:AB34" si="2">IF(Z15="np",0,Z15/$Z$34)</f>
        <v>9.4648613797549963E-2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26.520524392864818</v>
      </c>
      <c r="E16" s="85" t="s">
        <v>85</v>
      </c>
      <c r="F16" s="24"/>
      <c r="G16" s="86" t="s">
        <v>280</v>
      </c>
      <c r="H16" s="35"/>
      <c r="I16" s="35"/>
      <c r="J16" s="35"/>
      <c r="K16" s="36"/>
      <c r="L16" s="35"/>
      <c r="M16" s="35"/>
      <c r="N16" s="35"/>
      <c r="O16" s="84">
        <f>AB37</f>
        <v>82.909226653393887</v>
      </c>
      <c r="P16" s="37" t="s">
        <v>85</v>
      </c>
      <c r="S16" s="115" t="s">
        <v>62</v>
      </c>
      <c r="T16" s="115"/>
      <c r="U16" s="116"/>
      <c r="V16" s="116">
        <v>30</v>
      </c>
      <c r="W16" s="116">
        <v>35</v>
      </c>
      <c r="X16" s="116">
        <v>44</v>
      </c>
      <c r="Y16" s="112">
        <v>53</v>
      </c>
      <c r="Z16" s="112">
        <v>45</v>
      </c>
      <c r="AB16" s="117">
        <f t="shared" si="2"/>
        <v>1.9342359767891683E-3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2273</v>
      </c>
      <c r="W17" s="116">
        <v>2813</v>
      </c>
      <c r="X17" s="116">
        <v>2150</v>
      </c>
      <c r="Y17" s="112">
        <v>2048</v>
      </c>
      <c r="Z17" s="112">
        <v>2194</v>
      </c>
      <c r="AB17" s="117">
        <f t="shared" si="2"/>
        <v>9.4304749623898565E-2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289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161</v>
      </c>
      <c r="W18" s="116">
        <v>163</v>
      </c>
      <c r="X18" s="116">
        <v>161</v>
      </c>
      <c r="Y18" s="112">
        <v>187</v>
      </c>
      <c r="Z18" s="112">
        <v>182</v>
      </c>
      <c r="AB18" s="117">
        <f t="shared" si="2"/>
        <v>7.8229099505695253E-3</v>
      </c>
    </row>
    <row r="19" spans="1:28" x14ac:dyDescent="0.25">
      <c r="A19" s="63" t="str">
        <f>$S$1&amp;" ("&amp;$V$2&amp;" to "&amp;$Z$2&amp;")"</f>
        <v>Moira (2016-17 to 2020-21)</v>
      </c>
      <c r="B19" s="63"/>
      <c r="C19" s="63"/>
      <c r="D19" s="63"/>
      <c r="E19" s="63"/>
      <c r="F19" s="63"/>
      <c r="G19" s="63" t="str">
        <f>$S$1&amp;" ("&amp;$V$2&amp;" to "&amp;$Z$2&amp;")"</f>
        <v>Moira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1308</v>
      </c>
      <c r="W19" s="116">
        <v>1424</v>
      </c>
      <c r="X19" s="116">
        <v>1555</v>
      </c>
      <c r="Y19" s="112">
        <v>1616</v>
      </c>
      <c r="Z19" s="112">
        <v>1795</v>
      </c>
      <c r="AB19" s="117">
        <f t="shared" si="2"/>
        <v>7.7154523963034599E-2</v>
      </c>
    </row>
    <row r="20" spans="1:28" x14ac:dyDescent="0.25">
      <c r="S20" s="115" t="s">
        <v>66</v>
      </c>
      <c r="T20" s="115"/>
      <c r="U20" s="116"/>
      <c r="V20" s="116">
        <v>487</v>
      </c>
      <c r="W20" s="116">
        <v>505</v>
      </c>
      <c r="X20" s="116">
        <v>537</v>
      </c>
      <c r="Y20" s="112">
        <v>504</v>
      </c>
      <c r="Z20" s="112">
        <v>557</v>
      </c>
      <c r="AB20" s="117">
        <f t="shared" si="2"/>
        <v>2.3941543090479262E-2</v>
      </c>
    </row>
    <row r="21" spans="1:28" x14ac:dyDescent="0.25">
      <c r="S21" s="115" t="s">
        <v>67</v>
      </c>
      <c r="T21" s="115"/>
      <c r="U21" s="116"/>
      <c r="V21" s="116">
        <v>1761</v>
      </c>
      <c r="W21" s="116">
        <v>1914</v>
      </c>
      <c r="X21" s="116">
        <v>1916</v>
      </c>
      <c r="Y21" s="112">
        <v>2068</v>
      </c>
      <c r="Z21" s="112">
        <v>2197</v>
      </c>
      <c r="AB21" s="117">
        <f t="shared" si="2"/>
        <v>9.4433698689017839E-2</v>
      </c>
    </row>
    <row r="22" spans="1:28" x14ac:dyDescent="0.25">
      <c r="S22" s="115" t="s">
        <v>68</v>
      </c>
      <c r="T22" s="115"/>
      <c r="U22" s="116"/>
      <c r="V22" s="116">
        <v>1674</v>
      </c>
      <c r="W22" s="116">
        <v>1665</v>
      </c>
      <c r="X22" s="116">
        <v>1745</v>
      </c>
      <c r="Y22" s="112">
        <v>1942</v>
      </c>
      <c r="Z22" s="112">
        <v>2203</v>
      </c>
      <c r="AB22" s="117">
        <f t="shared" si="2"/>
        <v>9.4691596819256388E-2</v>
      </c>
    </row>
    <row r="23" spans="1:28" x14ac:dyDescent="0.25">
      <c r="S23" s="115" t="s">
        <v>69</v>
      </c>
      <c r="T23" s="115"/>
      <c r="U23" s="116"/>
      <c r="V23" s="116">
        <v>863</v>
      </c>
      <c r="W23" s="116">
        <v>939</v>
      </c>
      <c r="X23" s="116">
        <v>905</v>
      </c>
      <c r="Y23" s="112">
        <v>1042</v>
      </c>
      <c r="Z23" s="112">
        <v>1035</v>
      </c>
      <c r="AB23" s="117">
        <f t="shared" si="2"/>
        <v>4.4487427466150871E-2</v>
      </c>
    </row>
    <row r="24" spans="1:28" x14ac:dyDescent="0.25">
      <c r="S24" s="115" t="s">
        <v>70</v>
      </c>
      <c r="T24" s="115"/>
      <c r="U24" s="116"/>
      <c r="V24" s="116">
        <v>72</v>
      </c>
      <c r="W24" s="116">
        <v>80</v>
      </c>
      <c r="X24" s="116">
        <v>81</v>
      </c>
      <c r="Y24" s="112">
        <v>98</v>
      </c>
      <c r="Z24" s="112">
        <v>90</v>
      </c>
      <c r="AB24" s="117">
        <f t="shared" si="2"/>
        <v>3.8684719535783366E-3</v>
      </c>
    </row>
    <row r="25" spans="1:28" x14ac:dyDescent="0.25">
      <c r="S25" s="115" t="s">
        <v>71</v>
      </c>
      <c r="T25" s="115"/>
      <c r="U25" s="116"/>
      <c r="V25" s="116">
        <v>598</v>
      </c>
      <c r="W25" s="116">
        <v>623</v>
      </c>
      <c r="X25" s="116">
        <v>577</v>
      </c>
      <c r="Y25" s="112">
        <v>577</v>
      </c>
      <c r="Z25" s="112">
        <v>570</v>
      </c>
      <c r="AB25" s="117">
        <f t="shared" si="2"/>
        <v>2.4500322372662798E-2</v>
      </c>
    </row>
    <row r="26" spans="1:28" x14ac:dyDescent="0.25">
      <c r="S26" s="115" t="s">
        <v>72</v>
      </c>
      <c r="T26" s="115"/>
      <c r="U26" s="116"/>
      <c r="V26" s="116">
        <v>324</v>
      </c>
      <c r="W26" s="116">
        <v>354</v>
      </c>
      <c r="X26" s="116">
        <v>381</v>
      </c>
      <c r="Y26" s="112">
        <v>347</v>
      </c>
      <c r="Z26" s="112">
        <v>324</v>
      </c>
      <c r="AB26" s="117">
        <f t="shared" si="2"/>
        <v>1.3926499032882012E-2</v>
      </c>
    </row>
    <row r="27" spans="1:28" x14ac:dyDescent="0.25">
      <c r="S27" s="115" t="s">
        <v>73</v>
      </c>
      <c r="T27" s="115"/>
      <c r="U27" s="116"/>
      <c r="V27" s="116">
        <v>645</v>
      </c>
      <c r="W27" s="116">
        <v>769</v>
      </c>
      <c r="X27" s="116">
        <v>751</v>
      </c>
      <c r="Y27" s="112">
        <v>751</v>
      </c>
      <c r="Z27" s="112">
        <v>792</v>
      </c>
      <c r="AB27" s="117">
        <f t="shared" si="2"/>
        <v>3.4042553191489362E-2</v>
      </c>
    </row>
    <row r="28" spans="1:28" x14ac:dyDescent="0.25">
      <c r="S28" s="115" t="s">
        <v>74</v>
      </c>
      <c r="T28" s="115"/>
      <c r="U28" s="116"/>
      <c r="V28" s="116">
        <v>1124</v>
      </c>
      <c r="W28" s="116">
        <v>1262</v>
      </c>
      <c r="X28" s="116">
        <v>1111</v>
      </c>
      <c r="Y28" s="112">
        <v>1248</v>
      </c>
      <c r="Z28" s="112">
        <v>1362</v>
      </c>
      <c r="AB28" s="117">
        <f t="shared" si="2"/>
        <v>5.8542875564152157E-2</v>
      </c>
    </row>
    <row r="29" spans="1:28" x14ac:dyDescent="0.25">
      <c r="S29" s="115" t="s">
        <v>75</v>
      </c>
      <c r="T29" s="115"/>
      <c r="U29" s="116"/>
      <c r="V29" s="116">
        <v>642</v>
      </c>
      <c r="W29" s="116">
        <v>631</v>
      </c>
      <c r="X29" s="116">
        <v>1172</v>
      </c>
      <c r="Y29" s="112">
        <v>710</v>
      </c>
      <c r="Z29" s="112">
        <v>702</v>
      </c>
      <c r="AB29" s="117">
        <f t="shared" si="2"/>
        <v>3.0174081237911026E-2</v>
      </c>
    </row>
    <row r="30" spans="1:28" x14ac:dyDescent="0.25">
      <c r="S30" s="115" t="s">
        <v>76</v>
      </c>
      <c r="T30" s="115"/>
      <c r="U30" s="116"/>
      <c r="V30" s="116">
        <v>1319</v>
      </c>
      <c r="W30" s="116">
        <v>1302</v>
      </c>
      <c r="X30" s="116">
        <v>961</v>
      </c>
      <c r="Y30" s="112">
        <v>1337</v>
      </c>
      <c r="Z30" s="112">
        <v>1376</v>
      </c>
      <c r="AB30" s="117">
        <f t="shared" si="2"/>
        <v>5.9144637868042124E-2</v>
      </c>
    </row>
    <row r="31" spans="1:28" x14ac:dyDescent="0.25">
      <c r="S31" s="115" t="s">
        <v>77</v>
      </c>
      <c r="T31" s="115"/>
      <c r="U31" s="116"/>
      <c r="V31" s="116">
        <v>2082</v>
      </c>
      <c r="W31" s="116">
        <v>2189</v>
      </c>
      <c r="X31" s="116">
        <v>2465</v>
      </c>
      <c r="Y31" s="112">
        <v>2611</v>
      </c>
      <c r="Z31" s="112">
        <v>2803</v>
      </c>
      <c r="AB31" s="117">
        <f t="shared" si="2"/>
        <v>0.12048140984311197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288</v>
      </c>
      <c r="W32" s="116">
        <v>324</v>
      </c>
      <c r="X32" s="116">
        <v>385</v>
      </c>
      <c r="Y32" s="112">
        <v>365</v>
      </c>
      <c r="Z32" s="112">
        <v>261</v>
      </c>
      <c r="AB32" s="117">
        <f t="shared" si="2"/>
        <v>1.1218568665377175E-2</v>
      </c>
    </row>
    <row r="33" spans="19:32" x14ac:dyDescent="0.25">
      <c r="S33" s="115" t="s">
        <v>79</v>
      </c>
      <c r="T33" s="115"/>
      <c r="U33" s="116"/>
      <c r="V33" s="116">
        <v>541</v>
      </c>
      <c r="W33" s="116">
        <v>604</v>
      </c>
      <c r="X33" s="116">
        <v>650</v>
      </c>
      <c r="Y33" s="112">
        <v>704</v>
      </c>
      <c r="Z33" s="112">
        <v>763</v>
      </c>
      <c r="AB33" s="117">
        <f t="shared" si="2"/>
        <v>3.2796045562003009E-2</v>
      </c>
    </row>
    <row r="34" spans="19:32" x14ac:dyDescent="0.25">
      <c r="S34" s="118" t="s">
        <v>53</v>
      </c>
      <c r="T34" s="118"/>
      <c r="U34" s="119"/>
      <c r="V34" s="119">
        <v>21246</v>
      </c>
      <c r="W34" s="119">
        <v>22315</v>
      </c>
      <c r="X34" s="119">
        <v>21881</v>
      </c>
      <c r="Y34" s="120">
        <v>22502</v>
      </c>
      <c r="Z34" s="120">
        <v>23265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12527</v>
      </c>
      <c r="W37" s="112">
        <v>13162</v>
      </c>
      <c r="X37" s="112">
        <v>12944</v>
      </c>
      <c r="Y37" s="112">
        <v>13193</v>
      </c>
      <c r="Z37" s="112">
        <v>13326</v>
      </c>
      <c r="AB37" s="132">
        <f>Z37/Z40*100</f>
        <v>82.909226653393887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2387</v>
      </c>
      <c r="W38" s="112">
        <v>2395</v>
      </c>
      <c r="X38" s="112">
        <v>2486</v>
      </c>
      <c r="Y38" s="112">
        <v>2704</v>
      </c>
      <c r="Z38" s="112">
        <v>2747</v>
      </c>
      <c r="AB38" s="132">
        <f>Z38/Z40*100</f>
        <v>17.09077334660611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14914</v>
      </c>
      <c r="W40" s="112">
        <v>15557</v>
      </c>
      <c r="X40" s="112">
        <v>15430</v>
      </c>
      <c r="Y40" s="112">
        <v>15897</v>
      </c>
      <c r="Z40" s="112">
        <v>16073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10</v>
      </c>
      <c r="X44" s="112">
        <v>9</v>
      </c>
      <c r="Y44" s="112">
        <v>3</v>
      </c>
      <c r="Z44" s="112">
        <v>9</v>
      </c>
    </row>
    <row r="45" spans="19:32" x14ac:dyDescent="0.25">
      <c r="S45" s="115" t="s">
        <v>37</v>
      </c>
      <c r="T45" s="115"/>
      <c r="U45" s="112"/>
      <c r="V45" s="112">
        <v>334</v>
      </c>
      <c r="W45" s="112">
        <v>329</v>
      </c>
      <c r="X45" s="112">
        <v>350</v>
      </c>
      <c r="Y45" s="112">
        <v>316</v>
      </c>
      <c r="Z45" s="112">
        <v>349</v>
      </c>
    </row>
    <row r="46" spans="19:32" x14ac:dyDescent="0.25">
      <c r="S46" s="115" t="s">
        <v>38</v>
      </c>
      <c r="T46" s="115"/>
      <c r="U46" s="112"/>
      <c r="V46" s="112">
        <v>750</v>
      </c>
      <c r="W46" s="112">
        <v>797</v>
      </c>
      <c r="X46" s="112">
        <v>754</v>
      </c>
      <c r="Y46" s="112">
        <v>734</v>
      </c>
      <c r="Z46" s="112">
        <v>806</v>
      </c>
    </row>
    <row r="47" spans="19:32" x14ac:dyDescent="0.25">
      <c r="S47" s="115" t="s">
        <v>39</v>
      </c>
      <c r="T47" s="115"/>
      <c r="U47" s="112"/>
      <c r="V47" s="112">
        <v>1036</v>
      </c>
      <c r="W47" s="112">
        <v>1117</v>
      </c>
      <c r="X47" s="112">
        <v>1060</v>
      </c>
      <c r="Y47" s="112">
        <v>1074</v>
      </c>
      <c r="Z47" s="112">
        <v>1091</v>
      </c>
    </row>
    <row r="48" spans="19:32" x14ac:dyDescent="0.25">
      <c r="S48" s="115" t="s">
        <v>40</v>
      </c>
      <c r="T48" s="115"/>
      <c r="U48" s="112"/>
      <c r="V48" s="112">
        <v>1162</v>
      </c>
      <c r="W48" s="112">
        <v>1291</v>
      </c>
      <c r="X48" s="112">
        <v>1244</v>
      </c>
      <c r="Y48" s="112">
        <v>1354</v>
      </c>
      <c r="Z48" s="112">
        <v>1286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928</v>
      </c>
      <c r="W49" s="112">
        <v>964</v>
      </c>
      <c r="X49" s="112">
        <v>931</v>
      </c>
      <c r="Y49" s="112">
        <v>1034</v>
      </c>
      <c r="Z49" s="112">
        <v>1110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Moira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821</v>
      </c>
      <c r="W50" s="112">
        <v>903</v>
      </c>
      <c r="X50" s="112">
        <v>870</v>
      </c>
      <c r="Y50" s="112">
        <v>874</v>
      </c>
      <c r="Z50" s="112">
        <v>966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928</v>
      </c>
      <c r="W51" s="112">
        <v>886</v>
      </c>
      <c r="X51" s="112">
        <v>832</v>
      </c>
      <c r="Y51" s="112">
        <v>860</v>
      </c>
      <c r="Z51" s="112">
        <v>912</v>
      </c>
    </row>
    <row r="52" spans="1:26" ht="15" customHeight="1" x14ac:dyDescent="0.25">
      <c r="S52" s="115" t="s">
        <v>44</v>
      </c>
      <c r="T52" s="115"/>
      <c r="U52" s="112"/>
      <c r="V52" s="112">
        <v>1016</v>
      </c>
      <c r="W52" s="112">
        <v>1114</v>
      </c>
      <c r="X52" s="112">
        <v>1045</v>
      </c>
      <c r="Y52" s="112">
        <v>1070</v>
      </c>
      <c r="Z52" s="112">
        <v>1008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963</v>
      </c>
      <c r="W53" s="112">
        <v>1098</v>
      </c>
      <c r="X53" s="112">
        <v>1012</v>
      </c>
      <c r="Y53" s="112">
        <v>1043</v>
      </c>
      <c r="Z53" s="112">
        <v>1032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989</v>
      </c>
      <c r="W54" s="112">
        <v>1082</v>
      </c>
      <c r="X54" s="112">
        <v>1005</v>
      </c>
      <c r="Y54" s="112">
        <v>1072</v>
      </c>
      <c r="Z54" s="112">
        <v>1063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884</v>
      </c>
      <c r="W55" s="112">
        <v>990</v>
      </c>
      <c r="X55" s="112">
        <v>894</v>
      </c>
      <c r="Y55" s="112">
        <v>940</v>
      </c>
      <c r="Z55" s="112">
        <v>1001</v>
      </c>
    </row>
    <row r="56" spans="1:26" ht="15" customHeight="1" x14ac:dyDescent="0.25">
      <c r="S56" s="115" t="s">
        <v>48</v>
      </c>
      <c r="T56" s="115"/>
      <c r="U56" s="112"/>
      <c r="V56" s="112">
        <v>546</v>
      </c>
      <c r="W56" s="112">
        <v>572</v>
      </c>
      <c r="X56" s="112">
        <v>589</v>
      </c>
      <c r="Y56" s="112">
        <v>591</v>
      </c>
      <c r="Z56" s="112">
        <v>625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215</v>
      </c>
      <c r="W57" s="112">
        <v>252</v>
      </c>
      <c r="X57" s="112">
        <v>250</v>
      </c>
      <c r="Y57" s="112">
        <v>288</v>
      </c>
      <c r="Z57" s="112">
        <v>295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96</v>
      </c>
      <c r="W58" s="112">
        <v>105</v>
      </c>
      <c r="X58" s="112">
        <v>103</v>
      </c>
      <c r="Y58" s="112">
        <v>119</v>
      </c>
      <c r="Z58" s="112">
        <v>116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59</v>
      </c>
      <c r="W59" s="112">
        <v>66</v>
      </c>
      <c r="X59" s="112">
        <v>67</v>
      </c>
      <c r="Y59" s="112">
        <v>71</v>
      </c>
      <c r="Z59" s="112">
        <v>68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35</v>
      </c>
      <c r="W60" s="112">
        <v>38</v>
      </c>
      <c r="X60" s="112">
        <v>31</v>
      </c>
      <c r="Y60" s="112">
        <v>40</v>
      </c>
      <c r="Z60" s="112">
        <v>46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10749</v>
      </c>
      <c r="W61" s="112">
        <v>11617</v>
      </c>
      <c r="X61" s="112">
        <v>11055</v>
      </c>
      <c r="Y61" s="112">
        <v>11489</v>
      </c>
      <c r="Z61" s="112">
        <v>11783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4</v>
      </c>
      <c r="W63" s="112">
        <v>10</v>
      </c>
      <c r="X63" s="112">
        <v>6</v>
      </c>
      <c r="Y63" s="112">
        <v>7</v>
      </c>
      <c r="Z63" s="112">
        <v>14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310</v>
      </c>
      <c r="W64" s="112">
        <v>298</v>
      </c>
      <c r="X64" s="112">
        <v>298</v>
      </c>
      <c r="Y64" s="112">
        <v>298</v>
      </c>
      <c r="Z64" s="112">
        <v>397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Moira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755</v>
      </c>
      <c r="W65" s="112">
        <v>741</v>
      </c>
      <c r="X65" s="112">
        <v>715</v>
      </c>
      <c r="Y65" s="112">
        <v>652</v>
      </c>
      <c r="Z65" s="112">
        <v>750</v>
      </c>
    </row>
    <row r="66" spans="1:26" x14ac:dyDescent="0.25">
      <c r="S66" s="115" t="s">
        <v>39</v>
      </c>
      <c r="T66" s="115"/>
      <c r="U66" s="112"/>
      <c r="V66" s="112">
        <v>1042</v>
      </c>
      <c r="W66" s="112">
        <v>1038</v>
      </c>
      <c r="X66" s="112">
        <v>1072</v>
      </c>
      <c r="Y66" s="112">
        <v>1102</v>
      </c>
      <c r="Z66" s="112">
        <v>1027</v>
      </c>
    </row>
    <row r="67" spans="1:26" x14ac:dyDescent="0.25">
      <c r="S67" s="115" t="s">
        <v>40</v>
      </c>
      <c r="T67" s="115"/>
      <c r="U67" s="112"/>
      <c r="V67" s="112">
        <v>1102</v>
      </c>
      <c r="W67" s="112">
        <v>1059</v>
      </c>
      <c r="X67" s="112">
        <v>1122</v>
      </c>
      <c r="Y67" s="112">
        <v>1169</v>
      </c>
      <c r="Z67" s="112">
        <v>1276</v>
      </c>
    </row>
    <row r="68" spans="1:26" x14ac:dyDescent="0.25">
      <c r="S68" s="115" t="s">
        <v>41</v>
      </c>
      <c r="T68" s="115"/>
      <c r="U68" s="112"/>
      <c r="V68" s="112">
        <v>911</v>
      </c>
      <c r="W68" s="112">
        <v>943</v>
      </c>
      <c r="X68" s="112">
        <v>925</v>
      </c>
      <c r="Y68" s="112">
        <v>921</v>
      </c>
      <c r="Z68" s="112">
        <v>1038</v>
      </c>
    </row>
    <row r="69" spans="1:26" x14ac:dyDescent="0.25">
      <c r="S69" s="115" t="s">
        <v>42</v>
      </c>
      <c r="T69" s="115"/>
      <c r="U69" s="112"/>
      <c r="V69" s="112">
        <v>888</v>
      </c>
      <c r="W69" s="112">
        <v>902</v>
      </c>
      <c r="X69" s="112">
        <v>916</v>
      </c>
      <c r="Y69" s="112">
        <v>946</v>
      </c>
      <c r="Z69" s="112">
        <v>962</v>
      </c>
    </row>
    <row r="70" spans="1:26" x14ac:dyDescent="0.25">
      <c r="S70" s="115" t="s">
        <v>43</v>
      </c>
      <c r="T70" s="115"/>
      <c r="U70" s="112"/>
      <c r="V70" s="112">
        <v>914</v>
      </c>
      <c r="W70" s="112">
        <v>902</v>
      </c>
      <c r="X70" s="112">
        <v>879</v>
      </c>
      <c r="Y70" s="112">
        <v>884</v>
      </c>
      <c r="Z70" s="112">
        <v>921</v>
      </c>
    </row>
    <row r="71" spans="1:26" x14ac:dyDescent="0.25">
      <c r="S71" s="115" t="s">
        <v>44</v>
      </c>
      <c r="T71" s="115"/>
      <c r="U71" s="112"/>
      <c r="V71" s="112">
        <v>1021</v>
      </c>
      <c r="W71" s="112">
        <v>1042</v>
      </c>
      <c r="X71" s="112">
        <v>1050</v>
      </c>
      <c r="Y71" s="112">
        <v>1054</v>
      </c>
      <c r="Z71" s="112">
        <v>1034</v>
      </c>
    </row>
    <row r="72" spans="1:26" x14ac:dyDescent="0.25">
      <c r="S72" s="115" t="s">
        <v>45</v>
      </c>
      <c r="T72" s="115"/>
      <c r="U72" s="112"/>
      <c r="V72" s="112">
        <v>1088</v>
      </c>
      <c r="W72" s="112">
        <v>1100</v>
      </c>
      <c r="X72" s="112">
        <v>1130</v>
      </c>
      <c r="Y72" s="112">
        <v>1107</v>
      </c>
      <c r="Z72" s="112">
        <v>1113</v>
      </c>
    </row>
    <row r="73" spans="1:26" x14ac:dyDescent="0.25">
      <c r="S73" s="115" t="s">
        <v>46</v>
      </c>
      <c r="T73" s="115"/>
      <c r="U73" s="112"/>
      <c r="V73" s="112">
        <v>1027</v>
      </c>
      <c r="W73" s="112">
        <v>1127</v>
      </c>
      <c r="X73" s="112">
        <v>1110</v>
      </c>
      <c r="Y73" s="112">
        <v>1148</v>
      </c>
      <c r="Z73" s="112">
        <v>1169</v>
      </c>
    </row>
    <row r="74" spans="1:26" x14ac:dyDescent="0.25">
      <c r="S74" s="115" t="s">
        <v>47</v>
      </c>
      <c r="T74" s="115"/>
      <c r="U74" s="112"/>
      <c r="V74" s="112">
        <v>756</v>
      </c>
      <c r="W74" s="112">
        <v>799</v>
      </c>
      <c r="X74" s="112">
        <v>851</v>
      </c>
      <c r="Y74" s="112">
        <v>901</v>
      </c>
      <c r="Z74" s="112">
        <v>919</v>
      </c>
    </row>
    <row r="75" spans="1:26" x14ac:dyDescent="0.25">
      <c r="S75" s="115" t="s">
        <v>48</v>
      </c>
      <c r="T75" s="115"/>
      <c r="U75" s="112"/>
      <c r="V75" s="112">
        <v>381</v>
      </c>
      <c r="W75" s="112">
        <v>388</v>
      </c>
      <c r="X75" s="112">
        <v>428</v>
      </c>
      <c r="Y75" s="112">
        <v>449</v>
      </c>
      <c r="Z75" s="112">
        <v>479</v>
      </c>
    </row>
    <row r="76" spans="1:26" x14ac:dyDescent="0.25">
      <c r="S76" s="115" t="s">
        <v>49</v>
      </c>
      <c r="T76" s="115"/>
      <c r="U76" s="112"/>
      <c r="V76" s="112">
        <v>140</v>
      </c>
      <c r="W76" s="112">
        <v>167</v>
      </c>
      <c r="X76" s="112">
        <v>170</v>
      </c>
      <c r="Y76" s="112">
        <v>188</v>
      </c>
      <c r="Z76" s="112">
        <v>200</v>
      </c>
    </row>
    <row r="77" spans="1:26" x14ac:dyDescent="0.25">
      <c r="S77" s="115" t="s">
        <v>50</v>
      </c>
      <c r="T77" s="115"/>
      <c r="U77" s="112"/>
      <c r="V77" s="112">
        <v>87</v>
      </c>
      <c r="W77" s="112">
        <v>86</v>
      </c>
      <c r="X77" s="112">
        <v>73</v>
      </c>
      <c r="Y77" s="112">
        <v>94</v>
      </c>
      <c r="Z77" s="112">
        <v>86</v>
      </c>
    </row>
    <row r="78" spans="1:26" x14ac:dyDescent="0.25">
      <c r="S78" s="115" t="s">
        <v>51</v>
      </c>
      <c r="T78" s="115"/>
      <c r="U78" s="112"/>
      <c r="V78" s="112">
        <v>56</v>
      </c>
      <c r="W78" s="112">
        <v>62</v>
      </c>
      <c r="X78" s="112">
        <v>55</v>
      </c>
      <c r="Y78" s="112">
        <v>56</v>
      </c>
      <c r="Z78" s="112">
        <v>53</v>
      </c>
    </row>
    <row r="79" spans="1:26" x14ac:dyDescent="0.25">
      <c r="S79" s="115" t="s">
        <v>52</v>
      </c>
      <c r="T79" s="115"/>
      <c r="U79" s="112"/>
      <c r="V79" s="112">
        <v>33</v>
      </c>
      <c r="W79" s="112">
        <v>42</v>
      </c>
      <c r="X79" s="112">
        <v>36</v>
      </c>
      <c r="Y79" s="112">
        <v>38</v>
      </c>
      <c r="Z79" s="112">
        <v>37</v>
      </c>
    </row>
    <row r="80" spans="1:26" x14ac:dyDescent="0.25">
      <c r="S80" s="118" t="s">
        <v>53</v>
      </c>
      <c r="T80" s="118"/>
      <c r="U80" s="112"/>
      <c r="V80" s="112">
        <v>10504</v>
      </c>
      <c r="W80" s="112">
        <v>10701</v>
      </c>
      <c r="X80" s="112">
        <v>10825</v>
      </c>
      <c r="Y80" s="112">
        <v>11015</v>
      </c>
      <c r="Z80" s="112">
        <v>11475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Moira</v>
      </c>
      <c r="D83" s="144"/>
      <c r="E83" s="144"/>
      <c r="F83" s="144"/>
      <c r="G83" s="144"/>
      <c r="H83" s="47"/>
      <c r="I83" s="47"/>
      <c r="J83" s="145" t="str">
        <f>'State data for spotlight'!A1</f>
        <v>Victoria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800</v>
      </c>
      <c r="W83" s="112">
        <v>850</v>
      </c>
      <c r="X83" s="112">
        <v>840</v>
      </c>
      <c r="Y83" s="112">
        <v>915</v>
      </c>
      <c r="Z83" s="112">
        <v>904</v>
      </c>
      <c r="AD83" s="117"/>
    </row>
    <row r="84" spans="1:30" ht="15" customHeight="1" x14ac:dyDescent="0.25">
      <c r="A84" s="46"/>
      <c r="B84" s="46"/>
      <c r="C84" s="48"/>
      <c r="D84" s="139" t="s">
        <v>0</v>
      </c>
      <c r="E84" s="139"/>
      <c r="F84" s="139" t="s">
        <v>201</v>
      </c>
      <c r="G84" s="139"/>
      <c r="H84" s="48"/>
      <c r="I84" s="48"/>
      <c r="J84" s="48"/>
      <c r="K84" s="48"/>
      <c r="L84" s="139" t="s">
        <v>0</v>
      </c>
      <c r="M84" s="139"/>
      <c r="N84" s="139" t="s">
        <v>201</v>
      </c>
      <c r="O84" s="139"/>
      <c r="S84" s="115" t="s">
        <v>57</v>
      </c>
      <c r="T84" s="115"/>
      <c r="U84" s="112"/>
      <c r="V84" s="112">
        <v>493</v>
      </c>
      <c r="W84" s="112">
        <v>501</v>
      </c>
      <c r="X84" s="112">
        <v>511</v>
      </c>
      <c r="Y84" s="112">
        <v>491</v>
      </c>
      <c r="Z84" s="112">
        <v>504</v>
      </c>
    </row>
    <row r="85" spans="1:30" ht="15" customHeight="1" x14ac:dyDescent="0.25">
      <c r="A85" s="46"/>
      <c r="B85" s="46"/>
      <c r="C85" s="58" t="s">
        <v>1</v>
      </c>
      <c r="D85" s="139" t="s">
        <v>2</v>
      </c>
      <c r="E85" s="139"/>
      <c r="F85" s="139" t="str">
        <f>"since "&amp;$V$2</f>
        <v>since 2016-17</v>
      </c>
      <c r="G85" s="139"/>
      <c r="H85" s="48"/>
      <c r="I85" s="48"/>
      <c r="J85" s="48"/>
      <c r="K85" s="58" t="s">
        <v>1</v>
      </c>
      <c r="L85" s="139" t="s">
        <v>2</v>
      </c>
      <c r="M85" s="139"/>
      <c r="N85" s="139" t="str">
        <f>"since "&amp;$V$2</f>
        <v>since 2016-17</v>
      </c>
      <c r="O85" s="139"/>
      <c r="S85" s="115" t="s">
        <v>195</v>
      </c>
      <c r="T85" s="115"/>
      <c r="U85" s="112"/>
      <c r="V85" s="112">
        <v>1298</v>
      </c>
      <c r="W85" s="112">
        <v>1363</v>
      </c>
      <c r="X85" s="112">
        <v>1437</v>
      </c>
      <c r="Y85" s="112">
        <v>1475</v>
      </c>
      <c r="Z85" s="112">
        <v>1507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23,265</v>
      </c>
      <c r="D86" s="96">
        <f t="shared" ref="D86:D91" si="4">AD4</f>
        <v>3.3678411160972033E-2</v>
      </c>
      <c r="E86" s="97">
        <f t="shared" ref="E86:E91" si="5">AD4</f>
        <v>3.3678411160972033E-2</v>
      </c>
      <c r="F86" s="96">
        <f t="shared" ref="F86:F91" si="6">AF4</f>
        <v>9.4978114557349169E-2</v>
      </c>
      <c r="G86" s="97">
        <f t="shared" ref="G86:G91" si="7">AF4</f>
        <v>9.4978114557349169E-2</v>
      </c>
      <c r="H86" s="57"/>
      <c r="I86" s="57"/>
      <c r="J86" s="140" t="str">
        <f>'State data for spotlight'!J4</f>
        <v>5,274,707</v>
      </c>
      <c r="K86" s="140"/>
      <c r="L86" s="96">
        <f>'State data for spotlight'!L4</f>
        <v>1.4421743640712803E-2</v>
      </c>
      <c r="M86" s="97">
        <f>'State data for spotlight'!L4</f>
        <v>1.4421743640712803E-2</v>
      </c>
      <c r="N86" s="96">
        <f>'State data for spotlight'!N4</f>
        <v>8.438148994686534E-2</v>
      </c>
      <c r="O86" s="97">
        <f>'State data for spotlight'!N4</f>
        <v>8.438148994686534E-2</v>
      </c>
      <c r="S86" s="115" t="s">
        <v>196</v>
      </c>
      <c r="T86" s="115"/>
      <c r="U86" s="112"/>
      <c r="V86" s="112">
        <v>274</v>
      </c>
      <c r="W86" s="112">
        <v>305</v>
      </c>
      <c r="X86" s="112">
        <v>314</v>
      </c>
      <c r="Y86" s="112">
        <v>329</v>
      </c>
      <c r="Z86" s="112">
        <v>342</v>
      </c>
    </row>
    <row r="87" spans="1:30" ht="15" customHeight="1" x14ac:dyDescent="0.25">
      <c r="A87" s="98" t="s">
        <v>4</v>
      </c>
      <c r="B87" s="49"/>
      <c r="C87" s="57" t="str">
        <f t="shared" si="3"/>
        <v>11,783</v>
      </c>
      <c r="D87" s="96">
        <f t="shared" si="4"/>
        <v>2.541119136715686E-2</v>
      </c>
      <c r="E87" s="97">
        <f t="shared" si="5"/>
        <v>2.541119136715686E-2</v>
      </c>
      <c r="F87" s="96">
        <f t="shared" si="6"/>
        <v>9.6296985485671671E-2</v>
      </c>
      <c r="G87" s="97">
        <f t="shared" si="7"/>
        <v>9.6296985485671671E-2</v>
      </c>
      <c r="H87" s="57"/>
      <c r="I87" s="57"/>
      <c r="J87" s="140" t="str">
        <f>'State data for spotlight'!J5</f>
        <v>2,678,317</v>
      </c>
      <c r="K87" s="140"/>
      <c r="L87" s="96">
        <f>'State data for spotlight'!L5</f>
        <v>7.6054295905234603E-3</v>
      </c>
      <c r="M87" s="97">
        <f>'State data for spotlight'!L5</f>
        <v>7.6054295905234603E-3</v>
      </c>
      <c r="N87" s="96">
        <f>'State data for spotlight'!N5</f>
        <v>7.1082164833552008E-2</v>
      </c>
      <c r="O87" s="97">
        <f>'State data for spotlight'!N5</f>
        <v>7.1082164833552008E-2</v>
      </c>
      <c r="S87" s="115" t="s">
        <v>197</v>
      </c>
      <c r="T87" s="115"/>
      <c r="U87" s="112"/>
      <c r="V87" s="112">
        <v>214</v>
      </c>
      <c r="W87" s="112">
        <v>211</v>
      </c>
      <c r="X87" s="112">
        <v>195</v>
      </c>
      <c r="Y87" s="112">
        <v>183</v>
      </c>
      <c r="Z87" s="112">
        <v>191</v>
      </c>
    </row>
    <row r="88" spans="1:30" ht="15" customHeight="1" x14ac:dyDescent="0.25">
      <c r="A88" s="98" t="s">
        <v>5</v>
      </c>
      <c r="B88" s="49"/>
      <c r="C88" s="57" t="str">
        <f t="shared" si="3"/>
        <v>11,475</v>
      </c>
      <c r="D88" s="96">
        <f t="shared" si="4"/>
        <v>4.1383065613939563E-2</v>
      </c>
      <c r="E88" s="97">
        <f t="shared" si="5"/>
        <v>4.1383065613939563E-2</v>
      </c>
      <c r="F88" s="96">
        <f t="shared" si="6"/>
        <v>9.2857142857142749E-2</v>
      </c>
      <c r="G88" s="97">
        <f t="shared" si="7"/>
        <v>9.2857142857142749E-2</v>
      </c>
      <c r="H88" s="57"/>
      <c r="I88" s="57"/>
      <c r="J88" s="140" t="str">
        <f>'State data for spotlight'!J6</f>
        <v>2,593,620</v>
      </c>
      <c r="K88" s="140"/>
      <c r="L88" s="96">
        <f>'State data for spotlight'!L6</f>
        <v>2.0458990541862843E-2</v>
      </c>
      <c r="M88" s="97">
        <f>'State data for spotlight'!L6</f>
        <v>2.0458990541862843E-2</v>
      </c>
      <c r="N88" s="96">
        <f>'State data for spotlight'!N6</f>
        <v>9.7278654845571522E-2</v>
      </c>
      <c r="O88" s="97">
        <f>'State data for spotlight'!N6</f>
        <v>9.7278654845571522E-2</v>
      </c>
      <c r="S88" s="115" t="s">
        <v>198</v>
      </c>
      <c r="T88" s="115"/>
      <c r="U88" s="112"/>
      <c r="V88" s="112">
        <v>318</v>
      </c>
      <c r="W88" s="112">
        <v>340</v>
      </c>
      <c r="X88" s="112">
        <v>363</v>
      </c>
      <c r="Y88" s="112">
        <v>391</v>
      </c>
      <c r="Z88" s="112">
        <v>383</v>
      </c>
    </row>
    <row r="89" spans="1:30" ht="15" customHeight="1" x14ac:dyDescent="0.25">
      <c r="A89" s="49" t="s">
        <v>6</v>
      </c>
      <c r="B89" s="49"/>
      <c r="C89" s="57" t="str">
        <f t="shared" si="3"/>
        <v>16,073</v>
      </c>
      <c r="D89" s="96">
        <f t="shared" si="4"/>
        <v>1.0880503144654163E-2</v>
      </c>
      <c r="E89" s="97">
        <f t="shared" si="5"/>
        <v>1.0880503144654163E-2</v>
      </c>
      <c r="F89" s="96">
        <f t="shared" si="6"/>
        <v>7.7784483336686083E-2</v>
      </c>
      <c r="G89" s="97">
        <f t="shared" si="7"/>
        <v>7.7784483336686083E-2</v>
      </c>
      <c r="H89" s="57"/>
      <c r="I89" s="57"/>
      <c r="J89" s="140" t="str">
        <f>'State data for spotlight'!J7</f>
        <v>3,674,745</v>
      </c>
      <c r="K89" s="140"/>
      <c r="L89" s="96">
        <f>'State data for spotlight'!L7</f>
        <v>-4.8048916624486848E-3</v>
      </c>
      <c r="M89" s="97">
        <f>'State data for spotlight'!L7</f>
        <v>-4.8048916624486848E-3</v>
      </c>
      <c r="N89" s="96">
        <f>'State data for spotlight'!N7</f>
        <v>6.9960159780158238E-2</v>
      </c>
      <c r="O89" s="97">
        <f>'State data for spotlight'!N7</f>
        <v>6.9960159780158238E-2</v>
      </c>
      <c r="S89" s="115" t="s">
        <v>199</v>
      </c>
      <c r="T89" s="115"/>
      <c r="U89" s="112"/>
      <c r="V89" s="112">
        <v>821</v>
      </c>
      <c r="W89" s="112">
        <v>894</v>
      </c>
      <c r="X89" s="112">
        <v>883</v>
      </c>
      <c r="Y89" s="112">
        <v>927</v>
      </c>
      <c r="Z89" s="112">
        <v>976</v>
      </c>
    </row>
    <row r="90" spans="1:30" ht="15" customHeight="1" x14ac:dyDescent="0.25">
      <c r="A90" s="49" t="s">
        <v>98</v>
      </c>
      <c r="B90" s="49"/>
      <c r="C90" s="57" t="str">
        <f t="shared" si="3"/>
        <v>$41,279</v>
      </c>
      <c r="D90" s="96">
        <f t="shared" si="4"/>
        <v>6.9939391960071262E-2</v>
      </c>
      <c r="E90" s="97">
        <f t="shared" si="5"/>
        <v>6.9939391960071262E-2</v>
      </c>
      <c r="F90" s="96">
        <f t="shared" si="6"/>
        <v>0.17700764788370149</v>
      </c>
      <c r="G90" s="97">
        <f t="shared" si="7"/>
        <v>0.17700764788370149</v>
      </c>
      <c r="H90" s="57"/>
      <c r="I90" s="57"/>
      <c r="J90" s="57"/>
      <c r="K90" s="57" t="str">
        <f>'State data for spotlight'!J8</f>
        <v>$47,209</v>
      </c>
      <c r="L90" s="96">
        <f>'State data for spotlight'!L8</f>
        <v>5.506898121546655E-2</v>
      </c>
      <c r="M90" s="97">
        <f>'State data for spotlight'!L8</f>
        <v>5.506898121546655E-2</v>
      </c>
      <c r="N90" s="96">
        <f>'State data for spotlight'!N8</f>
        <v>0.1204561491199776</v>
      </c>
      <c r="O90" s="97">
        <f>'State data for spotlight'!N8</f>
        <v>0.1204561491199776</v>
      </c>
      <c r="S90" s="115" t="s">
        <v>58</v>
      </c>
      <c r="T90" s="115"/>
      <c r="U90" s="112"/>
      <c r="V90" s="112">
        <v>1543</v>
      </c>
      <c r="W90" s="112">
        <v>1564</v>
      </c>
      <c r="X90" s="112">
        <v>1551</v>
      </c>
      <c r="Y90" s="112">
        <v>1568</v>
      </c>
      <c r="Z90" s="112">
        <v>1599</v>
      </c>
    </row>
    <row r="91" spans="1:30" ht="15" customHeight="1" x14ac:dyDescent="0.25">
      <c r="A91" s="49" t="s">
        <v>7</v>
      </c>
      <c r="B91" s="49"/>
      <c r="C91" s="57" t="str">
        <f t="shared" si="3"/>
        <v>$791.7 mil</v>
      </c>
      <c r="D91" s="96">
        <f t="shared" si="4"/>
        <v>6.2811108307076591E-2</v>
      </c>
      <c r="E91" s="97">
        <f t="shared" si="5"/>
        <v>6.2811108307076591E-2</v>
      </c>
      <c r="F91" s="96">
        <f t="shared" si="6"/>
        <v>0.25925356819573686</v>
      </c>
      <c r="G91" s="97">
        <f t="shared" si="7"/>
        <v>0.25925356819573686</v>
      </c>
      <c r="H91" s="57"/>
      <c r="I91" s="57"/>
      <c r="J91" s="57"/>
      <c r="K91" s="57" t="str">
        <f>'State data for spotlight'!J9</f>
        <v>$245.4 bil</v>
      </c>
      <c r="L91" s="96">
        <f>'State data for spotlight'!L9</f>
        <v>4.7371657837374626E-2</v>
      </c>
      <c r="M91" s="97">
        <f>'State data for spotlight'!L9</f>
        <v>4.7371657837374626E-2</v>
      </c>
      <c r="N91" s="96">
        <f>'State data for spotlight'!N9</f>
        <v>0.24227335855331145</v>
      </c>
      <c r="O91" s="97">
        <f>'State data for spotlight'!N9</f>
        <v>0.24227335855331145</v>
      </c>
      <c r="S91" s="118" t="s">
        <v>53</v>
      </c>
      <c r="T91" s="118"/>
      <c r="U91" s="112"/>
      <c r="V91" s="112">
        <v>7808</v>
      </c>
      <c r="W91" s="112">
        <v>8238</v>
      </c>
      <c r="X91" s="112">
        <v>8081</v>
      </c>
      <c r="Y91" s="112">
        <v>8316</v>
      </c>
      <c r="Z91" s="112">
        <v>8395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5" t="s">
        <v>202</v>
      </c>
      <c r="S93" s="115" t="s">
        <v>56</v>
      </c>
      <c r="T93" s="115"/>
      <c r="U93" s="112"/>
      <c r="V93" s="112">
        <v>458</v>
      </c>
      <c r="W93" s="112">
        <v>484</v>
      </c>
      <c r="X93" s="112">
        <v>521</v>
      </c>
      <c r="Y93" s="112">
        <v>556</v>
      </c>
      <c r="Z93" s="112">
        <v>572</v>
      </c>
    </row>
    <row r="94" spans="1:30" ht="15" customHeight="1" x14ac:dyDescent="0.25">
      <c r="A94" s="136" t="s">
        <v>203</v>
      </c>
      <c r="S94" s="115" t="s">
        <v>57</v>
      </c>
      <c r="T94" s="115"/>
      <c r="U94" s="112"/>
      <c r="V94" s="112">
        <v>1163</v>
      </c>
      <c r="W94" s="112">
        <v>1212</v>
      </c>
      <c r="X94" s="112">
        <v>1216</v>
      </c>
      <c r="Y94" s="112">
        <v>1234</v>
      </c>
      <c r="Z94" s="112">
        <v>1250</v>
      </c>
    </row>
    <row r="95" spans="1:30" ht="15" customHeight="1" x14ac:dyDescent="0.25">
      <c r="A95" s="134" t="s">
        <v>286</v>
      </c>
      <c r="S95" s="115" t="s">
        <v>195</v>
      </c>
      <c r="T95" s="115"/>
      <c r="U95" s="112"/>
      <c r="V95" s="112">
        <v>227</v>
      </c>
      <c r="W95" s="112">
        <v>249</v>
      </c>
      <c r="X95" s="112">
        <v>254</v>
      </c>
      <c r="Y95" s="112">
        <v>248</v>
      </c>
      <c r="Z95" s="112">
        <v>256</v>
      </c>
    </row>
    <row r="96" spans="1:30" ht="15" customHeight="1" x14ac:dyDescent="0.25">
      <c r="A96" s="135" t="s">
        <v>278</v>
      </c>
      <c r="S96" s="115" t="s">
        <v>196</v>
      </c>
      <c r="T96" s="115"/>
      <c r="U96" s="112"/>
      <c r="V96" s="112">
        <v>1040</v>
      </c>
      <c r="W96" s="112">
        <v>1096</v>
      </c>
      <c r="X96" s="112">
        <v>1181</v>
      </c>
      <c r="Y96" s="112">
        <v>1211</v>
      </c>
      <c r="Z96" s="112">
        <v>1304</v>
      </c>
    </row>
    <row r="97" spans="1:32" ht="15" customHeight="1" x14ac:dyDescent="0.25">
      <c r="A97" s="134" t="s">
        <v>290</v>
      </c>
      <c r="S97" s="115" t="s">
        <v>197</v>
      </c>
      <c r="T97" s="115"/>
      <c r="U97" s="112"/>
      <c r="V97" s="112">
        <v>995</v>
      </c>
      <c r="W97" s="112">
        <v>1013</v>
      </c>
      <c r="X97" s="112">
        <v>1041</v>
      </c>
      <c r="Y97" s="112">
        <v>1040</v>
      </c>
      <c r="Z97" s="112">
        <v>1052</v>
      </c>
    </row>
    <row r="98" spans="1:32" ht="15" customHeight="1" x14ac:dyDescent="0.25">
      <c r="A98" s="134" t="s">
        <v>291</v>
      </c>
      <c r="S98" s="115" t="s">
        <v>198</v>
      </c>
      <c r="T98" s="115"/>
      <c r="U98" s="112"/>
      <c r="V98" s="112">
        <v>711</v>
      </c>
      <c r="W98" s="112">
        <v>749</v>
      </c>
      <c r="X98" s="112">
        <v>758</v>
      </c>
      <c r="Y98" s="112">
        <v>763</v>
      </c>
      <c r="Z98" s="112">
        <v>797</v>
      </c>
    </row>
    <row r="99" spans="1:32" ht="15" customHeight="1" x14ac:dyDescent="0.25">
      <c r="S99" s="115" t="s">
        <v>199</v>
      </c>
      <c r="T99" s="115"/>
      <c r="U99" s="112"/>
      <c r="V99" s="112">
        <v>64</v>
      </c>
      <c r="W99" s="112">
        <v>59</v>
      </c>
      <c r="X99" s="112">
        <v>70</v>
      </c>
      <c r="Y99" s="112">
        <v>70</v>
      </c>
      <c r="Z99" s="112">
        <v>73</v>
      </c>
    </row>
    <row r="100" spans="1:32" ht="15" customHeight="1" x14ac:dyDescent="0.25">
      <c r="S100" s="115" t="s">
        <v>58</v>
      </c>
      <c r="T100" s="115"/>
      <c r="U100" s="112"/>
      <c r="V100" s="112">
        <v>881</v>
      </c>
      <c r="W100" s="112">
        <v>915</v>
      </c>
      <c r="X100" s="112">
        <v>945</v>
      </c>
      <c r="Y100" s="112">
        <v>974</v>
      </c>
      <c r="Z100" s="112">
        <v>968</v>
      </c>
    </row>
    <row r="101" spans="1:32" x14ac:dyDescent="0.25">
      <c r="A101" s="18"/>
      <c r="S101" s="118" t="s">
        <v>53</v>
      </c>
      <c r="T101" s="118"/>
      <c r="U101" s="112"/>
      <c r="V101" s="112">
        <v>7108</v>
      </c>
      <c r="W101" s="112">
        <v>7322</v>
      </c>
      <c r="X101" s="112">
        <v>7353</v>
      </c>
      <c r="Y101" s="112">
        <v>7584</v>
      </c>
      <c r="Z101" s="112">
        <v>7670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204</v>
      </c>
      <c r="Y103" s="106" t="s">
        <v>281</v>
      </c>
      <c r="Z103" s="106" t="s">
        <v>287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15449</v>
      </c>
      <c r="W104" s="112">
        <v>15642</v>
      </c>
      <c r="X104" s="112">
        <v>15769</v>
      </c>
      <c r="Y104" s="112">
        <v>17166</v>
      </c>
      <c r="Z104" s="112">
        <v>17166</v>
      </c>
      <c r="AB104" s="109" t="str">
        <f>TEXT(Z104,"###,###")</f>
        <v>17,166</v>
      </c>
      <c r="AD104" s="130">
        <f>Z104/($Z$4)*100</f>
        <v>73.784655061250803</v>
      </c>
      <c r="AF104" s="109"/>
    </row>
    <row r="105" spans="1:32" x14ac:dyDescent="0.25">
      <c r="S105" s="115" t="s">
        <v>17</v>
      </c>
      <c r="T105" s="115"/>
      <c r="U105" s="112"/>
      <c r="V105" s="112">
        <v>3050</v>
      </c>
      <c r="W105" s="112">
        <v>2970</v>
      </c>
      <c r="X105" s="112">
        <v>3221</v>
      </c>
      <c r="Y105" s="112">
        <v>3255</v>
      </c>
      <c r="Z105" s="112">
        <v>3136</v>
      </c>
      <c r="AB105" s="109" t="str">
        <f>TEXT(Z105,"###,###")</f>
        <v>3,136</v>
      </c>
      <c r="AD105" s="130">
        <f>Z105/($Z$4)*100</f>
        <v>13.479475607135182</v>
      </c>
      <c r="AF105" s="109"/>
    </row>
    <row r="106" spans="1:32" x14ac:dyDescent="0.25">
      <c r="S106" s="118" t="s">
        <v>53</v>
      </c>
      <c r="T106" s="118"/>
      <c r="U106" s="120"/>
      <c r="V106" s="120">
        <v>18499</v>
      </c>
      <c r="W106" s="120">
        <v>18612</v>
      </c>
      <c r="X106" s="120">
        <v>18990</v>
      </c>
      <c r="Y106" s="120">
        <v>20421</v>
      </c>
      <c r="Z106" s="120">
        <v>20302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3443</v>
      </c>
      <c r="W108" s="112">
        <v>3804</v>
      </c>
      <c r="X108" s="112">
        <v>3417</v>
      </c>
      <c r="Y108" s="112">
        <v>3555</v>
      </c>
      <c r="Z108" s="112">
        <v>3840</v>
      </c>
      <c r="AB108" s="109" t="str">
        <f>TEXT(Z108,"###,###")</f>
        <v>3,840</v>
      </c>
      <c r="AD108" s="130">
        <f>Z108/($Z$4)*100</f>
        <v>16.505480335267571</v>
      </c>
      <c r="AF108" s="109"/>
    </row>
    <row r="109" spans="1:32" x14ac:dyDescent="0.25">
      <c r="S109" s="115" t="s">
        <v>20</v>
      </c>
      <c r="T109" s="115"/>
      <c r="U109" s="112"/>
      <c r="V109" s="112">
        <v>3878</v>
      </c>
      <c r="W109" s="112">
        <v>4038</v>
      </c>
      <c r="X109" s="112">
        <v>4212</v>
      </c>
      <c r="Y109" s="112">
        <v>4363</v>
      </c>
      <c r="Z109" s="112">
        <v>4380</v>
      </c>
      <c r="AB109" s="109" t="str">
        <f>TEXT(Z109,"###,###")</f>
        <v>4,380</v>
      </c>
      <c r="AD109" s="130">
        <f>Z109/($Z$4)*100</f>
        <v>18.826563507414569</v>
      </c>
      <c r="AF109" s="109"/>
    </row>
    <row r="110" spans="1:32" x14ac:dyDescent="0.25">
      <c r="S110" s="115" t="s">
        <v>21</v>
      </c>
      <c r="T110" s="115"/>
      <c r="U110" s="112"/>
      <c r="V110" s="112">
        <v>5328</v>
      </c>
      <c r="W110" s="112">
        <v>5297</v>
      </c>
      <c r="X110" s="112">
        <v>5516</v>
      </c>
      <c r="Y110" s="112">
        <v>5768</v>
      </c>
      <c r="Z110" s="112">
        <v>6192</v>
      </c>
      <c r="AB110" s="109" t="str">
        <f>TEXT(Z110,"###,###")</f>
        <v>6,192</v>
      </c>
      <c r="AD110" s="130">
        <f>Z110/($Z$4)*100</f>
        <v>26.615087040618956</v>
      </c>
      <c r="AF110" s="109"/>
    </row>
    <row r="111" spans="1:32" x14ac:dyDescent="0.25">
      <c r="S111" s="115" t="s">
        <v>22</v>
      </c>
      <c r="T111" s="115"/>
      <c r="U111" s="112"/>
      <c r="V111" s="112">
        <v>5737</v>
      </c>
      <c r="W111" s="112">
        <v>5912</v>
      </c>
      <c r="X111" s="112">
        <v>5725</v>
      </c>
      <c r="Y111" s="112">
        <v>5856</v>
      </c>
      <c r="Z111" s="112">
        <v>6170</v>
      </c>
      <c r="AB111" s="109" t="str">
        <f>TEXT(Z111,"###,###")</f>
        <v>6,170</v>
      </c>
      <c r="AD111" s="130">
        <f>Z111/($Z$4)*100</f>
        <v>26.520524392864818</v>
      </c>
      <c r="AF111" s="109"/>
    </row>
    <row r="112" spans="1:32" x14ac:dyDescent="0.25">
      <c r="S112" s="118" t="s">
        <v>53</v>
      </c>
      <c r="T112" s="118"/>
      <c r="U112" s="112"/>
      <c r="V112" s="112">
        <v>21246</v>
      </c>
      <c r="W112" s="112">
        <v>22316</v>
      </c>
      <c r="X112" s="112">
        <v>21880</v>
      </c>
      <c r="Y112" s="112">
        <v>22507</v>
      </c>
      <c r="Z112" s="112">
        <v>23265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43.04</v>
      </c>
      <c r="W118" s="131">
        <v>43.28</v>
      </c>
      <c r="X118" s="131">
        <v>43.22</v>
      </c>
      <c r="Y118" s="131">
        <v>43.44</v>
      </c>
      <c r="Z118" s="131">
        <v>43.51</v>
      </c>
      <c r="AB118" s="109" t="str">
        <f>TEXT(Z118,"##.0")</f>
        <v>43.5</v>
      </c>
    </row>
    <row r="120" spans="19:32" x14ac:dyDescent="0.25">
      <c r="S120" s="101" t="s">
        <v>100</v>
      </c>
      <c r="T120" s="112"/>
      <c r="U120" s="112"/>
      <c r="V120" s="112">
        <v>11522</v>
      </c>
      <c r="W120" s="112">
        <v>12006</v>
      </c>
      <c r="X120" s="112">
        <v>12080</v>
      </c>
      <c r="Y120" s="112">
        <v>12405</v>
      </c>
      <c r="Z120" s="112">
        <v>12639</v>
      </c>
      <c r="AB120" s="109" t="str">
        <f>TEXT(Z120,"###,###")</f>
        <v>12,639</v>
      </c>
    </row>
    <row r="121" spans="19:32" x14ac:dyDescent="0.25">
      <c r="S121" s="101" t="s">
        <v>101</v>
      </c>
      <c r="T121" s="112"/>
      <c r="U121" s="112"/>
      <c r="V121" s="112">
        <v>1898</v>
      </c>
      <c r="W121" s="112">
        <v>2044</v>
      </c>
      <c r="X121" s="112">
        <v>1864</v>
      </c>
      <c r="Y121" s="112">
        <v>1913</v>
      </c>
      <c r="Z121" s="112">
        <v>1861</v>
      </c>
      <c r="AB121" s="109" t="str">
        <f>TEXT(Z121,"###,###")</f>
        <v>1,861</v>
      </c>
    </row>
    <row r="122" spans="19:32" x14ac:dyDescent="0.25">
      <c r="S122" s="101" t="s">
        <v>102</v>
      </c>
      <c r="T122" s="112"/>
      <c r="U122" s="112"/>
      <c r="V122" s="112">
        <v>1499</v>
      </c>
      <c r="W122" s="112">
        <v>1515</v>
      </c>
      <c r="X122" s="112">
        <v>1485</v>
      </c>
      <c r="Y122" s="112">
        <v>1577</v>
      </c>
      <c r="Z122" s="112">
        <v>1573</v>
      </c>
      <c r="AB122" s="109" t="str">
        <f>TEXT(Z122,"###,###")</f>
        <v>1,573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13021</v>
      </c>
      <c r="W124" s="112">
        <v>13521</v>
      </c>
      <c r="X124" s="112">
        <v>13565</v>
      </c>
      <c r="Y124" s="112">
        <v>13982</v>
      </c>
      <c r="Z124" s="112">
        <v>14212</v>
      </c>
      <c r="AB124" s="109" t="str">
        <f>TEXT(Z124,"###,###")</f>
        <v>14,212</v>
      </c>
      <c r="AD124" s="127">
        <f>Z124/$Z$7*100</f>
        <v>88.421576556958868</v>
      </c>
    </row>
    <row r="125" spans="19:32" x14ac:dyDescent="0.25">
      <c r="S125" s="101" t="s">
        <v>104</v>
      </c>
      <c r="T125" s="112"/>
      <c r="U125" s="112"/>
      <c r="V125" s="112">
        <v>3397</v>
      </c>
      <c r="W125" s="112">
        <v>3559</v>
      </c>
      <c r="X125" s="112">
        <v>3349</v>
      </c>
      <c r="Y125" s="112">
        <v>3490</v>
      </c>
      <c r="Z125" s="112">
        <v>3434</v>
      </c>
      <c r="AB125" s="109" t="str">
        <f>TEXT(Z125,"###,###")</f>
        <v>3,434</v>
      </c>
      <c r="AD125" s="127">
        <f>Z125/$Z$7*100</f>
        <v>21.365022086729297</v>
      </c>
    </row>
    <row r="127" spans="19:32" x14ac:dyDescent="0.25">
      <c r="S127" s="101" t="s">
        <v>105</v>
      </c>
      <c r="T127" s="112"/>
      <c r="U127" s="112"/>
      <c r="V127" s="112">
        <v>7811</v>
      </c>
      <c r="W127" s="112">
        <v>8239</v>
      </c>
      <c r="X127" s="112">
        <v>8075</v>
      </c>
      <c r="Y127" s="112">
        <v>8314</v>
      </c>
      <c r="Z127" s="112">
        <v>8400</v>
      </c>
      <c r="AB127" s="109" t="str">
        <f>TEXT(Z127,"###,###")</f>
        <v>8,400</v>
      </c>
      <c r="AD127" s="127">
        <f>Z127/$Z$7*100</f>
        <v>52.261556647794436</v>
      </c>
    </row>
    <row r="128" spans="19:32" x14ac:dyDescent="0.25">
      <c r="S128" s="101" t="s">
        <v>106</v>
      </c>
      <c r="T128" s="112"/>
      <c r="U128" s="112"/>
      <c r="V128" s="112">
        <v>7106</v>
      </c>
      <c r="W128" s="112">
        <v>7318</v>
      </c>
      <c r="X128" s="112">
        <v>7349</v>
      </c>
      <c r="Y128" s="112">
        <v>7586</v>
      </c>
      <c r="Z128" s="112">
        <v>7665</v>
      </c>
      <c r="AB128" s="109" t="str">
        <f>TEXT(Z128,"###,###")</f>
        <v>7,665</v>
      </c>
      <c r="AD128" s="127">
        <f>Z128/$Z$7*100</f>
        <v>47.688670441112421</v>
      </c>
    </row>
    <row r="130" spans="19:20" x14ac:dyDescent="0.25">
      <c r="S130" s="101" t="s">
        <v>282</v>
      </c>
      <c r="T130" s="127">
        <v>78.634977913270703</v>
      </c>
    </row>
    <row r="131" spans="19:20" x14ac:dyDescent="0.25">
      <c r="S131" s="101" t="s">
        <v>283</v>
      </c>
      <c r="T131" s="127">
        <v>11.578423443041125</v>
      </c>
    </row>
    <row r="132" spans="19:20" x14ac:dyDescent="0.25">
      <c r="S132" s="101" t="s">
        <v>284</v>
      </c>
      <c r="T132" s="127">
        <v>9.7865986436881727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DB8A3F97-9720-425D-B945-4377A2136B8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585F4524-0DDB-4AD3-8F0D-51C85E78898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44F46791-C870-4BF2-877C-7BCC47FA712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3A41B74C-9A49-4EAE-A531-86D831E5874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B8E828-1DD6-4574-B2AD-7842CEEA7F34}">
  <sheetPr codeName="Sheet68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111</v>
      </c>
      <c r="T1" s="99"/>
      <c r="U1" s="99"/>
      <c r="V1" s="99"/>
      <c r="W1" s="99"/>
      <c r="X1" s="99"/>
      <c r="Y1" s="100" t="s">
        <v>208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204</v>
      </c>
      <c r="Y2" s="103" t="s">
        <v>281</v>
      </c>
      <c r="Z2" s="103" t="s">
        <v>287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60" t="s">
        <v>292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111</v>
      </c>
      <c r="Y3" s="105" t="s">
        <v>208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8.4 Banyule, Victoria,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98329</v>
      </c>
      <c r="W4" s="108">
        <v>100702</v>
      </c>
      <c r="X4" s="108">
        <v>102778</v>
      </c>
      <c r="Y4" s="108">
        <v>100598</v>
      </c>
      <c r="Z4" s="108">
        <v>100004</v>
      </c>
      <c r="AB4" s="109" t="str">
        <f>TEXT(Z4,"###,###")</f>
        <v>100,004</v>
      </c>
      <c r="AD4" s="110">
        <f>Z4/Y4-1</f>
        <v>-5.9046899540746711E-3</v>
      </c>
      <c r="AF4" s="110">
        <f>Z4/V4-1</f>
        <v>1.7034648984531442E-2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48748</v>
      </c>
      <c r="W5" s="108">
        <v>49876</v>
      </c>
      <c r="X5" s="108">
        <v>50553</v>
      </c>
      <c r="Y5" s="108">
        <v>49829</v>
      </c>
      <c r="Z5" s="108">
        <v>49096</v>
      </c>
      <c r="AB5" s="109" t="str">
        <f>TEXT(Z5,"###,###")</f>
        <v>49,096</v>
      </c>
      <c r="AD5" s="110">
        <f t="shared" ref="AD5:AD9" si="0">Z5/Y5-1</f>
        <v>-1.4710309257661147E-2</v>
      </c>
      <c r="AF5" s="110">
        <f t="shared" ref="AF5:AF9" si="1">Z5/V5-1</f>
        <v>7.1387544104373202E-3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49579</v>
      </c>
      <c r="W6" s="108">
        <v>50815</v>
      </c>
      <c r="X6" s="108">
        <v>52224</v>
      </c>
      <c r="Y6" s="108">
        <v>50768</v>
      </c>
      <c r="Z6" s="108">
        <v>50870</v>
      </c>
      <c r="AB6" s="109" t="str">
        <f>TEXT(Z6,"###,###")</f>
        <v>50,870</v>
      </c>
      <c r="AD6" s="110">
        <f t="shared" si="0"/>
        <v>2.0091396155057506E-3</v>
      </c>
      <c r="AF6" s="110">
        <f t="shared" si="1"/>
        <v>2.6039250489118482E-2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70489</v>
      </c>
      <c r="W7" s="108">
        <v>72376</v>
      </c>
      <c r="X7" s="108">
        <v>73162</v>
      </c>
      <c r="Y7" s="108">
        <v>73196</v>
      </c>
      <c r="Z7" s="108">
        <v>72093</v>
      </c>
      <c r="AB7" s="109" t="str">
        <f>TEXT(Z7,"###,###")</f>
        <v>72,093</v>
      </c>
      <c r="AD7" s="110">
        <f t="shared" si="0"/>
        <v>-1.5069129460626218E-2</v>
      </c>
      <c r="AF7" s="110">
        <f t="shared" si="1"/>
        <v>2.2755323525656568E-2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100,004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72,093</v>
      </c>
      <c r="P8" s="67"/>
      <c r="S8" s="107" t="s">
        <v>84</v>
      </c>
      <c r="T8" s="108"/>
      <c r="U8" s="108"/>
      <c r="V8" s="108">
        <v>47073.94</v>
      </c>
      <c r="W8" s="108">
        <v>48800</v>
      </c>
      <c r="X8" s="108">
        <v>49620</v>
      </c>
      <c r="Y8" s="108">
        <v>51637.09</v>
      </c>
      <c r="Z8" s="108">
        <v>54493</v>
      </c>
      <c r="AB8" s="109" t="str">
        <f>TEXT(Z8,"$###,###")</f>
        <v>$54,493</v>
      </c>
      <c r="AD8" s="110">
        <f t="shared" si="0"/>
        <v>5.5307338194309663E-2</v>
      </c>
      <c r="AF8" s="110">
        <f t="shared" si="1"/>
        <v>0.15760439852708319</v>
      </c>
    </row>
    <row r="9" spans="1:32" x14ac:dyDescent="0.25">
      <c r="A9" s="30" t="s">
        <v>14</v>
      </c>
      <c r="B9" s="71"/>
      <c r="C9" s="72"/>
      <c r="D9" s="73">
        <f>AD104</f>
        <v>74.068037278508854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50.242048465176921</v>
      </c>
      <c r="P9" s="74" t="s">
        <v>85</v>
      </c>
      <c r="S9" s="107" t="s">
        <v>7</v>
      </c>
      <c r="T9" s="108"/>
      <c r="U9" s="108"/>
      <c r="V9" s="108">
        <v>4578254522</v>
      </c>
      <c r="W9" s="108">
        <v>4879482717</v>
      </c>
      <c r="X9" s="108">
        <v>5112950285</v>
      </c>
      <c r="Y9" s="108">
        <v>5306639897</v>
      </c>
      <c r="Z9" s="108">
        <v>5508623073</v>
      </c>
      <c r="AB9" s="109" t="str">
        <f>TEXT(Z9/1000000,"$#,###.0")&amp;" mil"</f>
        <v>$5,508.6 mil</v>
      </c>
      <c r="AD9" s="110">
        <f t="shared" si="0"/>
        <v>3.8062348288261827E-2</v>
      </c>
      <c r="AF9" s="110">
        <f t="shared" si="1"/>
        <v>0.20321468510089957</v>
      </c>
    </row>
    <row r="10" spans="1:32" x14ac:dyDescent="0.25">
      <c r="A10" s="30" t="s">
        <v>17</v>
      </c>
      <c r="B10" s="71"/>
      <c r="C10" s="72"/>
      <c r="D10" s="73">
        <f>AD105</f>
        <v>20.385184592616294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49.71079022928717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86.018060005825816</v>
      </c>
      <c r="P11" s="74" t="s">
        <v>85</v>
      </c>
      <c r="S11" s="107" t="s">
        <v>29</v>
      </c>
      <c r="T11" s="112"/>
      <c r="U11" s="112"/>
      <c r="V11" s="112">
        <v>88773</v>
      </c>
      <c r="W11" s="112">
        <v>90889</v>
      </c>
      <c r="X11" s="112">
        <v>92772</v>
      </c>
      <c r="Y11" s="112">
        <v>90539</v>
      </c>
      <c r="Z11" s="112">
        <v>89925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6.3695504417904658</v>
      </c>
      <c r="P12" s="74" t="s">
        <v>85</v>
      </c>
      <c r="S12" s="107" t="s">
        <v>30</v>
      </c>
      <c r="T12" s="112"/>
      <c r="U12" s="112"/>
      <c r="V12" s="112">
        <v>9555</v>
      </c>
      <c r="W12" s="112">
        <v>9810</v>
      </c>
      <c r="X12" s="112">
        <v>10007</v>
      </c>
      <c r="Y12" s="112">
        <v>10058</v>
      </c>
      <c r="Z12" s="112">
        <v>10079</v>
      </c>
    </row>
    <row r="13" spans="1:32" ht="15" customHeight="1" x14ac:dyDescent="0.25">
      <c r="A13" s="30" t="s">
        <v>19</v>
      </c>
      <c r="B13" s="72"/>
      <c r="C13" s="72"/>
      <c r="D13" s="73">
        <f>AD108</f>
        <v>14.883404663813449</v>
      </c>
      <c r="E13" s="74" t="s">
        <v>85</v>
      </c>
      <c r="F13" s="24"/>
      <c r="G13" s="142" t="s">
        <v>285</v>
      </c>
      <c r="H13" s="143"/>
      <c r="I13" s="143"/>
      <c r="J13" s="143"/>
      <c r="K13" s="143"/>
      <c r="L13" s="143"/>
      <c r="M13" s="81"/>
      <c r="N13" s="72"/>
      <c r="O13" s="73">
        <f>T132</f>
        <v>7.6151637468270152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13.470461181552738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42.1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20.394184232630693</v>
      </c>
      <c r="E15" s="74" t="s">
        <v>85</v>
      </c>
      <c r="F15" s="24"/>
      <c r="G15" s="33" t="s">
        <v>279</v>
      </c>
      <c r="H15" s="72"/>
      <c r="I15" s="72"/>
      <c r="J15" s="72"/>
      <c r="K15" s="82"/>
      <c r="L15" s="72"/>
      <c r="M15" s="72"/>
      <c r="N15" s="72"/>
      <c r="O15" s="73">
        <f>AB38</f>
        <v>16.02902008656087</v>
      </c>
      <c r="P15" s="74" t="s">
        <v>85</v>
      </c>
      <c r="S15" s="115" t="s">
        <v>61</v>
      </c>
      <c r="T15" s="115"/>
      <c r="U15" s="116"/>
      <c r="V15" s="116">
        <v>381</v>
      </c>
      <c r="W15" s="116">
        <v>374</v>
      </c>
      <c r="X15" s="116">
        <v>371</v>
      </c>
      <c r="Y15" s="112">
        <v>328</v>
      </c>
      <c r="Z15" s="112">
        <v>331</v>
      </c>
      <c r="AB15" s="117">
        <f t="shared" ref="AB15:AB34" si="2">IF(Z15="np",0,Z15/$Z$34)</f>
        <v>3.3098676052957881E-3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45.242190312387507</v>
      </c>
      <c r="E16" s="85" t="s">
        <v>85</v>
      </c>
      <c r="F16" s="24"/>
      <c r="G16" s="86" t="s">
        <v>280</v>
      </c>
      <c r="H16" s="35"/>
      <c r="I16" s="35"/>
      <c r="J16" s="35"/>
      <c r="K16" s="36"/>
      <c r="L16" s="35"/>
      <c r="M16" s="35"/>
      <c r="N16" s="35"/>
      <c r="O16" s="84">
        <f>AB37</f>
        <v>83.970979913439123</v>
      </c>
      <c r="P16" s="37" t="s">
        <v>85</v>
      </c>
      <c r="S16" s="115" t="s">
        <v>62</v>
      </c>
      <c r="T16" s="115"/>
      <c r="U16" s="116"/>
      <c r="V16" s="116">
        <v>120</v>
      </c>
      <c r="W16" s="116">
        <v>83</v>
      </c>
      <c r="X16" s="116">
        <v>106</v>
      </c>
      <c r="Y16" s="112">
        <v>125</v>
      </c>
      <c r="Z16" s="112">
        <v>106</v>
      </c>
      <c r="AB16" s="117">
        <f t="shared" si="2"/>
        <v>1.0599576016959321E-3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4639</v>
      </c>
      <c r="W17" s="116">
        <v>4647</v>
      </c>
      <c r="X17" s="116">
        <v>4624</v>
      </c>
      <c r="Y17" s="112">
        <v>4372</v>
      </c>
      <c r="Z17" s="112">
        <v>4345</v>
      </c>
      <c r="AB17" s="117">
        <f t="shared" si="2"/>
        <v>4.344826206951722E-2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289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612</v>
      </c>
      <c r="W18" s="116">
        <v>597</v>
      </c>
      <c r="X18" s="116">
        <v>614</v>
      </c>
      <c r="Y18" s="112">
        <v>615</v>
      </c>
      <c r="Z18" s="112">
        <v>602</v>
      </c>
      <c r="AB18" s="117">
        <f t="shared" si="2"/>
        <v>6.0197592096316145E-3</v>
      </c>
    </row>
    <row r="19" spans="1:28" x14ac:dyDescent="0.25">
      <c r="A19" s="63" t="str">
        <f>$S$1&amp;" ("&amp;$V$2&amp;" to "&amp;$Z$2&amp;")"</f>
        <v>Banyule (2016-17 to 2020-21)</v>
      </c>
      <c r="B19" s="63"/>
      <c r="C19" s="63"/>
      <c r="D19" s="63"/>
      <c r="E19" s="63"/>
      <c r="F19" s="63"/>
      <c r="G19" s="63" t="str">
        <f>$S$1&amp;" ("&amp;$V$2&amp;" to "&amp;$Z$2&amp;")"</f>
        <v>Banyule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5974</v>
      </c>
      <c r="W19" s="116">
        <v>6671</v>
      </c>
      <c r="X19" s="116">
        <v>6780</v>
      </c>
      <c r="Y19" s="112">
        <v>6765</v>
      </c>
      <c r="Z19" s="112">
        <v>6862</v>
      </c>
      <c r="AB19" s="117">
        <f t="shared" si="2"/>
        <v>6.8617255309787614E-2</v>
      </c>
    </row>
    <row r="20" spans="1:28" x14ac:dyDescent="0.25">
      <c r="S20" s="115" t="s">
        <v>66</v>
      </c>
      <c r="T20" s="115"/>
      <c r="U20" s="116"/>
      <c r="V20" s="116">
        <v>3964</v>
      </c>
      <c r="W20" s="116">
        <v>4026</v>
      </c>
      <c r="X20" s="116">
        <v>3867</v>
      </c>
      <c r="Y20" s="112">
        <v>3695</v>
      </c>
      <c r="Z20" s="112">
        <v>3665</v>
      </c>
      <c r="AB20" s="117">
        <f t="shared" si="2"/>
        <v>3.6648534058637654E-2</v>
      </c>
    </row>
    <row r="21" spans="1:28" x14ac:dyDescent="0.25">
      <c r="S21" s="115" t="s">
        <v>67</v>
      </c>
      <c r="T21" s="115"/>
      <c r="U21" s="116"/>
      <c r="V21" s="116">
        <v>7906</v>
      </c>
      <c r="W21" s="116">
        <v>8128</v>
      </c>
      <c r="X21" s="116">
        <v>8122</v>
      </c>
      <c r="Y21" s="112">
        <v>8142</v>
      </c>
      <c r="Z21" s="112">
        <v>8324</v>
      </c>
      <c r="AB21" s="117">
        <f t="shared" si="2"/>
        <v>8.3236670533178667E-2</v>
      </c>
    </row>
    <row r="22" spans="1:28" x14ac:dyDescent="0.25">
      <c r="S22" s="115" t="s">
        <v>68</v>
      </c>
      <c r="T22" s="115"/>
      <c r="U22" s="116"/>
      <c r="V22" s="116">
        <v>5026</v>
      </c>
      <c r="W22" s="116">
        <v>5309</v>
      </c>
      <c r="X22" s="116">
        <v>5472</v>
      </c>
      <c r="Y22" s="112">
        <v>5499</v>
      </c>
      <c r="Z22" s="112">
        <v>5543</v>
      </c>
      <c r="AB22" s="117">
        <f t="shared" si="2"/>
        <v>5.5427782888684454E-2</v>
      </c>
    </row>
    <row r="23" spans="1:28" x14ac:dyDescent="0.25">
      <c r="S23" s="115" t="s">
        <v>69</v>
      </c>
      <c r="T23" s="115"/>
      <c r="U23" s="116"/>
      <c r="V23" s="116">
        <v>2670</v>
      </c>
      <c r="W23" s="116">
        <v>2996</v>
      </c>
      <c r="X23" s="116">
        <v>3151</v>
      </c>
      <c r="Y23" s="112">
        <v>2986</v>
      </c>
      <c r="Z23" s="112">
        <v>3025</v>
      </c>
      <c r="AB23" s="117">
        <f t="shared" si="2"/>
        <v>3.0248790048398064E-2</v>
      </c>
    </row>
    <row r="24" spans="1:28" x14ac:dyDescent="0.25">
      <c r="S24" s="115" t="s">
        <v>70</v>
      </c>
      <c r="T24" s="115"/>
      <c r="U24" s="116"/>
      <c r="V24" s="116">
        <v>2049</v>
      </c>
      <c r="W24" s="116">
        <v>2133</v>
      </c>
      <c r="X24" s="116">
        <v>2137</v>
      </c>
      <c r="Y24" s="112">
        <v>2017</v>
      </c>
      <c r="Z24" s="112">
        <v>1999</v>
      </c>
      <c r="AB24" s="117">
        <f t="shared" si="2"/>
        <v>1.9989200431982719E-2</v>
      </c>
    </row>
    <row r="25" spans="1:28" x14ac:dyDescent="0.25">
      <c r="S25" s="115" t="s">
        <v>71</v>
      </c>
      <c r="T25" s="115"/>
      <c r="U25" s="116"/>
      <c r="V25" s="116">
        <v>4607</v>
      </c>
      <c r="W25" s="116">
        <v>4764</v>
      </c>
      <c r="X25" s="116">
        <v>4812</v>
      </c>
      <c r="Y25" s="112">
        <v>4928</v>
      </c>
      <c r="Z25" s="112">
        <v>5045</v>
      </c>
      <c r="AB25" s="117">
        <f t="shared" si="2"/>
        <v>5.0447982080716769E-2</v>
      </c>
    </row>
    <row r="26" spans="1:28" x14ac:dyDescent="0.25">
      <c r="S26" s="115" t="s">
        <v>72</v>
      </c>
      <c r="T26" s="115"/>
      <c r="U26" s="116"/>
      <c r="V26" s="116">
        <v>1594</v>
      </c>
      <c r="W26" s="116">
        <v>1700</v>
      </c>
      <c r="X26" s="116">
        <v>1661</v>
      </c>
      <c r="Y26" s="112">
        <v>1586</v>
      </c>
      <c r="Z26" s="112">
        <v>1552</v>
      </c>
      <c r="AB26" s="117">
        <f t="shared" si="2"/>
        <v>1.5519379224831006E-2</v>
      </c>
    </row>
    <row r="27" spans="1:28" x14ac:dyDescent="0.25">
      <c r="S27" s="115" t="s">
        <v>73</v>
      </c>
      <c r="T27" s="115"/>
      <c r="U27" s="116"/>
      <c r="V27" s="116">
        <v>9380</v>
      </c>
      <c r="W27" s="116">
        <v>10289</v>
      </c>
      <c r="X27" s="116">
        <v>10671</v>
      </c>
      <c r="Y27" s="112">
        <v>10403</v>
      </c>
      <c r="Z27" s="112">
        <v>10682</v>
      </c>
      <c r="AB27" s="117">
        <f t="shared" si="2"/>
        <v>0.10681572737090517</v>
      </c>
    </row>
    <row r="28" spans="1:28" x14ac:dyDescent="0.25">
      <c r="S28" s="115" t="s">
        <v>74</v>
      </c>
      <c r="T28" s="115"/>
      <c r="U28" s="116"/>
      <c r="V28" s="116">
        <v>7066</v>
      </c>
      <c r="W28" s="116">
        <v>7764</v>
      </c>
      <c r="X28" s="116">
        <v>8058</v>
      </c>
      <c r="Y28" s="112">
        <v>8034</v>
      </c>
      <c r="Z28" s="112">
        <v>7316</v>
      </c>
      <c r="AB28" s="117">
        <f t="shared" si="2"/>
        <v>7.3157073717051324E-2</v>
      </c>
    </row>
    <row r="29" spans="1:28" x14ac:dyDescent="0.25">
      <c r="S29" s="115" t="s">
        <v>75</v>
      </c>
      <c r="T29" s="115"/>
      <c r="U29" s="116"/>
      <c r="V29" s="116">
        <v>5793</v>
      </c>
      <c r="W29" s="116">
        <v>5588</v>
      </c>
      <c r="X29" s="116">
        <v>8955</v>
      </c>
      <c r="Y29" s="112">
        <v>5898</v>
      </c>
      <c r="Z29" s="112">
        <v>6104</v>
      </c>
      <c r="AB29" s="117">
        <f t="shared" si="2"/>
        <v>6.1037558497660092E-2</v>
      </c>
    </row>
    <row r="30" spans="1:28" x14ac:dyDescent="0.25">
      <c r="S30" s="115" t="s">
        <v>76</v>
      </c>
      <c r="T30" s="115"/>
      <c r="U30" s="116"/>
      <c r="V30" s="116">
        <v>11059</v>
      </c>
      <c r="W30" s="116">
        <v>11360</v>
      </c>
      <c r="X30" s="116">
        <v>9231</v>
      </c>
      <c r="Y30" s="112">
        <v>11294</v>
      </c>
      <c r="Z30" s="112">
        <v>10656</v>
      </c>
      <c r="AB30" s="117">
        <f t="shared" si="2"/>
        <v>0.10655573777048918</v>
      </c>
    </row>
    <row r="31" spans="1:28" x14ac:dyDescent="0.25">
      <c r="S31" s="115" t="s">
        <v>77</v>
      </c>
      <c r="T31" s="115"/>
      <c r="U31" s="116"/>
      <c r="V31" s="116">
        <v>13145</v>
      </c>
      <c r="W31" s="116">
        <v>14074</v>
      </c>
      <c r="X31" s="116">
        <v>14451</v>
      </c>
      <c r="Y31" s="112">
        <v>14576</v>
      </c>
      <c r="Z31" s="112">
        <v>15193</v>
      </c>
      <c r="AB31" s="117">
        <f t="shared" si="2"/>
        <v>0.15192392304307828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2311</v>
      </c>
      <c r="W32" s="116">
        <v>2718</v>
      </c>
      <c r="X32" s="116">
        <v>2811</v>
      </c>
      <c r="Y32" s="112">
        <v>2898</v>
      </c>
      <c r="Z32" s="112">
        <v>2844</v>
      </c>
      <c r="AB32" s="117">
        <f t="shared" si="2"/>
        <v>2.8438862445502179E-2</v>
      </c>
    </row>
    <row r="33" spans="19:32" x14ac:dyDescent="0.25">
      <c r="S33" s="115" t="s">
        <v>79</v>
      </c>
      <c r="T33" s="115"/>
      <c r="U33" s="116"/>
      <c r="V33" s="116">
        <v>2899</v>
      </c>
      <c r="W33" s="116">
        <v>3215</v>
      </c>
      <c r="X33" s="116">
        <v>3432</v>
      </c>
      <c r="Y33" s="112">
        <v>3405</v>
      </c>
      <c r="Z33" s="112">
        <v>3454</v>
      </c>
      <c r="AB33" s="117">
        <f t="shared" si="2"/>
        <v>3.4538618455261787E-2</v>
      </c>
    </row>
    <row r="34" spans="19:32" x14ac:dyDescent="0.25">
      <c r="S34" s="118" t="s">
        <v>53</v>
      </c>
      <c r="T34" s="118"/>
      <c r="U34" s="119"/>
      <c r="V34" s="119">
        <v>98330</v>
      </c>
      <c r="W34" s="119">
        <v>100699</v>
      </c>
      <c r="X34" s="119">
        <v>102779</v>
      </c>
      <c r="Y34" s="120">
        <v>100600</v>
      </c>
      <c r="Z34" s="120">
        <v>100004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59462</v>
      </c>
      <c r="W37" s="112">
        <v>61200</v>
      </c>
      <c r="X37" s="112">
        <v>60917</v>
      </c>
      <c r="Y37" s="112">
        <v>61407</v>
      </c>
      <c r="Z37" s="112">
        <v>60533</v>
      </c>
      <c r="AB37" s="132">
        <f>Z37/Z40*100</f>
        <v>83.970979913439123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11029</v>
      </c>
      <c r="W38" s="112">
        <v>11177</v>
      </c>
      <c r="X38" s="112">
        <v>12244</v>
      </c>
      <c r="Y38" s="112">
        <v>11790</v>
      </c>
      <c r="Z38" s="112">
        <v>11555</v>
      </c>
      <c r="AB38" s="132">
        <f>Z38/Z40*100</f>
        <v>16.02902008656087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70491</v>
      </c>
      <c r="W40" s="112">
        <v>72377</v>
      </c>
      <c r="X40" s="112">
        <v>73161</v>
      </c>
      <c r="Y40" s="112">
        <v>73197</v>
      </c>
      <c r="Z40" s="112">
        <v>72088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13</v>
      </c>
      <c r="W44" s="112">
        <v>20</v>
      </c>
      <c r="X44" s="112">
        <v>12</v>
      </c>
      <c r="Y44" s="112">
        <v>12</v>
      </c>
      <c r="Z44" s="112">
        <v>9</v>
      </c>
    </row>
    <row r="45" spans="19:32" x14ac:dyDescent="0.25">
      <c r="S45" s="115" t="s">
        <v>37</v>
      </c>
      <c r="T45" s="115"/>
      <c r="U45" s="112"/>
      <c r="V45" s="112">
        <v>561</v>
      </c>
      <c r="W45" s="112">
        <v>575</v>
      </c>
      <c r="X45" s="112">
        <v>605</v>
      </c>
      <c r="Y45" s="112">
        <v>595</v>
      </c>
      <c r="Z45" s="112">
        <v>639</v>
      </c>
    </row>
    <row r="46" spans="19:32" x14ac:dyDescent="0.25">
      <c r="S46" s="115" t="s">
        <v>38</v>
      </c>
      <c r="T46" s="115"/>
      <c r="U46" s="112"/>
      <c r="V46" s="112">
        <v>2368</v>
      </c>
      <c r="W46" s="112">
        <v>2394</v>
      </c>
      <c r="X46" s="112">
        <v>2422</v>
      </c>
      <c r="Y46" s="112">
        <v>2308</v>
      </c>
      <c r="Z46" s="112">
        <v>2211</v>
      </c>
    </row>
    <row r="47" spans="19:32" x14ac:dyDescent="0.25">
      <c r="S47" s="115" t="s">
        <v>39</v>
      </c>
      <c r="T47" s="115"/>
      <c r="U47" s="112"/>
      <c r="V47" s="112">
        <v>4406</v>
      </c>
      <c r="W47" s="112">
        <v>4559</v>
      </c>
      <c r="X47" s="112">
        <v>4672</v>
      </c>
      <c r="Y47" s="112">
        <v>4463</v>
      </c>
      <c r="Z47" s="112">
        <v>4344</v>
      </c>
    </row>
    <row r="48" spans="19:32" x14ac:dyDescent="0.25">
      <c r="S48" s="115" t="s">
        <v>40</v>
      </c>
      <c r="T48" s="115"/>
      <c r="U48" s="112"/>
      <c r="V48" s="112">
        <v>6020</v>
      </c>
      <c r="W48" s="112">
        <v>6127</v>
      </c>
      <c r="X48" s="112">
        <v>6205</v>
      </c>
      <c r="Y48" s="112">
        <v>5992</v>
      </c>
      <c r="Z48" s="112">
        <v>5917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5954</v>
      </c>
      <c r="W49" s="112">
        <v>6129</v>
      </c>
      <c r="X49" s="112">
        <v>6263</v>
      </c>
      <c r="Y49" s="112">
        <v>6155</v>
      </c>
      <c r="Z49" s="112">
        <v>6014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Banyule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5644</v>
      </c>
      <c r="W50" s="112">
        <v>5754</v>
      </c>
      <c r="X50" s="112">
        <v>5812</v>
      </c>
      <c r="Y50" s="112">
        <v>5791</v>
      </c>
      <c r="Z50" s="112">
        <v>5686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5220</v>
      </c>
      <c r="W51" s="112">
        <v>5252</v>
      </c>
      <c r="X51" s="112">
        <v>5298</v>
      </c>
      <c r="Y51" s="112">
        <v>5263</v>
      </c>
      <c r="Z51" s="112">
        <v>5262</v>
      </c>
    </row>
    <row r="52" spans="1:26" ht="15" customHeight="1" x14ac:dyDescent="0.25">
      <c r="S52" s="115" t="s">
        <v>44</v>
      </c>
      <c r="T52" s="115"/>
      <c r="U52" s="112"/>
      <c r="V52" s="112">
        <v>4822</v>
      </c>
      <c r="W52" s="112">
        <v>5022</v>
      </c>
      <c r="X52" s="112">
        <v>5025</v>
      </c>
      <c r="Y52" s="112">
        <v>4968</v>
      </c>
      <c r="Z52" s="112">
        <v>4894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3974</v>
      </c>
      <c r="W53" s="112">
        <v>4133</v>
      </c>
      <c r="X53" s="112">
        <v>4177</v>
      </c>
      <c r="Y53" s="112">
        <v>4287</v>
      </c>
      <c r="Z53" s="112">
        <v>4348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3894</v>
      </c>
      <c r="W54" s="112">
        <v>3839</v>
      </c>
      <c r="X54" s="112">
        <v>3723</v>
      </c>
      <c r="Y54" s="112">
        <v>3679</v>
      </c>
      <c r="Z54" s="112">
        <v>3490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2910</v>
      </c>
      <c r="W55" s="112">
        <v>3007</v>
      </c>
      <c r="X55" s="112">
        <v>3190</v>
      </c>
      <c r="Y55" s="112">
        <v>3119</v>
      </c>
      <c r="Z55" s="112">
        <v>3155</v>
      </c>
    </row>
    <row r="56" spans="1:26" ht="15" customHeight="1" x14ac:dyDescent="0.25">
      <c r="S56" s="115" t="s">
        <v>48</v>
      </c>
      <c r="T56" s="115"/>
      <c r="U56" s="112"/>
      <c r="V56" s="112">
        <v>1750</v>
      </c>
      <c r="W56" s="112">
        <v>1702</v>
      </c>
      <c r="X56" s="112">
        <v>1765</v>
      </c>
      <c r="Y56" s="112">
        <v>1802</v>
      </c>
      <c r="Z56" s="112">
        <v>1742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710</v>
      </c>
      <c r="W57" s="112">
        <v>789</v>
      </c>
      <c r="X57" s="112">
        <v>824</v>
      </c>
      <c r="Y57" s="112">
        <v>846</v>
      </c>
      <c r="Z57" s="112">
        <v>837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251</v>
      </c>
      <c r="W58" s="112">
        <v>269</v>
      </c>
      <c r="X58" s="112">
        <v>287</v>
      </c>
      <c r="Y58" s="112">
        <v>307</v>
      </c>
      <c r="Z58" s="112">
        <v>326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144</v>
      </c>
      <c r="W59" s="112">
        <v>161</v>
      </c>
      <c r="X59" s="112">
        <v>156</v>
      </c>
      <c r="Y59" s="112">
        <v>141</v>
      </c>
      <c r="Z59" s="112">
        <v>113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115</v>
      </c>
      <c r="W60" s="112">
        <v>129</v>
      </c>
      <c r="X60" s="112">
        <v>118</v>
      </c>
      <c r="Y60" s="112">
        <v>100</v>
      </c>
      <c r="Z60" s="112">
        <v>109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48752</v>
      </c>
      <c r="W61" s="112">
        <v>49875</v>
      </c>
      <c r="X61" s="112">
        <v>50551</v>
      </c>
      <c r="Y61" s="112">
        <v>49830</v>
      </c>
      <c r="Z61" s="112">
        <v>49096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8</v>
      </c>
      <c r="W63" s="112">
        <v>14</v>
      </c>
      <c r="X63" s="112">
        <v>19</v>
      </c>
      <c r="Y63" s="112">
        <v>13</v>
      </c>
      <c r="Z63" s="112">
        <v>14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750</v>
      </c>
      <c r="W64" s="112">
        <v>753</v>
      </c>
      <c r="X64" s="112">
        <v>830</v>
      </c>
      <c r="Y64" s="112">
        <v>793</v>
      </c>
      <c r="Z64" s="112">
        <v>847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Banyule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2508</v>
      </c>
      <c r="W65" s="112">
        <v>2669</v>
      </c>
      <c r="X65" s="112">
        <v>2727</v>
      </c>
      <c r="Y65" s="112">
        <v>2401</v>
      </c>
      <c r="Z65" s="112">
        <v>2474</v>
      </c>
    </row>
    <row r="66" spans="1:26" x14ac:dyDescent="0.25">
      <c r="S66" s="115" t="s">
        <v>39</v>
      </c>
      <c r="T66" s="115"/>
      <c r="U66" s="112"/>
      <c r="V66" s="112">
        <v>4780</v>
      </c>
      <c r="W66" s="112">
        <v>4829</v>
      </c>
      <c r="X66" s="112">
        <v>4907</v>
      </c>
      <c r="Y66" s="112">
        <v>4662</v>
      </c>
      <c r="Z66" s="112">
        <v>4594</v>
      </c>
    </row>
    <row r="67" spans="1:26" x14ac:dyDescent="0.25">
      <c r="S67" s="115" t="s">
        <v>40</v>
      </c>
      <c r="T67" s="115"/>
      <c r="U67" s="112"/>
      <c r="V67" s="112">
        <v>6024</v>
      </c>
      <c r="W67" s="112">
        <v>6090</v>
      </c>
      <c r="X67" s="112">
        <v>6340</v>
      </c>
      <c r="Y67" s="112">
        <v>5874</v>
      </c>
      <c r="Z67" s="112">
        <v>5794</v>
      </c>
    </row>
    <row r="68" spans="1:26" x14ac:dyDescent="0.25">
      <c r="S68" s="115" t="s">
        <v>41</v>
      </c>
      <c r="T68" s="115"/>
      <c r="U68" s="112"/>
      <c r="V68" s="112">
        <v>5712</v>
      </c>
      <c r="W68" s="112">
        <v>6007</v>
      </c>
      <c r="X68" s="112">
        <v>6061</v>
      </c>
      <c r="Y68" s="112">
        <v>5975</v>
      </c>
      <c r="Z68" s="112">
        <v>6097</v>
      </c>
    </row>
    <row r="69" spans="1:26" x14ac:dyDescent="0.25">
      <c r="S69" s="115" t="s">
        <v>42</v>
      </c>
      <c r="T69" s="115"/>
      <c r="U69" s="112"/>
      <c r="V69" s="112">
        <v>5378</v>
      </c>
      <c r="W69" s="112">
        <v>5567</v>
      </c>
      <c r="X69" s="112">
        <v>5855</v>
      </c>
      <c r="Y69" s="112">
        <v>5882</v>
      </c>
      <c r="Z69" s="112">
        <v>5788</v>
      </c>
    </row>
    <row r="70" spans="1:26" x14ac:dyDescent="0.25">
      <c r="S70" s="115" t="s">
        <v>43</v>
      </c>
      <c r="T70" s="115"/>
      <c r="U70" s="112"/>
      <c r="V70" s="112">
        <v>5149</v>
      </c>
      <c r="W70" s="112">
        <v>5312</v>
      </c>
      <c r="X70" s="112">
        <v>5440</v>
      </c>
      <c r="Y70" s="112">
        <v>5453</v>
      </c>
      <c r="Z70" s="112">
        <v>5473</v>
      </c>
    </row>
    <row r="71" spans="1:26" x14ac:dyDescent="0.25">
      <c r="S71" s="115" t="s">
        <v>44</v>
      </c>
      <c r="T71" s="115"/>
      <c r="U71" s="112"/>
      <c r="V71" s="112">
        <v>5058</v>
      </c>
      <c r="W71" s="112">
        <v>5312</v>
      </c>
      <c r="X71" s="112">
        <v>5376</v>
      </c>
      <c r="Y71" s="112">
        <v>5109</v>
      </c>
      <c r="Z71" s="112">
        <v>5180</v>
      </c>
    </row>
    <row r="72" spans="1:26" x14ac:dyDescent="0.25">
      <c r="S72" s="115" t="s">
        <v>45</v>
      </c>
      <c r="T72" s="115"/>
      <c r="U72" s="112"/>
      <c r="V72" s="112">
        <v>4494</v>
      </c>
      <c r="W72" s="112">
        <v>4429</v>
      </c>
      <c r="X72" s="112">
        <v>4543</v>
      </c>
      <c r="Y72" s="112">
        <v>4648</v>
      </c>
      <c r="Z72" s="112">
        <v>4782</v>
      </c>
    </row>
    <row r="73" spans="1:26" x14ac:dyDescent="0.25">
      <c r="S73" s="115" t="s">
        <v>46</v>
      </c>
      <c r="T73" s="115"/>
      <c r="U73" s="112"/>
      <c r="V73" s="112">
        <v>4204</v>
      </c>
      <c r="W73" s="112">
        <v>4142</v>
      </c>
      <c r="X73" s="112">
        <v>4247</v>
      </c>
      <c r="Y73" s="112">
        <v>4085</v>
      </c>
      <c r="Z73" s="112">
        <v>3948</v>
      </c>
    </row>
    <row r="74" spans="1:26" x14ac:dyDescent="0.25">
      <c r="S74" s="115" t="s">
        <v>47</v>
      </c>
      <c r="T74" s="115"/>
      <c r="U74" s="112"/>
      <c r="V74" s="112">
        <v>3003</v>
      </c>
      <c r="W74" s="112">
        <v>2992</v>
      </c>
      <c r="X74" s="112">
        <v>3110</v>
      </c>
      <c r="Y74" s="112">
        <v>3100</v>
      </c>
      <c r="Z74" s="112">
        <v>3125</v>
      </c>
    </row>
    <row r="75" spans="1:26" x14ac:dyDescent="0.25">
      <c r="S75" s="115" t="s">
        <v>48</v>
      </c>
      <c r="T75" s="115"/>
      <c r="U75" s="112"/>
      <c r="V75" s="112">
        <v>1425</v>
      </c>
      <c r="W75" s="112">
        <v>1531</v>
      </c>
      <c r="X75" s="112">
        <v>1600</v>
      </c>
      <c r="Y75" s="112">
        <v>1602</v>
      </c>
      <c r="Z75" s="112">
        <v>1628</v>
      </c>
    </row>
    <row r="76" spans="1:26" x14ac:dyDescent="0.25">
      <c r="S76" s="115" t="s">
        <v>49</v>
      </c>
      <c r="T76" s="115"/>
      <c r="U76" s="112"/>
      <c r="V76" s="112">
        <v>518</v>
      </c>
      <c r="W76" s="112">
        <v>571</v>
      </c>
      <c r="X76" s="112">
        <v>620</v>
      </c>
      <c r="Y76" s="112">
        <v>626</v>
      </c>
      <c r="Z76" s="112">
        <v>643</v>
      </c>
    </row>
    <row r="77" spans="1:26" x14ac:dyDescent="0.25">
      <c r="S77" s="115" t="s">
        <v>50</v>
      </c>
      <c r="T77" s="115"/>
      <c r="U77" s="112"/>
      <c r="V77" s="112">
        <v>239</v>
      </c>
      <c r="W77" s="112">
        <v>254</v>
      </c>
      <c r="X77" s="112">
        <v>248</v>
      </c>
      <c r="Y77" s="112">
        <v>251</v>
      </c>
      <c r="Z77" s="112">
        <v>205</v>
      </c>
    </row>
    <row r="78" spans="1:26" x14ac:dyDescent="0.25">
      <c r="S78" s="115" t="s">
        <v>51</v>
      </c>
      <c r="T78" s="115"/>
      <c r="U78" s="112"/>
      <c r="V78" s="112">
        <v>155</v>
      </c>
      <c r="W78" s="112">
        <v>151</v>
      </c>
      <c r="X78" s="112">
        <v>138</v>
      </c>
      <c r="Y78" s="112">
        <v>117</v>
      </c>
      <c r="Z78" s="112">
        <v>119</v>
      </c>
    </row>
    <row r="79" spans="1:26" x14ac:dyDescent="0.25">
      <c r="S79" s="115" t="s">
        <v>52</v>
      </c>
      <c r="T79" s="115"/>
      <c r="U79" s="112"/>
      <c r="V79" s="112">
        <v>183</v>
      </c>
      <c r="W79" s="112">
        <v>189</v>
      </c>
      <c r="X79" s="112">
        <v>163</v>
      </c>
      <c r="Y79" s="112">
        <v>161</v>
      </c>
      <c r="Z79" s="112">
        <v>159</v>
      </c>
    </row>
    <row r="80" spans="1:26" x14ac:dyDescent="0.25">
      <c r="S80" s="118" t="s">
        <v>53</v>
      </c>
      <c r="T80" s="118"/>
      <c r="U80" s="112"/>
      <c r="V80" s="112">
        <v>49577</v>
      </c>
      <c r="W80" s="112">
        <v>50818</v>
      </c>
      <c r="X80" s="112">
        <v>52225</v>
      </c>
      <c r="Y80" s="112">
        <v>50769</v>
      </c>
      <c r="Z80" s="112">
        <v>50870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Banyule</v>
      </c>
      <c r="D83" s="144"/>
      <c r="E83" s="144"/>
      <c r="F83" s="144"/>
      <c r="G83" s="144"/>
      <c r="H83" s="47"/>
      <c r="I83" s="47"/>
      <c r="J83" s="145" t="str">
        <f>'State data for spotlight'!A1</f>
        <v>Victoria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5234</v>
      </c>
      <c r="W83" s="112">
        <v>5533</v>
      </c>
      <c r="X83" s="112">
        <v>5581</v>
      </c>
      <c r="Y83" s="112">
        <v>5714</v>
      </c>
      <c r="Z83" s="112">
        <v>5653</v>
      </c>
      <c r="AD83" s="117"/>
    </row>
    <row r="84" spans="1:30" ht="15" customHeight="1" x14ac:dyDescent="0.25">
      <c r="A84" s="46"/>
      <c r="B84" s="46"/>
      <c r="C84" s="48"/>
      <c r="D84" s="139" t="s">
        <v>0</v>
      </c>
      <c r="E84" s="139"/>
      <c r="F84" s="139" t="s">
        <v>201</v>
      </c>
      <c r="G84" s="139"/>
      <c r="H84" s="48"/>
      <c r="I84" s="48"/>
      <c r="J84" s="48"/>
      <c r="K84" s="48"/>
      <c r="L84" s="139" t="s">
        <v>0</v>
      </c>
      <c r="M84" s="139"/>
      <c r="N84" s="139" t="s">
        <v>201</v>
      </c>
      <c r="O84" s="139"/>
      <c r="S84" s="115" t="s">
        <v>57</v>
      </c>
      <c r="T84" s="115"/>
      <c r="U84" s="112"/>
      <c r="V84" s="112">
        <v>8230</v>
      </c>
      <c r="W84" s="112">
        <v>8453</v>
      </c>
      <c r="X84" s="112">
        <v>8734</v>
      </c>
      <c r="Y84" s="112">
        <v>8731</v>
      </c>
      <c r="Z84" s="112">
        <v>8747</v>
      </c>
    </row>
    <row r="85" spans="1:30" ht="15" customHeight="1" x14ac:dyDescent="0.25">
      <c r="A85" s="46"/>
      <c r="B85" s="46"/>
      <c r="C85" s="58" t="s">
        <v>1</v>
      </c>
      <c r="D85" s="139" t="s">
        <v>2</v>
      </c>
      <c r="E85" s="139"/>
      <c r="F85" s="139" t="str">
        <f>"since "&amp;$V$2</f>
        <v>since 2016-17</v>
      </c>
      <c r="G85" s="139"/>
      <c r="H85" s="48"/>
      <c r="I85" s="48"/>
      <c r="J85" s="48"/>
      <c r="K85" s="58" t="s">
        <v>1</v>
      </c>
      <c r="L85" s="139" t="s">
        <v>2</v>
      </c>
      <c r="M85" s="139"/>
      <c r="N85" s="139" t="str">
        <f>"since "&amp;$V$2</f>
        <v>since 2016-17</v>
      </c>
      <c r="O85" s="139"/>
      <c r="S85" s="115" t="s">
        <v>195</v>
      </c>
      <c r="T85" s="115"/>
      <c r="U85" s="112"/>
      <c r="V85" s="112">
        <v>5064</v>
      </c>
      <c r="W85" s="112">
        <v>5248</v>
      </c>
      <c r="X85" s="112">
        <v>5304</v>
      </c>
      <c r="Y85" s="112">
        <v>5239</v>
      </c>
      <c r="Z85" s="112">
        <v>5210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100,004</v>
      </c>
      <c r="D86" s="96">
        <f t="shared" ref="D86:D91" si="4">AD4</f>
        <v>-5.9046899540746711E-3</v>
      </c>
      <c r="E86" s="97">
        <f t="shared" ref="E86:E91" si="5">AD4</f>
        <v>-5.9046899540746711E-3</v>
      </c>
      <c r="F86" s="96">
        <f t="shared" ref="F86:F91" si="6">AF4</f>
        <v>1.7034648984531442E-2</v>
      </c>
      <c r="G86" s="97">
        <f t="shared" ref="G86:G91" si="7">AF4</f>
        <v>1.7034648984531442E-2</v>
      </c>
      <c r="H86" s="57"/>
      <c r="I86" s="57"/>
      <c r="J86" s="140" t="str">
        <f>'State data for spotlight'!J4</f>
        <v>5,274,707</v>
      </c>
      <c r="K86" s="140"/>
      <c r="L86" s="96">
        <f>'State data for spotlight'!L4</f>
        <v>1.4421743640712803E-2</v>
      </c>
      <c r="M86" s="97">
        <f>'State data for spotlight'!L4</f>
        <v>1.4421743640712803E-2</v>
      </c>
      <c r="N86" s="96">
        <f>'State data for spotlight'!N4</f>
        <v>8.438148994686534E-2</v>
      </c>
      <c r="O86" s="97">
        <f>'State data for spotlight'!N4</f>
        <v>8.438148994686534E-2</v>
      </c>
      <c r="S86" s="115" t="s">
        <v>196</v>
      </c>
      <c r="T86" s="115"/>
      <c r="U86" s="112"/>
      <c r="V86" s="112">
        <v>1998</v>
      </c>
      <c r="W86" s="112">
        <v>2120</v>
      </c>
      <c r="X86" s="112">
        <v>2159</v>
      </c>
      <c r="Y86" s="112">
        <v>2247</v>
      </c>
      <c r="Z86" s="112">
        <v>2182</v>
      </c>
    </row>
    <row r="87" spans="1:30" ht="15" customHeight="1" x14ac:dyDescent="0.25">
      <c r="A87" s="98" t="s">
        <v>4</v>
      </c>
      <c r="B87" s="49"/>
      <c r="C87" s="57" t="str">
        <f t="shared" si="3"/>
        <v>49,096</v>
      </c>
      <c r="D87" s="96">
        <f t="shared" si="4"/>
        <v>-1.4710309257661147E-2</v>
      </c>
      <c r="E87" s="97">
        <f t="shared" si="5"/>
        <v>-1.4710309257661147E-2</v>
      </c>
      <c r="F87" s="96">
        <f t="shared" si="6"/>
        <v>7.1387544104373202E-3</v>
      </c>
      <c r="G87" s="97">
        <f t="shared" si="7"/>
        <v>7.1387544104373202E-3</v>
      </c>
      <c r="H87" s="57"/>
      <c r="I87" s="57"/>
      <c r="J87" s="140" t="str">
        <f>'State data for spotlight'!J5</f>
        <v>2,678,317</v>
      </c>
      <c r="K87" s="140"/>
      <c r="L87" s="96">
        <f>'State data for spotlight'!L5</f>
        <v>7.6054295905234603E-3</v>
      </c>
      <c r="M87" s="97">
        <f>'State data for spotlight'!L5</f>
        <v>7.6054295905234603E-3</v>
      </c>
      <c r="N87" s="96">
        <f>'State data for spotlight'!N5</f>
        <v>7.1082164833552008E-2</v>
      </c>
      <c r="O87" s="97">
        <f>'State data for spotlight'!N5</f>
        <v>7.1082164833552008E-2</v>
      </c>
      <c r="S87" s="115" t="s">
        <v>197</v>
      </c>
      <c r="T87" s="115"/>
      <c r="U87" s="112"/>
      <c r="V87" s="112">
        <v>2478</v>
      </c>
      <c r="W87" s="112">
        <v>2554</v>
      </c>
      <c r="X87" s="112">
        <v>2532</v>
      </c>
      <c r="Y87" s="112">
        <v>2475</v>
      </c>
      <c r="Z87" s="112">
        <v>2437</v>
      </c>
    </row>
    <row r="88" spans="1:30" ht="15" customHeight="1" x14ac:dyDescent="0.25">
      <c r="A88" s="98" t="s">
        <v>5</v>
      </c>
      <c r="B88" s="49"/>
      <c r="C88" s="57" t="str">
        <f t="shared" si="3"/>
        <v>50,870</v>
      </c>
      <c r="D88" s="96">
        <f t="shared" si="4"/>
        <v>2.0091396155057506E-3</v>
      </c>
      <c r="E88" s="97">
        <f t="shared" si="5"/>
        <v>2.0091396155057506E-3</v>
      </c>
      <c r="F88" s="96">
        <f t="shared" si="6"/>
        <v>2.6039250489118482E-2</v>
      </c>
      <c r="G88" s="97">
        <f t="shared" si="7"/>
        <v>2.6039250489118482E-2</v>
      </c>
      <c r="H88" s="57"/>
      <c r="I88" s="57"/>
      <c r="J88" s="140" t="str">
        <f>'State data for spotlight'!J6</f>
        <v>2,593,620</v>
      </c>
      <c r="K88" s="140"/>
      <c r="L88" s="96">
        <f>'State data for spotlight'!L6</f>
        <v>2.0458990541862843E-2</v>
      </c>
      <c r="M88" s="97">
        <f>'State data for spotlight'!L6</f>
        <v>2.0458990541862843E-2</v>
      </c>
      <c r="N88" s="96">
        <f>'State data for spotlight'!N6</f>
        <v>9.7278654845571522E-2</v>
      </c>
      <c r="O88" s="97">
        <f>'State data for spotlight'!N6</f>
        <v>9.7278654845571522E-2</v>
      </c>
      <c r="S88" s="115" t="s">
        <v>198</v>
      </c>
      <c r="T88" s="115"/>
      <c r="U88" s="112"/>
      <c r="V88" s="112">
        <v>2056</v>
      </c>
      <c r="W88" s="112">
        <v>2077</v>
      </c>
      <c r="X88" s="112">
        <v>2105</v>
      </c>
      <c r="Y88" s="112">
        <v>2064</v>
      </c>
      <c r="Z88" s="112">
        <v>2018</v>
      </c>
    </row>
    <row r="89" spans="1:30" ht="15" customHeight="1" x14ac:dyDescent="0.25">
      <c r="A89" s="49" t="s">
        <v>6</v>
      </c>
      <c r="B89" s="49"/>
      <c r="C89" s="57" t="str">
        <f t="shared" si="3"/>
        <v>72,093</v>
      </c>
      <c r="D89" s="96">
        <f t="shared" si="4"/>
        <v>-1.5069129460626218E-2</v>
      </c>
      <c r="E89" s="97">
        <f t="shared" si="5"/>
        <v>-1.5069129460626218E-2</v>
      </c>
      <c r="F89" s="96">
        <f t="shared" si="6"/>
        <v>2.2755323525656568E-2</v>
      </c>
      <c r="G89" s="97">
        <f t="shared" si="7"/>
        <v>2.2755323525656568E-2</v>
      </c>
      <c r="H89" s="57"/>
      <c r="I89" s="57"/>
      <c r="J89" s="140" t="str">
        <f>'State data for spotlight'!J7</f>
        <v>3,674,745</v>
      </c>
      <c r="K89" s="140"/>
      <c r="L89" s="96">
        <f>'State data for spotlight'!L7</f>
        <v>-4.8048916624486848E-3</v>
      </c>
      <c r="M89" s="97">
        <f>'State data for spotlight'!L7</f>
        <v>-4.8048916624486848E-3</v>
      </c>
      <c r="N89" s="96">
        <f>'State data for spotlight'!N7</f>
        <v>6.9960159780158238E-2</v>
      </c>
      <c r="O89" s="97">
        <f>'State data for spotlight'!N7</f>
        <v>6.9960159780158238E-2</v>
      </c>
      <c r="S89" s="115" t="s">
        <v>199</v>
      </c>
      <c r="T89" s="115"/>
      <c r="U89" s="112"/>
      <c r="V89" s="112">
        <v>1516</v>
      </c>
      <c r="W89" s="112">
        <v>1531</v>
      </c>
      <c r="X89" s="112">
        <v>1515</v>
      </c>
      <c r="Y89" s="112">
        <v>1536</v>
      </c>
      <c r="Z89" s="112">
        <v>1460</v>
      </c>
    </row>
    <row r="90" spans="1:30" ht="15" customHeight="1" x14ac:dyDescent="0.25">
      <c r="A90" s="49" t="s">
        <v>98</v>
      </c>
      <c r="B90" s="49"/>
      <c r="C90" s="57" t="str">
        <f t="shared" si="3"/>
        <v>$54,493</v>
      </c>
      <c r="D90" s="96">
        <f t="shared" si="4"/>
        <v>5.5307338194309663E-2</v>
      </c>
      <c r="E90" s="97">
        <f t="shared" si="5"/>
        <v>5.5307338194309663E-2</v>
      </c>
      <c r="F90" s="96">
        <f t="shared" si="6"/>
        <v>0.15760439852708319</v>
      </c>
      <c r="G90" s="97">
        <f t="shared" si="7"/>
        <v>0.15760439852708319</v>
      </c>
      <c r="H90" s="57"/>
      <c r="I90" s="57"/>
      <c r="J90" s="57"/>
      <c r="K90" s="57" t="str">
        <f>'State data for spotlight'!J8</f>
        <v>$47,209</v>
      </c>
      <c r="L90" s="96">
        <f>'State data for spotlight'!L8</f>
        <v>5.506898121546655E-2</v>
      </c>
      <c r="M90" s="97">
        <f>'State data for spotlight'!L8</f>
        <v>5.506898121546655E-2</v>
      </c>
      <c r="N90" s="96">
        <f>'State data for spotlight'!N8</f>
        <v>0.1204561491199776</v>
      </c>
      <c r="O90" s="97">
        <f>'State data for spotlight'!N8</f>
        <v>0.1204561491199776</v>
      </c>
      <c r="S90" s="115" t="s">
        <v>58</v>
      </c>
      <c r="T90" s="115"/>
      <c r="U90" s="112"/>
      <c r="V90" s="112">
        <v>2131</v>
      </c>
      <c r="W90" s="112">
        <v>2310</v>
      </c>
      <c r="X90" s="112">
        <v>2407</v>
      </c>
      <c r="Y90" s="112">
        <v>2314</v>
      </c>
      <c r="Z90" s="112">
        <v>2273</v>
      </c>
    </row>
    <row r="91" spans="1:30" ht="15" customHeight="1" x14ac:dyDescent="0.25">
      <c r="A91" s="49" t="s">
        <v>7</v>
      </c>
      <c r="B91" s="49"/>
      <c r="C91" s="57" t="str">
        <f t="shared" si="3"/>
        <v>$5,508.6 mil</v>
      </c>
      <c r="D91" s="96">
        <f t="shared" si="4"/>
        <v>3.8062348288261827E-2</v>
      </c>
      <c r="E91" s="97">
        <f t="shared" si="5"/>
        <v>3.8062348288261827E-2</v>
      </c>
      <c r="F91" s="96">
        <f t="shared" si="6"/>
        <v>0.20321468510089957</v>
      </c>
      <c r="G91" s="97">
        <f t="shared" si="7"/>
        <v>0.20321468510089957</v>
      </c>
      <c r="H91" s="57"/>
      <c r="I91" s="57"/>
      <c r="J91" s="57"/>
      <c r="K91" s="57" t="str">
        <f>'State data for spotlight'!J9</f>
        <v>$245.4 bil</v>
      </c>
      <c r="L91" s="96">
        <f>'State data for spotlight'!L9</f>
        <v>4.7371657837374626E-2</v>
      </c>
      <c r="M91" s="97">
        <f>'State data for spotlight'!L9</f>
        <v>4.7371657837374626E-2</v>
      </c>
      <c r="N91" s="96">
        <f>'State data for spotlight'!N9</f>
        <v>0.24227335855331145</v>
      </c>
      <c r="O91" s="97">
        <f>'State data for spotlight'!N9</f>
        <v>0.24227335855331145</v>
      </c>
      <c r="S91" s="118" t="s">
        <v>53</v>
      </c>
      <c r="T91" s="118"/>
      <c r="U91" s="112"/>
      <c r="V91" s="112">
        <v>35718</v>
      </c>
      <c r="W91" s="112">
        <v>36612</v>
      </c>
      <c r="X91" s="112">
        <v>36869</v>
      </c>
      <c r="Y91" s="112">
        <v>36933</v>
      </c>
      <c r="Z91" s="112">
        <v>36223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5" t="s">
        <v>202</v>
      </c>
      <c r="S93" s="115" t="s">
        <v>56</v>
      </c>
      <c r="T93" s="115"/>
      <c r="U93" s="112"/>
      <c r="V93" s="112">
        <v>3220</v>
      </c>
      <c r="W93" s="112">
        <v>3448</v>
      </c>
      <c r="X93" s="112">
        <v>3632</v>
      </c>
      <c r="Y93" s="112">
        <v>3661</v>
      </c>
      <c r="Z93" s="112">
        <v>3662</v>
      </c>
    </row>
    <row r="94" spans="1:30" ht="15" customHeight="1" x14ac:dyDescent="0.25">
      <c r="A94" s="136" t="s">
        <v>203</v>
      </c>
      <c r="S94" s="115" t="s">
        <v>57</v>
      </c>
      <c r="T94" s="115"/>
      <c r="U94" s="112"/>
      <c r="V94" s="112">
        <v>10221</v>
      </c>
      <c r="W94" s="112">
        <v>10613</v>
      </c>
      <c r="X94" s="112">
        <v>11015</v>
      </c>
      <c r="Y94" s="112">
        <v>11167</v>
      </c>
      <c r="Z94" s="112">
        <v>11189</v>
      </c>
    </row>
    <row r="95" spans="1:30" ht="15" customHeight="1" x14ac:dyDescent="0.25">
      <c r="A95" s="134" t="s">
        <v>286</v>
      </c>
      <c r="S95" s="115" t="s">
        <v>195</v>
      </c>
      <c r="T95" s="115"/>
      <c r="U95" s="112"/>
      <c r="V95" s="112">
        <v>890</v>
      </c>
      <c r="W95" s="112">
        <v>939</v>
      </c>
      <c r="X95" s="112">
        <v>1018</v>
      </c>
      <c r="Y95" s="112">
        <v>1001</v>
      </c>
      <c r="Z95" s="112">
        <v>1030</v>
      </c>
    </row>
    <row r="96" spans="1:30" ht="15" customHeight="1" x14ac:dyDescent="0.25">
      <c r="A96" s="135" t="s">
        <v>278</v>
      </c>
      <c r="S96" s="115" t="s">
        <v>196</v>
      </c>
      <c r="T96" s="115"/>
      <c r="U96" s="112"/>
      <c r="V96" s="112">
        <v>3660</v>
      </c>
      <c r="W96" s="112">
        <v>3850</v>
      </c>
      <c r="X96" s="112">
        <v>3975</v>
      </c>
      <c r="Y96" s="112">
        <v>3985</v>
      </c>
      <c r="Z96" s="112">
        <v>3956</v>
      </c>
    </row>
    <row r="97" spans="1:32" ht="15" customHeight="1" x14ac:dyDescent="0.25">
      <c r="A97" s="134" t="s">
        <v>290</v>
      </c>
      <c r="S97" s="115" t="s">
        <v>197</v>
      </c>
      <c r="T97" s="115"/>
      <c r="U97" s="112"/>
      <c r="V97" s="112">
        <v>7069</v>
      </c>
      <c r="W97" s="112">
        <v>7127</v>
      </c>
      <c r="X97" s="112">
        <v>7030</v>
      </c>
      <c r="Y97" s="112">
        <v>6841</v>
      </c>
      <c r="Z97" s="112">
        <v>6654</v>
      </c>
    </row>
    <row r="98" spans="1:32" ht="15" customHeight="1" x14ac:dyDescent="0.25">
      <c r="A98" s="134" t="s">
        <v>291</v>
      </c>
      <c r="S98" s="115" t="s">
        <v>198</v>
      </c>
      <c r="T98" s="115"/>
      <c r="U98" s="112"/>
      <c r="V98" s="112">
        <v>2909</v>
      </c>
      <c r="W98" s="112">
        <v>3048</v>
      </c>
      <c r="X98" s="112">
        <v>3050</v>
      </c>
      <c r="Y98" s="112">
        <v>3040</v>
      </c>
      <c r="Z98" s="112">
        <v>2946</v>
      </c>
    </row>
    <row r="99" spans="1:32" ht="15" customHeight="1" x14ac:dyDescent="0.25">
      <c r="S99" s="115" t="s">
        <v>199</v>
      </c>
      <c r="T99" s="115"/>
      <c r="U99" s="112"/>
      <c r="V99" s="112">
        <v>143</v>
      </c>
      <c r="W99" s="112">
        <v>163</v>
      </c>
      <c r="X99" s="112">
        <v>193</v>
      </c>
      <c r="Y99" s="112">
        <v>185</v>
      </c>
      <c r="Z99" s="112">
        <v>193</v>
      </c>
    </row>
    <row r="100" spans="1:32" ht="15" customHeight="1" x14ac:dyDescent="0.25">
      <c r="S100" s="115" t="s">
        <v>58</v>
      </c>
      <c r="T100" s="115"/>
      <c r="U100" s="112"/>
      <c r="V100" s="112">
        <v>843</v>
      </c>
      <c r="W100" s="112">
        <v>946</v>
      </c>
      <c r="X100" s="112">
        <v>968</v>
      </c>
      <c r="Y100" s="112">
        <v>991</v>
      </c>
      <c r="Z100" s="112">
        <v>956</v>
      </c>
    </row>
    <row r="101" spans="1:32" x14ac:dyDescent="0.25">
      <c r="A101" s="18"/>
      <c r="S101" s="118" t="s">
        <v>53</v>
      </c>
      <c r="T101" s="118"/>
      <c r="U101" s="112"/>
      <c r="V101" s="112">
        <v>34771</v>
      </c>
      <c r="W101" s="112">
        <v>35763</v>
      </c>
      <c r="X101" s="112">
        <v>36299</v>
      </c>
      <c r="Y101" s="112">
        <v>36261</v>
      </c>
      <c r="Z101" s="112">
        <v>35839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204</v>
      </c>
      <c r="Y103" s="106" t="s">
        <v>281</v>
      </c>
      <c r="Z103" s="106" t="s">
        <v>287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71151</v>
      </c>
      <c r="W104" s="112">
        <v>72954</v>
      </c>
      <c r="X104" s="112">
        <v>74085</v>
      </c>
      <c r="Y104" s="112">
        <v>74071</v>
      </c>
      <c r="Z104" s="112">
        <v>74071</v>
      </c>
      <c r="AB104" s="109" t="str">
        <f>TEXT(Z104,"###,###")</f>
        <v>74,071</v>
      </c>
      <c r="AD104" s="130">
        <f>Z104/($Z$4)*100</f>
        <v>74.068037278508854</v>
      </c>
      <c r="AF104" s="109"/>
    </row>
    <row r="105" spans="1:32" x14ac:dyDescent="0.25">
      <c r="S105" s="115" t="s">
        <v>17</v>
      </c>
      <c r="T105" s="115"/>
      <c r="U105" s="112"/>
      <c r="V105" s="112">
        <v>20872</v>
      </c>
      <c r="W105" s="112">
        <v>20497</v>
      </c>
      <c r="X105" s="112">
        <v>21702</v>
      </c>
      <c r="Y105" s="112">
        <v>20665</v>
      </c>
      <c r="Z105" s="112">
        <v>20386</v>
      </c>
      <c r="AB105" s="109" t="str">
        <f>TEXT(Z105,"###,###")</f>
        <v>20,386</v>
      </c>
      <c r="AD105" s="130">
        <f>Z105/($Z$4)*100</f>
        <v>20.385184592616294</v>
      </c>
      <c r="AF105" s="109"/>
    </row>
    <row r="106" spans="1:32" x14ac:dyDescent="0.25">
      <c r="S106" s="118" t="s">
        <v>53</v>
      </c>
      <c r="T106" s="118"/>
      <c r="U106" s="120"/>
      <c r="V106" s="120">
        <v>92023</v>
      </c>
      <c r="W106" s="120">
        <v>93451</v>
      </c>
      <c r="X106" s="120">
        <v>95787</v>
      </c>
      <c r="Y106" s="120">
        <v>94736</v>
      </c>
      <c r="Z106" s="120">
        <v>94457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14343</v>
      </c>
      <c r="W108" s="112">
        <v>16498</v>
      </c>
      <c r="X108" s="112">
        <v>15638</v>
      </c>
      <c r="Y108" s="112">
        <v>15364</v>
      </c>
      <c r="Z108" s="112">
        <v>14884</v>
      </c>
      <c r="AB108" s="109" t="str">
        <f>TEXT(Z108,"###,###")</f>
        <v>14,884</v>
      </c>
      <c r="AD108" s="130">
        <f>Z108/($Z$4)*100</f>
        <v>14.883404663813449</v>
      </c>
      <c r="AF108" s="109"/>
    </row>
    <row r="109" spans="1:32" x14ac:dyDescent="0.25">
      <c r="S109" s="115" t="s">
        <v>20</v>
      </c>
      <c r="T109" s="115"/>
      <c r="U109" s="112"/>
      <c r="V109" s="112">
        <v>12618</v>
      </c>
      <c r="W109" s="112">
        <v>12857</v>
      </c>
      <c r="X109" s="112">
        <v>12405</v>
      </c>
      <c r="Y109" s="112">
        <v>12333</v>
      </c>
      <c r="Z109" s="112">
        <v>13471</v>
      </c>
      <c r="AB109" s="109" t="str">
        <f>TEXT(Z109,"###,###")</f>
        <v>13,471</v>
      </c>
      <c r="AD109" s="130">
        <f>Z109/($Z$4)*100</f>
        <v>13.470461181552738</v>
      </c>
      <c r="AF109" s="109"/>
    </row>
    <row r="110" spans="1:32" x14ac:dyDescent="0.25">
      <c r="S110" s="115" t="s">
        <v>21</v>
      </c>
      <c r="T110" s="115"/>
      <c r="U110" s="112"/>
      <c r="V110" s="112">
        <v>21030</v>
      </c>
      <c r="W110" s="112">
        <v>20568</v>
      </c>
      <c r="X110" s="112">
        <v>22279</v>
      </c>
      <c r="Y110" s="112">
        <v>20861</v>
      </c>
      <c r="Z110" s="112">
        <v>20395</v>
      </c>
      <c r="AB110" s="109" t="str">
        <f>TEXT(Z110,"###,###")</f>
        <v>20,395</v>
      </c>
      <c r="AD110" s="130">
        <f>Z110/($Z$4)*100</f>
        <v>20.394184232630693</v>
      </c>
      <c r="AF110" s="109"/>
    </row>
    <row r="111" spans="1:32" x14ac:dyDescent="0.25">
      <c r="S111" s="115" t="s">
        <v>22</v>
      </c>
      <c r="T111" s="115"/>
      <c r="U111" s="112"/>
      <c r="V111" s="112">
        <v>43607</v>
      </c>
      <c r="W111" s="112">
        <v>43915</v>
      </c>
      <c r="X111" s="112">
        <v>45754</v>
      </c>
      <c r="Y111" s="112">
        <v>45344</v>
      </c>
      <c r="Z111" s="112">
        <v>45244</v>
      </c>
      <c r="AB111" s="109" t="str">
        <f>TEXT(Z111,"###,###")</f>
        <v>45,244</v>
      </c>
      <c r="AD111" s="130">
        <f>Z111/($Z$4)*100</f>
        <v>45.242190312387507</v>
      </c>
      <c r="AF111" s="109"/>
    </row>
    <row r="112" spans="1:32" x14ac:dyDescent="0.25">
      <c r="S112" s="118" t="s">
        <v>53</v>
      </c>
      <c r="T112" s="118"/>
      <c r="U112" s="112"/>
      <c r="V112" s="112">
        <v>98331</v>
      </c>
      <c r="W112" s="112">
        <v>100698</v>
      </c>
      <c r="X112" s="112">
        <v>102773</v>
      </c>
      <c r="Y112" s="112">
        <v>100595</v>
      </c>
      <c r="Z112" s="112">
        <v>100004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41.75</v>
      </c>
      <c r="W118" s="131">
        <v>41.76</v>
      </c>
      <c r="X118" s="131">
        <v>41.74</v>
      </c>
      <c r="Y118" s="131">
        <v>41.92</v>
      </c>
      <c r="Z118" s="131">
        <v>42.11</v>
      </c>
      <c r="AB118" s="109" t="str">
        <f>TEXT(Z118,"##.0")</f>
        <v>42.1</v>
      </c>
    </row>
    <row r="120" spans="19:32" x14ac:dyDescent="0.25">
      <c r="S120" s="101" t="s">
        <v>100</v>
      </c>
      <c r="T120" s="112"/>
      <c r="U120" s="112"/>
      <c r="V120" s="112">
        <v>60928</v>
      </c>
      <c r="W120" s="112">
        <v>62567</v>
      </c>
      <c r="X120" s="112">
        <v>63159</v>
      </c>
      <c r="Y120" s="112">
        <v>63142</v>
      </c>
      <c r="Z120" s="112">
        <v>62013</v>
      </c>
      <c r="AB120" s="109" t="str">
        <f>TEXT(Z120,"###,###")</f>
        <v>62,013</v>
      </c>
    </row>
    <row r="121" spans="19:32" x14ac:dyDescent="0.25">
      <c r="S121" s="101" t="s">
        <v>101</v>
      </c>
      <c r="T121" s="112"/>
      <c r="U121" s="112"/>
      <c r="V121" s="112">
        <v>4489</v>
      </c>
      <c r="W121" s="112">
        <v>4673</v>
      </c>
      <c r="X121" s="112">
        <v>4618</v>
      </c>
      <c r="Y121" s="112">
        <v>4608</v>
      </c>
      <c r="Z121" s="112">
        <v>4592</v>
      </c>
      <c r="AB121" s="109" t="str">
        <f>TEXT(Z121,"###,###")</f>
        <v>4,592</v>
      </c>
    </row>
    <row r="122" spans="19:32" x14ac:dyDescent="0.25">
      <c r="S122" s="101" t="s">
        <v>102</v>
      </c>
      <c r="T122" s="112"/>
      <c r="U122" s="112"/>
      <c r="V122" s="112">
        <v>5072</v>
      </c>
      <c r="W122" s="112">
        <v>5134</v>
      </c>
      <c r="X122" s="112">
        <v>5393</v>
      </c>
      <c r="Y122" s="112">
        <v>5448</v>
      </c>
      <c r="Z122" s="112">
        <v>5490</v>
      </c>
      <c r="AB122" s="109" t="str">
        <f>TEXT(Z122,"###,###")</f>
        <v>5,490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66000</v>
      </c>
      <c r="W124" s="112">
        <v>67701</v>
      </c>
      <c r="X124" s="112">
        <v>68552</v>
      </c>
      <c r="Y124" s="112">
        <v>68590</v>
      </c>
      <c r="Z124" s="112">
        <v>67503</v>
      </c>
      <c r="AB124" s="109" t="str">
        <f>TEXT(Z124,"###,###")</f>
        <v>67,503</v>
      </c>
      <c r="AD124" s="127">
        <f>Z124/$Z$7*100</f>
        <v>93.633223752652825</v>
      </c>
    </row>
    <row r="125" spans="19:32" x14ac:dyDescent="0.25">
      <c r="S125" s="101" t="s">
        <v>104</v>
      </c>
      <c r="T125" s="112"/>
      <c r="U125" s="112"/>
      <c r="V125" s="112">
        <v>9561</v>
      </c>
      <c r="W125" s="112">
        <v>9807</v>
      </c>
      <c r="X125" s="112">
        <v>10011</v>
      </c>
      <c r="Y125" s="112">
        <v>10056</v>
      </c>
      <c r="Z125" s="112">
        <v>10082</v>
      </c>
      <c r="AB125" s="109" t="str">
        <f>TEXT(Z125,"###,###")</f>
        <v>10,082</v>
      </c>
      <c r="AD125" s="127">
        <f>Z125/$Z$7*100</f>
        <v>13.984714188617481</v>
      </c>
    </row>
    <row r="127" spans="19:32" x14ac:dyDescent="0.25">
      <c r="S127" s="101" t="s">
        <v>105</v>
      </c>
      <c r="T127" s="112"/>
      <c r="U127" s="112"/>
      <c r="V127" s="112">
        <v>35719</v>
      </c>
      <c r="W127" s="112">
        <v>36615</v>
      </c>
      <c r="X127" s="112">
        <v>36868</v>
      </c>
      <c r="Y127" s="112">
        <v>36936</v>
      </c>
      <c r="Z127" s="112">
        <v>36221</v>
      </c>
      <c r="AB127" s="109" t="str">
        <f>TEXT(Z127,"###,###")</f>
        <v>36,221</v>
      </c>
      <c r="AD127" s="127">
        <f>Z127/$Z$7*100</f>
        <v>50.242048465176921</v>
      </c>
    </row>
    <row r="128" spans="19:32" x14ac:dyDescent="0.25">
      <c r="S128" s="101" t="s">
        <v>106</v>
      </c>
      <c r="T128" s="112"/>
      <c r="U128" s="112"/>
      <c r="V128" s="112">
        <v>34768</v>
      </c>
      <c r="W128" s="112">
        <v>35762</v>
      </c>
      <c r="X128" s="112">
        <v>36299</v>
      </c>
      <c r="Y128" s="112">
        <v>36260</v>
      </c>
      <c r="Z128" s="112">
        <v>35838</v>
      </c>
      <c r="AB128" s="109" t="str">
        <f>TEXT(Z128,"###,###")</f>
        <v>35,838</v>
      </c>
      <c r="AD128" s="127">
        <f>Z128/$Z$7*100</f>
        <v>49.71079022928717</v>
      </c>
    </row>
    <row r="130" spans="19:20" x14ac:dyDescent="0.25">
      <c r="S130" s="101" t="s">
        <v>282</v>
      </c>
      <c r="T130" s="127">
        <v>86.018060005825816</v>
      </c>
    </row>
    <row r="131" spans="19:20" x14ac:dyDescent="0.25">
      <c r="S131" s="101" t="s">
        <v>283</v>
      </c>
      <c r="T131" s="127">
        <v>6.3695504417904658</v>
      </c>
    </row>
    <row r="132" spans="19:20" x14ac:dyDescent="0.25">
      <c r="S132" s="101" t="s">
        <v>284</v>
      </c>
      <c r="T132" s="127">
        <v>7.6151637468270152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F13BD00F-0C42-484A-BDB8-A2426D68CB3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668533BD-2158-493D-AC22-18E66D9C5F3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963E954A-4613-44CE-BB70-B432F019A5C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B54D848D-64E7-4261-AC3C-CBD5A993019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CAD483-9F91-4C8F-BD01-74953390E5A9}">
  <sheetPr codeName="Sheet113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159</v>
      </c>
      <c r="T1" s="99"/>
      <c r="U1" s="99"/>
      <c r="V1" s="99"/>
      <c r="W1" s="99"/>
      <c r="X1" s="99"/>
      <c r="Y1" s="100" t="s">
        <v>249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204</v>
      </c>
      <c r="Y2" s="103" t="s">
        <v>281</v>
      </c>
      <c r="Z2" s="103" t="s">
        <v>287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60" t="s">
        <v>292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159</v>
      </c>
      <c r="Y3" s="105" t="s">
        <v>249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8.49 Monash, Victoria,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137343</v>
      </c>
      <c r="W4" s="108">
        <v>142849</v>
      </c>
      <c r="X4" s="108">
        <v>148972</v>
      </c>
      <c r="Y4" s="108">
        <v>149850</v>
      </c>
      <c r="Z4" s="108">
        <v>152283</v>
      </c>
      <c r="AB4" s="109" t="str">
        <f>TEXT(Z4,"###,###")</f>
        <v>152,283</v>
      </c>
      <c r="AD4" s="110">
        <f>Z4/Y4-1</f>
        <v>1.6236236236236268E-2</v>
      </c>
      <c r="AF4" s="110">
        <f>Z4/V4-1</f>
        <v>0.10877875101024448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71337</v>
      </c>
      <c r="W5" s="108">
        <v>74168</v>
      </c>
      <c r="X5" s="108">
        <v>77171</v>
      </c>
      <c r="Y5" s="108">
        <v>78492</v>
      </c>
      <c r="Z5" s="108">
        <v>79288</v>
      </c>
      <c r="AB5" s="109" t="str">
        <f>TEXT(Z5,"###,###")</f>
        <v>79,288</v>
      </c>
      <c r="AD5" s="110">
        <f t="shared" ref="AD5:AD9" si="0">Z5/Y5-1</f>
        <v>1.0141160882637612E-2</v>
      </c>
      <c r="AF5" s="110">
        <f t="shared" ref="AF5:AF9" si="1">Z5/V5-1</f>
        <v>0.1114568877300699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65999</v>
      </c>
      <c r="W6" s="108">
        <v>68674</v>
      </c>
      <c r="X6" s="108">
        <v>71803</v>
      </c>
      <c r="Y6" s="108">
        <v>71358</v>
      </c>
      <c r="Z6" s="108">
        <v>72947</v>
      </c>
      <c r="AB6" s="109" t="str">
        <f>TEXT(Z6,"###,###")</f>
        <v>72,947</v>
      </c>
      <c r="AD6" s="110">
        <f t="shared" si="0"/>
        <v>2.226800078477531E-2</v>
      </c>
      <c r="AF6" s="110">
        <f t="shared" si="1"/>
        <v>0.10527432233821732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98776</v>
      </c>
      <c r="W7" s="108">
        <v>102083</v>
      </c>
      <c r="X7" s="108">
        <v>105086</v>
      </c>
      <c r="Y7" s="108">
        <v>107032</v>
      </c>
      <c r="Z7" s="108">
        <v>105971</v>
      </c>
      <c r="AB7" s="109" t="str">
        <f>TEXT(Z7,"###,###")</f>
        <v>105,971</v>
      </c>
      <c r="AD7" s="110">
        <f t="shared" si="0"/>
        <v>-9.912923237910154E-3</v>
      </c>
      <c r="AF7" s="110">
        <f t="shared" si="1"/>
        <v>7.2841580950838258E-2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152,283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105,971</v>
      </c>
      <c r="P8" s="67"/>
      <c r="S8" s="107" t="s">
        <v>84</v>
      </c>
      <c r="T8" s="108"/>
      <c r="U8" s="108"/>
      <c r="V8" s="108">
        <v>41693.93</v>
      </c>
      <c r="W8" s="108">
        <v>42340</v>
      </c>
      <c r="X8" s="108">
        <v>42009.11</v>
      </c>
      <c r="Y8" s="108">
        <v>42448.86</v>
      </c>
      <c r="Z8" s="108">
        <v>45205.5</v>
      </c>
      <c r="AB8" s="109" t="str">
        <f>TEXT(Z8,"$###,###")</f>
        <v>$45,206</v>
      </c>
      <c r="AD8" s="110">
        <f t="shared" si="0"/>
        <v>6.494025987977059E-2</v>
      </c>
      <c r="AF8" s="110">
        <f t="shared" si="1"/>
        <v>8.4222571487024611E-2</v>
      </c>
    </row>
    <row r="9" spans="1:32" x14ac:dyDescent="0.25">
      <c r="A9" s="30" t="s">
        <v>14</v>
      </c>
      <c r="B9" s="71"/>
      <c r="C9" s="72"/>
      <c r="D9" s="73">
        <f>AD104</f>
        <v>78.55374532941957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52.245425635315321</v>
      </c>
      <c r="P9" s="74" t="s">
        <v>85</v>
      </c>
      <c r="S9" s="107" t="s">
        <v>7</v>
      </c>
      <c r="T9" s="108"/>
      <c r="U9" s="108"/>
      <c r="V9" s="108">
        <v>5719252297</v>
      </c>
      <c r="W9" s="108">
        <v>6081233434</v>
      </c>
      <c r="X9" s="108">
        <v>6397507666</v>
      </c>
      <c r="Y9" s="108">
        <v>6707496040</v>
      </c>
      <c r="Z9" s="108">
        <v>7058687097</v>
      </c>
      <c r="AB9" s="109" t="str">
        <f>TEXT(Z9/1000000,"$#,###.0")&amp;" mil"</f>
        <v>$7,058.7 mil</v>
      </c>
      <c r="AD9" s="110">
        <f t="shared" si="0"/>
        <v>5.2357996919518035E-2</v>
      </c>
      <c r="AF9" s="110">
        <f t="shared" si="1"/>
        <v>0.23419753674839505</v>
      </c>
    </row>
    <row r="10" spans="1:32" x14ac:dyDescent="0.25">
      <c r="A10" s="30" t="s">
        <v>17</v>
      </c>
      <c r="B10" s="71"/>
      <c r="C10" s="72"/>
      <c r="D10" s="73">
        <f>AD105</f>
        <v>13.983176060361302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47.716828188844119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84.098479772768016</v>
      </c>
      <c r="P11" s="74" t="s">
        <v>85</v>
      </c>
      <c r="S11" s="107" t="s">
        <v>29</v>
      </c>
      <c r="T11" s="112"/>
      <c r="U11" s="112"/>
      <c r="V11" s="112">
        <v>123781</v>
      </c>
      <c r="W11" s="112">
        <v>128357</v>
      </c>
      <c r="X11" s="112">
        <v>133581</v>
      </c>
      <c r="Y11" s="112">
        <v>133590</v>
      </c>
      <c r="Z11" s="112">
        <v>135430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6.8424380254975423</v>
      </c>
      <c r="P12" s="74" t="s">
        <v>85</v>
      </c>
      <c r="S12" s="107" t="s">
        <v>30</v>
      </c>
      <c r="T12" s="112"/>
      <c r="U12" s="112"/>
      <c r="V12" s="112">
        <v>13559</v>
      </c>
      <c r="W12" s="112">
        <v>14488</v>
      </c>
      <c r="X12" s="112">
        <v>15394</v>
      </c>
      <c r="Y12" s="112">
        <v>16258</v>
      </c>
      <c r="Z12" s="112">
        <v>16853</v>
      </c>
    </row>
    <row r="13" spans="1:32" ht="15" customHeight="1" x14ac:dyDescent="0.25">
      <c r="A13" s="30" t="s">
        <v>19</v>
      </c>
      <c r="B13" s="72"/>
      <c r="C13" s="72"/>
      <c r="D13" s="73">
        <f>AD108</f>
        <v>15.352337424400622</v>
      </c>
      <c r="E13" s="74" t="s">
        <v>85</v>
      </c>
      <c r="F13" s="24"/>
      <c r="G13" s="142" t="s">
        <v>285</v>
      </c>
      <c r="H13" s="143"/>
      <c r="I13" s="143"/>
      <c r="J13" s="143"/>
      <c r="K13" s="143"/>
      <c r="L13" s="143"/>
      <c r="M13" s="81"/>
      <c r="N13" s="72"/>
      <c r="O13" s="73">
        <f>T132</f>
        <v>9.0638004737145064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13.808501277227267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40.2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20.253081433909234</v>
      </c>
      <c r="E15" s="74" t="s">
        <v>85</v>
      </c>
      <c r="F15" s="24"/>
      <c r="G15" s="33" t="s">
        <v>279</v>
      </c>
      <c r="H15" s="72"/>
      <c r="I15" s="72"/>
      <c r="J15" s="72"/>
      <c r="K15" s="82"/>
      <c r="L15" s="72"/>
      <c r="M15" s="72"/>
      <c r="N15" s="72"/>
      <c r="O15" s="73">
        <f>AB38</f>
        <v>17.670538722127336</v>
      </c>
      <c r="P15" s="74" t="s">
        <v>85</v>
      </c>
      <c r="S15" s="115" t="s">
        <v>61</v>
      </c>
      <c r="T15" s="115"/>
      <c r="U15" s="116"/>
      <c r="V15" s="116">
        <v>513</v>
      </c>
      <c r="W15" s="116">
        <v>480</v>
      </c>
      <c r="X15" s="116">
        <v>529</v>
      </c>
      <c r="Y15" s="112">
        <v>477</v>
      </c>
      <c r="Z15" s="112">
        <v>457</v>
      </c>
      <c r="AB15" s="117">
        <f t="shared" ref="AB15:AB34" si="2">IF(Z15="np",0,Z15/$Z$34)</f>
        <v>3.0009915748967384E-3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42.755264868698411</v>
      </c>
      <c r="E16" s="85" t="s">
        <v>85</v>
      </c>
      <c r="F16" s="24"/>
      <c r="G16" s="86" t="s">
        <v>280</v>
      </c>
      <c r="H16" s="35"/>
      <c r="I16" s="35"/>
      <c r="J16" s="35"/>
      <c r="K16" s="36"/>
      <c r="L16" s="35"/>
      <c r="M16" s="35"/>
      <c r="N16" s="35"/>
      <c r="O16" s="84">
        <f>AB37</f>
        <v>82.329461277872667</v>
      </c>
      <c r="P16" s="37" t="s">
        <v>85</v>
      </c>
      <c r="S16" s="115" t="s">
        <v>62</v>
      </c>
      <c r="T16" s="115"/>
      <c r="U16" s="116"/>
      <c r="V16" s="116">
        <v>153</v>
      </c>
      <c r="W16" s="116">
        <v>124</v>
      </c>
      <c r="X16" s="116">
        <v>133</v>
      </c>
      <c r="Y16" s="112">
        <v>181</v>
      </c>
      <c r="Z16" s="112">
        <v>142</v>
      </c>
      <c r="AB16" s="117">
        <f t="shared" si="2"/>
        <v>9.3247440620423819E-4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7537</v>
      </c>
      <c r="W17" s="116">
        <v>7575</v>
      </c>
      <c r="X17" s="116">
        <v>7768</v>
      </c>
      <c r="Y17" s="112">
        <v>7446</v>
      </c>
      <c r="Z17" s="112">
        <v>7557</v>
      </c>
      <c r="AB17" s="117">
        <f t="shared" si="2"/>
        <v>4.9624711885108648E-2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289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745</v>
      </c>
      <c r="W18" s="116">
        <v>771</v>
      </c>
      <c r="X18" s="116">
        <v>777</v>
      </c>
      <c r="Y18" s="112">
        <v>765</v>
      </c>
      <c r="Z18" s="112">
        <v>826</v>
      </c>
      <c r="AB18" s="117">
        <f t="shared" si="2"/>
        <v>5.4241116867936668E-3</v>
      </c>
    </row>
    <row r="19" spans="1:28" x14ac:dyDescent="0.25">
      <c r="A19" s="63" t="str">
        <f>$S$1&amp;" ("&amp;$V$2&amp;" to "&amp;$Z$2&amp;")"</f>
        <v>Monash (2016-17 to 2020-21)</v>
      </c>
      <c r="B19" s="63"/>
      <c r="C19" s="63"/>
      <c r="D19" s="63"/>
      <c r="E19" s="63"/>
      <c r="F19" s="63"/>
      <c r="G19" s="63" t="str">
        <f>$S$1&amp;" ("&amp;$V$2&amp;" to "&amp;$Z$2&amp;")"</f>
        <v>Monash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5546</v>
      </c>
      <c r="W19" s="116">
        <v>6465</v>
      </c>
      <c r="X19" s="116">
        <v>6761</v>
      </c>
      <c r="Y19" s="112">
        <v>6699</v>
      </c>
      <c r="Z19" s="112">
        <v>6948</v>
      </c>
      <c r="AB19" s="117">
        <f t="shared" si="2"/>
        <v>4.5625578692303145E-2</v>
      </c>
    </row>
    <row r="20" spans="1:28" x14ac:dyDescent="0.25">
      <c r="S20" s="115" t="s">
        <v>66</v>
      </c>
      <c r="T20" s="115"/>
      <c r="U20" s="116"/>
      <c r="V20" s="116">
        <v>7567</v>
      </c>
      <c r="W20" s="116">
        <v>7686</v>
      </c>
      <c r="X20" s="116">
        <v>7847</v>
      </c>
      <c r="Y20" s="112">
        <v>7596</v>
      </c>
      <c r="Z20" s="112">
        <v>7599</v>
      </c>
      <c r="AB20" s="117">
        <f t="shared" si="2"/>
        <v>4.9900514174267649E-2</v>
      </c>
    </row>
    <row r="21" spans="1:28" x14ac:dyDescent="0.25">
      <c r="S21" s="115" t="s">
        <v>67</v>
      </c>
      <c r="T21" s="115"/>
      <c r="U21" s="116"/>
      <c r="V21" s="116">
        <v>13115</v>
      </c>
      <c r="W21" s="116">
        <v>13510</v>
      </c>
      <c r="X21" s="116">
        <v>13986</v>
      </c>
      <c r="Y21" s="112">
        <v>14589</v>
      </c>
      <c r="Z21" s="112">
        <v>15211</v>
      </c>
      <c r="AB21" s="117">
        <f t="shared" si="2"/>
        <v>9.9886395723751173E-2</v>
      </c>
    </row>
    <row r="22" spans="1:28" x14ac:dyDescent="0.25">
      <c r="S22" s="115" t="s">
        <v>68</v>
      </c>
      <c r="T22" s="115"/>
      <c r="U22" s="116"/>
      <c r="V22" s="116">
        <v>10143</v>
      </c>
      <c r="W22" s="116">
        <v>10430</v>
      </c>
      <c r="X22" s="116">
        <v>11600</v>
      </c>
      <c r="Y22" s="112">
        <v>11935</v>
      </c>
      <c r="Z22" s="112">
        <v>11796</v>
      </c>
      <c r="AB22" s="117">
        <f t="shared" si="2"/>
        <v>7.7461042926656287E-2</v>
      </c>
    </row>
    <row r="23" spans="1:28" x14ac:dyDescent="0.25">
      <c r="S23" s="115" t="s">
        <v>69</v>
      </c>
      <c r="T23" s="115"/>
      <c r="U23" s="116"/>
      <c r="V23" s="116">
        <v>3556</v>
      </c>
      <c r="W23" s="116">
        <v>4310</v>
      </c>
      <c r="X23" s="116">
        <v>4581</v>
      </c>
      <c r="Y23" s="112">
        <v>4830</v>
      </c>
      <c r="Z23" s="112">
        <v>5301</v>
      </c>
      <c r="AB23" s="117">
        <f t="shared" si="2"/>
        <v>3.4810188924568074E-2</v>
      </c>
    </row>
    <row r="24" spans="1:28" x14ac:dyDescent="0.25">
      <c r="S24" s="115" t="s">
        <v>70</v>
      </c>
      <c r="T24" s="115"/>
      <c r="U24" s="116"/>
      <c r="V24" s="116">
        <v>2984</v>
      </c>
      <c r="W24" s="116">
        <v>2976</v>
      </c>
      <c r="X24" s="116">
        <v>3035</v>
      </c>
      <c r="Y24" s="112">
        <v>2954</v>
      </c>
      <c r="Z24" s="112">
        <v>2681</v>
      </c>
      <c r="AB24" s="117">
        <f t="shared" si="2"/>
        <v>1.7605379457982833E-2</v>
      </c>
    </row>
    <row r="25" spans="1:28" x14ac:dyDescent="0.25">
      <c r="S25" s="115" t="s">
        <v>71</v>
      </c>
      <c r="T25" s="115"/>
      <c r="U25" s="116"/>
      <c r="V25" s="116">
        <v>7036</v>
      </c>
      <c r="W25" s="116">
        <v>7271</v>
      </c>
      <c r="X25" s="116">
        <v>7361</v>
      </c>
      <c r="Y25" s="112">
        <v>7632</v>
      </c>
      <c r="Z25" s="112">
        <v>7857</v>
      </c>
      <c r="AB25" s="117">
        <f t="shared" si="2"/>
        <v>5.1594728236244364E-2</v>
      </c>
    </row>
    <row r="26" spans="1:28" x14ac:dyDescent="0.25">
      <c r="S26" s="115" t="s">
        <v>72</v>
      </c>
      <c r="T26" s="115"/>
      <c r="U26" s="116"/>
      <c r="V26" s="116">
        <v>2475</v>
      </c>
      <c r="W26" s="116">
        <v>2784</v>
      </c>
      <c r="X26" s="116">
        <v>2724</v>
      </c>
      <c r="Y26" s="112">
        <v>2723</v>
      </c>
      <c r="Z26" s="112">
        <v>2681</v>
      </c>
      <c r="AB26" s="117">
        <f t="shared" si="2"/>
        <v>1.7605379457982833E-2</v>
      </c>
    </row>
    <row r="27" spans="1:28" x14ac:dyDescent="0.25">
      <c r="S27" s="115" t="s">
        <v>73</v>
      </c>
      <c r="T27" s="115"/>
      <c r="U27" s="116"/>
      <c r="V27" s="116">
        <v>14251</v>
      </c>
      <c r="W27" s="116">
        <v>15738</v>
      </c>
      <c r="X27" s="116">
        <v>16550</v>
      </c>
      <c r="Y27" s="112">
        <v>16569</v>
      </c>
      <c r="Z27" s="112">
        <v>16947</v>
      </c>
      <c r="AB27" s="117">
        <f t="shared" si="2"/>
        <v>0.11128622367565651</v>
      </c>
    </row>
    <row r="28" spans="1:28" x14ac:dyDescent="0.25">
      <c r="S28" s="115" t="s">
        <v>74</v>
      </c>
      <c r="T28" s="115"/>
      <c r="U28" s="116"/>
      <c r="V28" s="116">
        <v>12265</v>
      </c>
      <c r="W28" s="116">
        <v>14955</v>
      </c>
      <c r="X28" s="116">
        <v>16075</v>
      </c>
      <c r="Y28" s="112">
        <v>16465</v>
      </c>
      <c r="Z28" s="112">
        <v>16839</v>
      </c>
      <c r="AB28" s="117">
        <f t="shared" si="2"/>
        <v>0.11057701778924765</v>
      </c>
    </row>
    <row r="29" spans="1:28" x14ac:dyDescent="0.25">
      <c r="S29" s="115" t="s">
        <v>75</v>
      </c>
      <c r="T29" s="115"/>
      <c r="U29" s="116"/>
      <c r="V29" s="116">
        <v>4974</v>
      </c>
      <c r="W29" s="116">
        <v>4525</v>
      </c>
      <c r="X29" s="116">
        <v>7813</v>
      </c>
      <c r="Y29" s="112">
        <v>4991</v>
      </c>
      <c r="Z29" s="112">
        <v>5098</v>
      </c>
      <c r="AB29" s="117">
        <f t="shared" si="2"/>
        <v>3.3477144526966242E-2</v>
      </c>
    </row>
    <row r="30" spans="1:28" x14ac:dyDescent="0.25">
      <c r="S30" s="115" t="s">
        <v>76</v>
      </c>
      <c r="T30" s="115"/>
      <c r="U30" s="116"/>
      <c r="V30" s="116">
        <v>12639</v>
      </c>
      <c r="W30" s="116">
        <v>13495</v>
      </c>
      <c r="X30" s="116">
        <v>11925</v>
      </c>
      <c r="Y30" s="112">
        <v>14190</v>
      </c>
      <c r="Z30" s="112">
        <v>13438</v>
      </c>
      <c r="AB30" s="117">
        <f t="shared" si="2"/>
        <v>8.8243599088539099E-2</v>
      </c>
    </row>
    <row r="31" spans="1:28" x14ac:dyDescent="0.25">
      <c r="S31" s="115" t="s">
        <v>77</v>
      </c>
      <c r="T31" s="115"/>
      <c r="U31" s="116"/>
      <c r="V31" s="116">
        <v>14246</v>
      </c>
      <c r="W31" s="116">
        <v>15652</v>
      </c>
      <c r="X31" s="116">
        <v>16315</v>
      </c>
      <c r="Y31" s="112">
        <v>16925</v>
      </c>
      <c r="Z31" s="112">
        <v>18780</v>
      </c>
      <c r="AB31" s="117">
        <f t="shared" si="2"/>
        <v>0.12332302358109572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2192</v>
      </c>
      <c r="W32" s="116">
        <v>2533</v>
      </c>
      <c r="X32" s="116">
        <v>2655</v>
      </c>
      <c r="Y32" s="112">
        <v>2793</v>
      </c>
      <c r="Z32" s="112">
        <v>2738</v>
      </c>
      <c r="AB32" s="117">
        <f t="shared" si="2"/>
        <v>1.7979682564698621E-2</v>
      </c>
    </row>
    <row r="33" spans="19:32" x14ac:dyDescent="0.25">
      <c r="S33" s="115" t="s">
        <v>79</v>
      </c>
      <c r="T33" s="115"/>
      <c r="U33" s="116"/>
      <c r="V33" s="116">
        <v>3986</v>
      </c>
      <c r="W33" s="116">
        <v>4485</v>
      </c>
      <c r="X33" s="116">
        <v>4751</v>
      </c>
      <c r="Y33" s="112">
        <v>4849</v>
      </c>
      <c r="Z33" s="112">
        <v>4954</v>
      </c>
      <c r="AB33" s="117">
        <f t="shared" si="2"/>
        <v>3.2531536678421097E-2</v>
      </c>
    </row>
    <row r="34" spans="19:32" x14ac:dyDescent="0.25">
      <c r="S34" s="118" t="s">
        <v>53</v>
      </c>
      <c r="T34" s="118"/>
      <c r="U34" s="119"/>
      <c r="V34" s="119">
        <v>137338</v>
      </c>
      <c r="W34" s="119">
        <v>142849</v>
      </c>
      <c r="X34" s="119">
        <v>148973</v>
      </c>
      <c r="Y34" s="120">
        <v>149850</v>
      </c>
      <c r="Z34" s="120">
        <v>152283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83508</v>
      </c>
      <c r="W37" s="112">
        <v>86082</v>
      </c>
      <c r="X37" s="112">
        <v>87079</v>
      </c>
      <c r="Y37" s="112">
        <v>88900</v>
      </c>
      <c r="Z37" s="112">
        <v>87247</v>
      </c>
      <c r="AB37" s="132">
        <f>Z37/Z40*100</f>
        <v>82.329461277872667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15269</v>
      </c>
      <c r="W38" s="112">
        <v>16000</v>
      </c>
      <c r="X38" s="112">
        <v>18006</v>
      </c>
      <c r="Y38" s="112">
        <v>18130</v>
      </c>
      <c r="Z38" s="112">
        <v>18726</v>
      </c>
      <c r="AB38" s="132">
        <f>Z38/Z40*100</f>
        <v>17.670538722127336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98777</v>
      </c>
      <c r="W40" s="112">
        <v>102082</v>
      </c>
      <c r="X40" s="112">
        <v>105085</v>
      </c>
      <c r="Y40" s="112">
        <v>107030</v>
      </c>
      <c r="Z40" s="112">
        <v>105973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12</v>
      </c>
      <c r="W44" s="112">
        <v>18</v>
      </c>
      <c r="X44" s="112">
        <v>25</v>
      </c>
      <c r="Y44" s="112">
        <v>28</v>
      </c>
      <c r="Z44" s="112">
        <v>29</v>
      </c>
    </row>
    <row r="45" spans="19:32" x14ac:dyDescent="0.25">
      <c r="S45" s="115" t="s">
        <v>37</v>
      </c>
      <c r="T45" s="115"/>
      <c r="U45" s="112"/>
      <c r="V45" s="112">
        <v>781</v>
      </c>
      <c r="W45" s="112">
        <v>748</v>
      </c>
      <c r="X45" s="112">
        <v>898</v>
      </c>
      <c r="Y45" s="112">
        <v>888</v>
      </c>
      <c r="Z45" s="112">
        <v>947</v>
      </c>
    </row>
    <row r="46" spans="19:32" x14ac:dyDescent="0.25">
      <c r="S46" s="115" t="s">
        <v>38</v>
      </c>
      <c r="T46" s="115"/>
      <c r="U46" s="112"/>
      <c r="V46" s="112">
        <v>3371</v>
      </c>
      <c r="W46" s="112">
        <v>3326</v>
      </c>
      <c r="X46" s="112">
        <v>3697</v>
      </c>
      <c r="Y46" s="112">
        <v>3631</v>
      </c>
      <c r="Z46" s="112">
        <v>3571</v>
      </c>
    </row>
    <row r="47" spans="19:32" x14ac:dyDescent="0.25">
      <c r="S47" s="115" t="s">
        <v>39</v>
      </c>
      <c r="T47" s="115"/>
      <c r="U47" s="112"/>
      <c r="V47" s="112">
        <v>8021</v>
      </c>
      <c r="W47" s="112">
        <v>9160</v>
      </c>
      <c r="X47" s="112">
        <v>9797</v>
      </c>
      <c r="Y47" s="112">
        <v>9791</v>
      </c>
      <c r="Z47" s="112">
        <v>9620</v>
      </c>
    </row>
    <row r="48" spans="19:32" x14ac:dyDescent="0.25">
      <c r="S48" s="115" t="s">
        <v>40</v>
      </c>
      <c r="T48" s="115"/>
      <c r="U48" s="112"/>
      <c r="V48" s="112">
        <v>10858</v>
      </c>
      <c r="W48" s="112">
        <v>11753</v>
      </c>
      <c r="X48" s="112">
        <v>12895</v>
      </c>
      <c r="Y48" s="112">
        <v>13726</v>
      </c>
      <c r="Z48" s="112">
        <v>14421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9063</v>
      </c>
      <c r="W49" s="112">
        <v>9155</v>
      </c>
      <c r="X49" s="112">
        <v>9292</v>
      </c>
      <c r="Y49" s="112">
        <v>9626</v>
      </c>
      <c r="Z49" s="112">
        <v>9765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Monash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7662</v>
      </c>
      <c r="W50" s="112">
        <v>8112</v>
      </c>
      <c r="X50" s="112">
        <v>8381</v>
      </c>
      <c r="Y50" s="112">
        <v>8501</v>
      </c>
      <c r="Z50" s="112">
        <v>8453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6956</v>
      </c>
      <c r="W51" s="112">
        <v>6883</v>
      </c>
      <c r="X51" s="112">
        <v>7153</v>
      </c>
      <c r="Y51" s="112">
        <v>7252</v>
      </c>
      <c r="Z51" s="112">
        <v>7345</v>
      </c>
    </row>
    <row r="52" spans="1:26" ht="15" customHeight="1" x14ac:dyDescent="0.25">
      <c r="S52" s="115" t="s">
        <v>44</v>
      </c>
      <c r="T52" s="115"/>
      <c r="U52" s="112"/>
      <c r="V52" s="112">
        <v>6787</v>
      </c>
      <c r="W52" s="112">
        <v>6833</v>
      </c>
      <c r="X52" s="112">
        <v>6682</v>
      </c>
      <c r="Y52" s="112">
        <v>6634</v>
      </c>
      <c r="Z52" s="112">
        <v>6564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5908</v>
      </c>
      <c r="W53" s="112">
        <v>5809</v>
      </c>
      <c r="X53" s="112">
        <v>5707</v>
      </c>
      <c r="Y53" s="112">
        <v>5751</v>
      </c>
      <c r="Z53" s="112">
        <v>5876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4811</v>
      </c>
      <c r="W54" s="112">
        <v>4938</v>
      </c>
      <c r="X54" s="112">
        <v>5163</v>
      </c>
      <c r="Y54" s="112">
        <v>5022</v>
      </c>
      <c r="Z54" s="112">
        <v>5083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3381</v>
      </c>
      <c r="W55" s="112">
        <v>3626</v>
      </c>
      <c r="X55" s="112">
        <v>3666</v>
      </c>
      <c r="Y55" s="112">
        <v>3770</v>
      </c>
      <c r="Z55" s="112">
        <v>3727</v>
      </c>
    </row>
    <row r="56" spans="1:26" ht="15" customHeight="1" x14ac:dyDescent="0.25">
      <c r="S56" s="115" t="s">
        <v>48</v>
      </c>
      <c r="T56" s="115"/>
      <c r="U56" s="112"/>
      <c r="V56" s="112">
        <v>1934</v>
      </c>
      <c r="W56" s="112">
        <v>1976</v>
      </c>
      <c r="X56" s="112">
        <v>1983</v>
      </c>
      <c r="Y56" s="112">
        <v>2054</v>
      </c>
      <c r="Z56" s="112">
        <v>2136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908</v>
      </c>
      <c r="W57" s="112">
        <v>953</v>
      </c>
      <c r="X57" s="112">
        <v>975</v>
      </c>
      <c r="Y57" s="112">
        <v>965</v>
      </c>
      <c r="Z57" s="112">
        <v>949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479</v>
      </c>
      <c r="W58" s="112">
        <v>453</v>
      </c>
      <c r="X58" s="112">
        <v>460</v>
      </c>
      <c r="Y58" s="112">
        <v>450</v>
      </c>
      <c r="Z58" s="112">
        <v>428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236</v>
      </c>
      <c r="W59" s="112">
        <v>254</v>
      </c>
      <c r="X59" s="112">
        <v>244</v>
      </c>
      <c r="Y59" s="112">
        <v>244</v>
      </c>
      <c r="Z59" s="112">
        <v>231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159</v>
      </c>
      <c r="W60" s="112">
        <v>164</v>
      </c>
      <c r="X60" s="112">
        <v>154</v>
      </c>
      <c r="Y60" s="112">
        <v>161</v>
      </c>
      <c r="Z60" s="112">
        <v>143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71343</v>
      </c>
      <c r="W61" s="112">
        <v>74166</v>
      </c>
      <c r="X61" s="112">
        <v>77168</v>
      </c>
      <c r="Y61" s="112">
        <v>78496</v>
      </c>
      <c r="Z61" s="112">
        <v>79288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18</v>
      </c>
      <c r="W63" s="112">
        <v>17</v>
      </c>
      <c r="X63" s="112">
        <v>19</v>
      </c>
      <c r="Y63" s="112">
        <v>19</v>
      </c>
      <c r="Z63" s="112">
        <v>23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1014</v>
      </c>
      <c r="W64" s="112">
        <v>957</v>
      </c>
      <c r="X64" s="112">
        <v>1121</v>
      </c>
      <c r="Y64" s="112">
        <v>1059</v>
      </c>
      <c r="Z64" s="112">
        <v>1117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Monash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3749</v>
      </c>
      <c r="W65" s="112">
        <v>3579</v>
      </c>
      <c r="X65" s="112">
        <v>3950</v>
      </c>
      <c r="Y65" s="112">
        <v>3636</v>
      </c>
      <c r="Z65" s="112">
        <v>3846</v>
      </c>
    </row>
    <row r="66" spans="1:26" x14ac:dyDescent="0.25">
      <c r="S66" s="115" t="s">
        <v>39</v>
      </c>
      <c r="T66" s="115"/>
      <c r="U66" s="112"/>
      <c r="V66" s="112">
        <v>7428</v>
      </c>
      <c r="W66" s="112">
        <v>8185</v>
      </c>
      <c r="X66" s="112">
        <v>8875</v>
      </c>
      <c r="Y66" s="112">
        <v>8491</v>
      </c>
      <c r="Z66" s="112">
        <v>8361</v>
      </c>
    </row>
    <row r="67" spans="1:26" x14ac:dyDescent="0.25">
      <c r="S67" s="115" t="s">
        <v>40</v>
      </c>
      <c r="T67" s="115"/>
      <c r="U67" s="112"/>
      <c r="V67" s="112">
        <v>9199</v>
      </c>
      <c r="W67" s="112">
        <v>9899</v>
      </c>
      <c r="X67" s="112">
        <v>10563</v>
      </c>
      <c r="Y67" s="112">
        <v>10596</v>
      </c>
      <c r="Z67" s="112">
        <v>10924</v>
      </c>
    </row>
    <row r="68" spans="1:26" x14ac:dyDescent="0.25">
      <c r="S68" s="115" t="s">
        <v>41</v>
      </c>
      <c r="T68" s="115"/>
      <c r="U68" s="112"/>
      <c r="V68" s="112">
        <v>7881</v>
      </c>
      <c r="W68" s="112">
        <v>8176</v>
      </c>
      <c r="X68" s="112">
        <v>8316</v>
      </c>
      <c r="Y68" s="112">
        <v>8533</v>
      </c>
      <c r="Z68" s="112">
        <v>8833</v>
      </c>
    </row>
    <row r="69" spans="1:26" x14ac:dyDescent="0.25">
      <c r="S69" s="115" t="s">
        <v>42</v>
      </c>
      <c r="T69" s="115"/>
      <c r="U69" s="112"/>
      <c r="V69" s="112">
        <v>6726</v>
      </c>
      <c r="W69" s="112">
        <v>7324</v>
      </c>
      <c r="X69" s="112">
        <v>7680</v>
      </c>
      <c r="Y69" s="112">
        <v>7740</v>
      </c>
      <c r="Z69" s="112">
        <v>8013</v>
      </c>
    </row>
    <row r="70" spans="1:26" x14ac:dyDescent="0.25">
      <c r="S70" s="115" t="s">
        <v>43</v>
      </c>
      <c r="T70" s="115"/>
      <c r="U70" s="112"/>
      <c r="V70" s="112">
        <v>6368</v>
      </c>
      <c r="W70" s="112">
        <v>6466</v>
      </c>
      <c r="X70" s="112">
        <v>6636</v>
      </c>
      <c r="Y70" s="112">
        <v>6747</v>
      </c>
      <c r="Z70" s="112">
        <v>7090</v>
      </c>
    </row>
    <row r="71" spans="1:26" x14ac:dyDescent="0.25">
      <c r="S71" s="115" t="s">
        <v>44</v>
      </c>
      <c r="T71" s="115"/>
      <c r="U71" s="112"/>
      <c r="V71" s="112">
        <v>6844</v>
      </c>
      <c r="W71" s="112">
        <v>7038</v>
      </c>
      <c r="X71" s="112">
        <v>7065</v>
      </c>
      <c r="Y71" s="112">
        <v>6851</v>
      </c>
      <c r="Z71" s="112">
        <v>6740</v>
      </c>
    </row>
    <row r="72" spans="1:26" x14ac:dyDescent="0.25">
      <c r="S72" s="115" t="s">
        <v>45</v>
      </c>
      <c r="T72" s="115"/>
      <c r="U72" s="112"/>
      <c r="V72" s="112">
        <v>5911</v>
      </c>
      <c r="W72" s="112">
        <v>5908</v>
      </c>
      <c r="X72" s="112">
        <v>5988</v>
      </c>
      <c r="Y72" s="112">
        <v>6080</v>
      </c>
      <c r="Z72" s="112">
        <v>6251</v>
      </c>
    </row>
    <row r="73" spans="1:26" x14ac:dyDescent="0.25">
      <c r="S73" s="115" t="s">
        <v>46</v>
      </c>
      <c r="T73" s="115"/>
      <c r="U73" s="112"/>
      <c r="V73" s="112">
        <v>4714</v>
      </c>
      <c r="W73" s="112">
        <v>4815</v>
      </c>
      <c r="X73" s="112">
        <v>5054</v>
      </c>
      <c r="Y73" s="112">
        <v>4913</v>
      </c>
      <c r="Z73" s="112">
        <v>4976</v>
      </c>
    </row>
    <row r="74" spans="1:26" x14ac:dyDescent="0.25">
      <c r="S74" s="115" t="s">
        <v>47</v>
      </c>
      <c r="T74" s="115"/>
      <c r="U74" s="112"/>
      <c r="V74" s="112">
        <v>3061</v>
      </c>
      <c r="W74" s="112">
        <v>3117</v>
      </c>
      <c r="X74" s="112">
        <v>3320</v>
      </c>
      <c r="Y74" s="112">
        <v>3404</v>
      </c>
      <c r="Z74" s="112">
        <v>3538</v>
      </c>
    </row>
    <row r="75" spans="1:26" x14ac:dyDescent="0.25">
      <c r="S75" s="115" t="s">
        <v>48</v>
      </c>
      <c r="T75" s="115"/>
      <c r="U75" s="112"/>
      <c r="V75" s="112">
        <v>1577</v>
      </c>
      <c r="W75" s="112">
        <v>1621</v>
      </c>
      <c r="X75" s="112">
        <v>1656</v>
      </c>
      <c r="Y75" s="112">
        <v>1722</v>
      </c>
      <c r="Z75" s="112">
        <v>1774</v>
      </c>
    </row>
    <row r="76" spans="1:26" x14ac:dyDescent="0.25">
      <c r="S76" s="115" t="s">
        <v>49</v>
      </c>
      <c r="T76" s="115"/>
      <c r="U76" s="112"/>
      <c r="V76" s="112">
        <v>681</v>
      </c>
      <c r="W76" s="112">
        <v>700</v>
      </c>
      <c r="X76" s="112">
        <v>761</v>
      </c>
      <c r="Y76" s="112">
        <v>751</v>
      </c>
      <c r="Z76" s="112">
        <v>710</v>
      </c>
    </row>
    <row r="77" spans="1:26" x14ac:dyDescent="0.25">
      <c r="S77" s="115" t="s">
        <v>50</v>
      </c>
      <c r="T77" s="115"/>
      <c r="U77" s="112"/>
      <c r="V77" s="112">
        <v>388</v>
      </c>
      <c r="W77" s="112">
        <v>369</v>
      </c>
      <c r="X77" s="112">
        <v>351</v>
      </c>
      <c r="Y77" s="112">
        <v>353</v>
      </c>
      <c r="Z77" s="112">
        <v>327</v>
      </c>
    </row>
    <row r="78" spans="1:26" x14ac:dyDescent="0.25">
      <c r="S78" s="115" t="s">
        <v>51</v>
      </c>
      <c r="T78" s="115"/>
      <c r="U78" s="112"/>
      <c r="V78" s="112">
        <v>223</v>
      </c>
      <c r="W78" s="112">
        <v>245</v>
      </c>
      <c r="X78" s="112">
        <v>207</v>
      </c>
      <c r="Y78" s="112">
        <v>193</v>
      </c>
      <c r="Z78" s="112">
        <v>202</v>
      </c>
    </row>
    <row r="79" spans="1:26" x14ac:dyDescent="0.25">
      <c r="S79" s="115" t="s">
        <v>52</v>
      </c>
      <c r="T79" s="115"/>
      <c r="U79" s="112"/>
      <c r="V79" s="112">
        <v>221</v>
      </c>
      <c r="W79" s="112">
        <v>249</v>
      </c>
      <c r="X79" s="112">
        <v>255</v>
      </c>
      <c r="Y79" s="112">
        <v>254</v>
      </c>
      <c r="Z79" s="112">
        <v>222</v>
      </c>
    </row>
    <row r="80" spans="1:26" x14ac:dyDescent="0.25">
      <c r="S80" s="118" t="s">
        <v>53</v>
      </c>
      <c r="T80" s="118"/>
      <c r="U80" s="112"/>
      <c r="V80" s="112">
        <v>66003</v>
      </c>
      <c r="W80" s="112">
        <v>68675</v>
      </c>
      <c r="X80" s="112">
        <v>71800</v>
      </c>
      <c r="Y80" s="112">
        <v>71357</v>
      </c>
      <c r="Z80" s="112">
        <v>72947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Monash</v>
      </c>
      <c r="D83" s="144"/>
      <c r="E83" s="144"/>
      <c r="F83" s="144"/>
      <c r="G83" s="144"/>
      <c r="H83" s="47"/>
      <c r="I83" s="47"/>
      <c r="J83" s="145" t="str">
        <f>'State data for spotlight'!A1</f>
        <v>Victoria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7266</v>
      </c>
      <c r="W83" s="112">
        <v>7531</v>
      </c>
      <c r="X83" s="112">
        <v>7615</v>
      </c>
      <c r="Y83" s="112">
        <v>8092</v>
      </c>
      <c r="Z83" s="112">
        <v>8197</v>
      </c>
      <c r="AD83" s="117"/>
    </row>
    <row r="84" spans="1:30" ht="15" customHeight="1" x14ac:dyDescent="0.25">
      <c r="A84" s="46"/>
      <c r="B84" s="46"/>
      <c r="C84" s="48"/>
      <c r="D84" s="139" t="s">
        <v>0</v>
      </c>
      <c r="E84" s="139"/>
      <c r="F84" s="139" t="s">
        <v>201</v>
      </c>
      <c r="G84" s="139"/>
      <c r="H84" s="48"/>
      <c r="I84" s="48"/>
      <c r="J84" s="48"/>
      <c r="K84" s="48"/>
      <c r="L84" s="139" t="s">
        <v>0</v>
      </c>
      <c r="M84" s="139"/>
      <c r="N84" s="139" t="s">
        <v>201</v>
      </c>
      <c r="O84" s="139"/>
      <c r="S84" s="115" t="s">
        <v>57</v>
      </c>
      <c r="T84" s="115"/>
      <c r="U84" s="112"/>
      <c r="V84" s="112">
        <v>12693</v>
      </c>
      <c r="W84" s="112">
        <v>13358</v>
      </c>
      <c r="X84" s="112">
        <v>13811</v>
      </c>
      <c r="Y84" s="112">
        <v>14256</v>
      </c>
      <c r="Z84" s="112">
        <v>14166</v>
      </c>
    </row>
    <row r="85" spans="1:30" ht="15" customHeight="1" x14ac:dyDescent="0.25">
      <c r="A85" s="46"/>
      <c r="B85" s="46"/>
      <c r="C85" s="58" t="s">
        <v>1</v>
      </c>
      <c r="D85" s="139" t="s">
        <v>2</v>
      </c>
      <c r="E85" s="139"/>
      <c r="F85" s="139" t="str">
        <f>"since "&amp;$V$2</f>
        <v>since 2016-17</v>
      </c>
      <c r="G85" s="139"/>
      <c r="H85" s="48"/>
      <c r="I85" s="48"/>
      <c r="J85" s="48"/>
      <c r="K85" s="58" t="s">
        <v>1</v>
      </c>
      <c r="L85" s="139" t="s">
        <v>2</v>
      </c>
      <c r="M85" s="139"/>
      <c r="N85" s="139" t="str">
        <f>"since "&amp;$V$2</f>
        <v>since 2016-17</v>
      </c>
      <c r="O85" s="139"/>
      <c r="S85" s="115" t="s">
        <v>195</v>
      </c>
      <c r="T85" s="115"/>
      <c r="U85" s="112"/>
      <c r="V85" s="112">
        <v>5734</v>
      </c>
      <c r="W85" s="112">
        <v>5919</v>
      </c>
      <c r="X85" s="112">
        <v>6040</v>
      </c>
      <c r="Y85" s="112">
        <v>5940</v>
      </c>
      <c r="Z85" s="112">
        <v>5915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152,283</v>
      </c>
      <c r="D86" s="96">
        <f t="shared" ref="D86:D91" si="4">AD4</f>
        <v>1.6236236236236268E-2</v>
      </c>
      <c r="E86" s="97">
        <f t="shared" ref="E86:E91" si="5">AD4</f>
        <v>1.6236236236236268E-2</v>
      </c>
      <c r="F86" s="96">
        <f t="shared" ref="F86:F91" si="6">AF4</f>
        <v>0.10877875101024448</v>
      </c>
      <c r="G86" s="97">
        <f t="shared" ref="G86:G91" si="7">AF4</f>
        <v>0.10877875101024448</v>
      </c>
      <c r="H86" s="57"/>
      <c r="I86" s="57"/>
      <c r="J86" s="140" t="str">
        <f>'State data for spotlight'!J4</f>
        <v>5,274,707</v>
      </c>
      <c r="K86" s="140"/>
      <c r="L86" s="96">
        <f>'State data for spotlight'!L4</f>
        <v>1.4421743640712803E-2</v>
      </c>
      <c r="M86" s="97">
        <f>'State data for spotlight'!L4</f>
        <v>1.4421743640712803E-2</v>
      </c>
      <c r="N86" s="96">
        <f>'State data for spotlight'!N4</f>
        <v>8.438148994686534E-2</v>
      </c>
      <c r="O86" s="97">
        <f>'State data for spotlight'!N4</f>
        <v>8.438148994686534E-2</v>
      </c>
      <c r="S86" s="115" t="s">
        <v>196</v>
      </c>
      <c r="T86" s="115"/>
      <c r="U86" s="112"/>
      <c r="V86" s="112">
        <v>2238</v>
      </c>
      <c r="W86" s="112">
        <v>2435</v>
      </c>
      <c r="X86" s="112">
        <v>2547</v>
      </c>
      <c r="Y86" s="112">
        <v>2662</v>
      </c>
      <c r="Z86" s="112">
        <v>2694</v>
      </c>
    </row>
    <row r="87" spans="1:30" ht="15" customHeight="1" x14ac:dyDescent="0.25">
      <c r="A87" s="98" t="s">
        <v>4</v>
      </c>
      <c r="B87" s="49"/>
      <c r="C87" s="57" t="str">
        <f t="shared" si="3"/>
        <v>79,288</v>
      </c>
      <c r="D87" s="96">
        <f t="shared" si="4"/>
        <v>1.0141160882637612E-2</v>
      </c>
      <c r="E87" s="97">
        <f t="shared" si="5"/>
        <v>1.0141160882637612E-2</v>
      </c>
      <c r="F87" s="96">
        <f t="shared" si="6"/>
        <v>0.1114568877300699</v>
      </c>
      <c r="G87" s="97">
        <f t="shared" si="7"/>
        <v>0.1114568877300699</v>
      </c>
      <c r="H87" s="57"/>
      <c r="I87" s="57"/>
      <c r="J87" s="140" t="str">
        <f>'State data for spotlight'!J5</f>
        <v>2,678,317</v>
      </c>
      <c r="K87" s="140"/>
      <c r="L87" s="96">
        <f>'State data for spotlight'!L5</f>
        <v>7.6054295905234603E-3</v>
      </c>
      <c r="M87" s="97">
        <f>'State data for spotlight'!L5</f>
        <v>7.6054295905234603E-3</v>
      </c>
      <c r="N87" s="96">
        <f>'State data for spotlight'!N5</f>
        <v>7.1082164833552008E-2</v>
      </c>
      <c r="O87" s="97">
        <f>'State data for spotlight'!N5</f>
        <v>7.1082164833552008E-2</v>
      </c>
      <c r="S87" s="115" t="s">
        <v>197</v>
      </c>
      <c r="T87" s="115"/>
      <c r="U87" s="112"/>
      <c r="V87" s="112">
        <v>3657</v>
      </c>
      <c r="W87" s="112">
        <v>3719</v>
      </c>
      <c r="X87" s="112">
        <v>3794</v>
      </c>
      <c r="Y87" s="112">
        <v>3740</v>
      </c>
      <c r="Z87" s="112">
        <v>3704</v>
      </c>
    </row>
    <row r="88" spans="1:30" ht="15" customHeight="1" x14ac:dyDescent="0.25">
      <c r="A88" s="98" t="s">
        <v>5</v>
      </c>
      <c r="B88" s="49"/>
      <c r="C88" s="57" t="str">
        <f t="shared" si="3"/>
        <v>72,947</v>
      </c>
      <c r="D88" s="96">
        <f t="shared" si="4"/>
        <v>2.226800078477531E-2</v>
      </c>
      <c r="E88" s="97">
        <f t="shared" si="5"/>
        <v>2.226800078477531E-2</v>
      </c>
      <c r="F88" s="96">
        <f t="shared" si="6"/>
        <v>0.10527432233821732</v>
      </c>
      <c r="G88" s="97">
        <f t="shared" si="7"/>
        <v>0.10527432233821732</v>
      </c>
      <c r="H88" s="57"/>
      <c r="I88" s="57"/>
      <c r="J88" s="140" t="str">
        <f>'State data for spotlight'!J6</f>
        <v>2,593,620</v>
      </c>
      <c r="K88" s="140"/>
      <c r="L88" s="96">
        <f>'State data for spotlight'!L6</f>
        <v>2.0458990541862843E-2</v>
      </c>
      <c r="M88" s="97">
        <f>'State data for spotlight'!L6</f>
        <v>2.0458990541862843E-2</v>
      </c>
      <c r="N88" s="96">
        <f>'State data for spotlight'!N6</f>
        <v>9.7278654845571522E-2</v>
      </c>
      <c r="O88" s="97">
        <f>'State data for spotlight'!N6</f>
        <v>9.7278654845571522E-2</v>
      </c>
      <c r="S88" s="115" t="s">
        <v>198</v>
      </c>
      <c r="T88" s="115"/>
      <c r="U88" s="112"/>
      <c r="V88" s="112">
        <v>3320</v>
      </c>
      <c r="W88" s="112">
        <v>3510</v>
      </c>
      <c r="X88" s="112">
        <v>3607</v>
      </c>
      <c r="Y88" s="112">
        <v>3716</v>
      </c>
      <c r="Z88" s="112">
        <v>3660</v>
      </c>
    </row>
    <row r="89" spans="1:30" ht="15" customHeight="1" x14ac:dyDescent="0.25">
      <c r="A89" s="49" t="s">
        <v>6</v>
      </c>
      <c r="B89" s="49"/>
      <c r="C89" s="57" t="str">
        <f t="shared" si="3"/>
        <v>105,971</v>
      </c>
      <c r="D89" s="96">
        <f t="shared" si="4"/>
        <v>-9.912923237910154E-3</v>
      </c>
      <c r="E89" s="97">
        <f t="shared" si="5"/>
        <v>-9.912923237910154E-3</v>
      </c>
      <c r="F89" s="96">
        <f t="shared" si="6"/>
        <v>7.2841580950838258E-2</v>
      </c>
      <c r="G89" s="97">
        <f t="shared" si="7"/>
        <v>7.2841580950838258E-2</v>
      </c>
      <c r="H89" s="57"/>
      <c r="I89" s="57"/>
      <c r="J89" s="140" t="str">
        <f>'State data for spotlight'!J7</f>
        <v>3,674,745</v>
      </c>
      <c r="K89" s="140"/>
      <c r="L89" s="96">
        <f>'State data for spotlight'!L7</f>
        <v>-4.8048916624486848E-3</v>
      </c>
      <c r="M89" s="97">
        <f>'State data for spotlight'!L7</f>
        <v>-4.8048916624486848E-3</v>
      </c>
      <c r="N89" s="96">
        <f>'State data for spotlight'!N7</f>
        <v>6.9960159780158238E-2</v>
      </c>
      <c r="O89" s="97">
        <f>'State data for spotlight'!N7</f>
        <v>6.9960159780158238E-2</v>
      </c>
      <c r="S89" s="115" t="s">
        <v>199</v>
      </c>
      <c r="T89" s="115"/>
      <c r="U89" s="112"/>
      <c r="V89" s="112">
        <v>2256</v>
      </c>
      <c r="W89" s="112">
        <v>2310</v>
      </c>
      <c r="X89" s="112">
        <v>2405</v>
      </c>
      <c r="Y89" s="112">
        <v>2463</v>
      </c>
      <c r="Z89" s="112">
        <v>2523</v>
      </c>
    </row>
    <row r="90" spans="1:30" ht="15" customHeight="1" x14ac:dyDescent="0.25">
      <c r="A90" s="49" t="s">
        <v>98</v>
      </c>
      <c r="B90" s="49"/>
      <c r="C90" s="57" t="str">
        <f t="shared" si="3"/>
        <v>$45,206</v>
      </c>
      <c r="D90" s="96">
        <f t="shared" si="4"/>
        <v>6.494025987977059E-2</v>
      </c>
      <c r="E90" s="97">
        <f t="shared" si="5"/>
        <v>6.494025987977059E-2</v>
      </c>
      <c r="F90" s="96">
        <f t="shared" si="6"/>
        <v>8.4222571487024611E-2</v>
      </c>
      <c r="G90" s="97">
        <f t="shared" si="7"/>
        <v>8.4222571487024611E-2</v>
      </c>
      <c r="H90" s="57"/>
      <c r="I90" s="57"/>
      <c r="J90" s="57"/>
      <c r="K90" s="57" t="str">
        <f>'State data for spotlight'!J8</f>
        <v>$47,209</v>
      </c>
      <c r="L90" s="96">
        <f>'State data for spotlight'!L8</f>
        <v>5.506898121546655E-2</v>
      </c>
      <c r="M90" s="97">
        <f>'State data for spotlight'!L8</f>
        <v>5.506898121546655E-2</v>
      </c>
      <c r="N90" s="96">
        <f>'State data for spotlight'!N8</f>
        <v>0.1204561491199776</v>
      </c>
      <c r="O90" s="97">
        <f>'State data for spotlight'!N8</f>
        <v>0.1204561491199776</v>
      </c>
      <c r="S90" s="115" t="s">
        <v>58</v>
      </c>
      <c r="T90" s="115"/>
      <c r="U90" s="112"/>
      <c r="V90" s="112">
        <v>3516</v>
      </c>
      <c r="W90" s="112">
        <v>3892</v>
      </c>
      <c r="X90" s="112">
        <v>4271</v>
      </c>
      <c r="Y90" s="112">
        <v>4450</v>
      </c>
      <c r="Z90" s="112">
        <v>4300</v>
      </c>
    </row>
    <row r="91" spans="1:30" ht="15" customHeight="1" x14ac:dyDescent="0.25">
      <c r="A91" s="49" t="s">
        <v>7</v>
      </c>
      <c r="B91" s="49"/>
      <c r="C91" s="57" t="str">
        <f t="shared" si="3"/>
        <v>$7,058.7 mil</v>
      </c>
      <c r="D91" s="96">
        <f t="shared" si="4"/>
        <v>5.2357996919518035E-2</v>
      </c>
      <c r="E91" s="97">
        <f t="shared" si="5"/>
        <v>5.2357996919518035E-2</v>
      </c>
      <c r="F91" s="96">
        <f t="shared" si="6"/>
        <v>0.23419753674839505</v>
      </c>
      <c r="G91" s="97">
        <f t="shared" si="7"/>
        <v>0.23419753674839505</v>
      </c>
      <c r="H91" s="57"/>
      <c r="I91" s="57"/>
      <c r="J91" s="57"/>
      <c r="K91" s="57" t="str">
        <f>'State data for spotlight'!J9</f>
        <v>$245.4 bil</v>
      </c>
      <c r="L91" s="96">
        <f>'State data for spotlight'!L9</f>
        <v>4.7371657837374626E-2</v>
      </c>
      <c r="M91" s="97">
        <f>'State data for spotlight'!L9</f>
        <v>4.7371657837374626E-2</v>
      </c>
      <c r="N91" s="96">
        <f>'State data for spotlight'!N9</f>
        <v>0.24227335855331145</v>
      </c>
      <c r="O91" s="97">
        <f>'State data for spotlight'!N9</f>
        <v>0.24227335855331145</v>
      </c>
      <c r="S91" s="118" t="s">
        <v>53</v>
      </c>
      <c r="T91" s="118"/>
      <c r="U91" s="112"/>
      <c r="V91" s="112">
        <v>51745</v>
      </c>
      <c r="W91" s="112">
        <v>53419</v>
      </c>
      <c r="X91" s="112">
        <v>54981</v>
      </c>
      <c r="Y91" s="112">
        <v>56195</v>
      </c>
      <c r="Z91" s="112">
        <v>55359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5" t="s">
        <v>202</v>
      </c>
      <c r="S93" s="115" t="s">
        <v>56</v>
      </c>
      <c r="T93" s="115"/>
      <c r="U93" s="112"/>
      <c r="V93" s="112">
        <v>4472</v>
      </c>
      <c r="W93" s="112">
        <v>4729</v>
      </c>
      <c r="X93" s="112">
        <v>4835</v>
      </c>
      <c r="Y93" s="112">
        <v>5213</v>
      </c>
      <c r="Z93" s="112">
        <v>5328</v>
      </c>
    </row>
    <row r="94" spans="1:30" ht="15" customHeight="1" x14ac:dyDescent="0.25">
      <c r="A94" s="136" t="s">
        <v>203</v>
      </c>
      <c r="S94" s="115" t="s">
        <v>57</v>
      </c>
      <c r="T94" s="115"/>
      <c r="U94" s="112"/>
      <c r="V94" s="112">
        <v>12425</v>
      </c>
      <c r="W94" s="112">
        <v>13016</v>
      </c>
      <c r="X94" s="112">
        <v>13625</v>
      </c>
      <c r="Y94" s="112">
        <v>14045</v>
      </c>
      <c r="Z94" s="112">
        <v>14364</v>
      </c>
    </row>
    <row r="95" spans="1:30" ht="15" customHeight="1" x14ac:dyDescent="0.25">
      <c r="A95" s="134" t="s">
        <v>286</v>
      </c>
      <c r="S95" s="115" t="s">
        <v>195</v>
      </c>
      <c r="T95" s="115"/>
      <c r="U95" s="112"/>
      <c r="V95" s="112">
        <v>1280</v>
      </c>
      <c r="W95" s="112">
        <v>1368</v>
      </c>
      <c r="X95" s="112">
        <v>1461</v>
      </c>
      <c r="Y95" s="112">
        <v>1468</v>
      </c>
      <c r="Z95" s="112">
        <v>1519</v>
      </c>
    </row>
    <row r="96" spans="1:30" ht="15" customHeight="1" x14ac:dyDescent="0.25">
      <c r="A96" s="135" t="s">
        <v>278</v>
      </c>
      <c r="S96" s="115" t="s">
        <v>196</v>
      </c>
      <c r="T96" s="115"/>
      <c r="U96" s="112"/>
      <c r="V96" s="112">
        <v>4689</v>
      </c>
      <c r="W96" s="112">
        <v>5183</v>
      </c>
      <c r="X96" s="112">
        <v>5439</v>
      </c>
      <c r="Y96" s="112">
        <v>5582</v>
      </c>
      <c r="Z96" s="112">
        <v>5705</v>
      </c>
    </row>
    <row r="97" spans="1:32" ht="15" customHeight="1" x14ac:dyDescent="0.25">
      <c r="A97" s="134" t="s">
        <v>290</v>
      </c>
      <c r="S97" s="115" t="s">
        <v>197</v>
      </c>
      <c r="T97" s="115"/>
      <c r="U97" s="112"/>
      <c r="V97" s="112">
        <v>8677</v>
      </c>
      <c r="W97" s="112">
        <v>8826</v>
      </c>
      <c r="X97" s="112">
        <v>8834</v>
      </c>
      <c r="Y97" s="112">
        <v>8726</v>
      </c>
      <c r="Z97" s="112">
        <v>8496</v>
      </c>
    </row>
    <row r="98" spans="1:32" ht="15" customHeight="1" x14ac:dyDescent="0.25">
      <c r="A98" s="134" t="s">
        <v>291</v>
      </c>
      <c r="S98" s="115" t="s">
        <v>198</v>
      </c>
      <c r="T98" s="115"/>
      <c r="U98" s="112"/>
      <c r="V98" s="112">
        <v>4442</v>
      </c>
      <c r="W98" s="112">
        <v>4678</v>
      </c>
      <c r="X98" s="112">
        <v>4778</v>
      </c>
      <c r="Y98" s="112">
        <v>4728</v>
      </c>
      <c r="Z98" s="112">
        <v>4577</v>
      </c>
    </row>
    <row r="99" spans="1:32" ht="15" customHeight="1" x14ac:dyDescent="0.25">
      <c r="S99" s="115" t="s">
        <v>199</v>
      </c>
      <c r="T99" s="115"/>
      <c r="U99" s="112"/>
      <c r="V99" s="112">
        <v>346</v>
      </c>
      <c r="W99" s="112">
        <v>347</v>
      </c>
      <c r="X99" s="112">
        <v>388</v>
      </c>
      <c r="Y99" s="112">
        <v>390</v>
      </c>
      <c r="Z99" s="112">
        <v>447</v>
      </c>
    </row>
    <row r="100" spans="1:32" ht="15" customHeight="1" x14ac:dyDescent="0.25">
      <c r="S100" s="115" t="s">
        <v>58</v>
      </c>
      <c r="T100" s="115"/>
      <c r="U100" s="112"/>
      <c r="V100" s="112">
        <v>1942</v>
      </c>
      <c r="W100" s="112">
        <v>2099</v>
      </c>
      <c r="X100" s="112">
        <v>2183</v>
      </c>
      <c r="Y100" s="112">
        <v>2263</v>
      </c>
      <c r="Z100" s="112">
        <v>2231</v>
      </c>
    </row>
    <row r="101" spans="1:32" x14ac:dyDescent="0.25">
      <c r="A101" s="18"/>
      <c r="S101" s="118" t="s">
        <v>53</v>
      </c>
      <c r="T101" s="118"/>
      <c r="U101" s="112"/>
      <c r="V101" s="112">
        <v>47031</v>
      </c>
      <c r="W101" s="112">
        <v>48659</v>
      </c>
      <c r="X101" s="112">
        <v>50110</v>
      </c>
      <c r="Y101" s="112">
        <v>50831</v>
      </c>
      <c r="Z101" s="112">
        <v>50569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204</v>
      </c>
      <c r="Y103" s="106" t="s">
        <v>281</v>
      </c>
      <c r="Z103" s="106" t="s">
        <v>287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107908</v>
      </c>
      <c r="W104" s="112">
        <v>111373</v>
      </c>
      <c r="X104" s="112">
        <v>115006</v>
      </c>
      <c r="Y104" s="112">
        <v>119624</v>
      </c>
      <c r="Z104" s="112">
        <v>119624</v>
      </c>
      <c r="AB104" s="109" t="str">
        <f>TEXT(Z104,"###,###")</f>
        <v>119,624</v>
      </c>
      <c r="AD104" s="130">
        <f>Z104/($Z$4)*100</f>
        <v>78.55374532941957</v>
      </c>
      <c r="AF104" s="109"/>
    </row>
    <row r="105" spans="1:32" x14ac:dyDescent="0.25">
      <c r="S105" s="115" t="s">
        <v>17</v>
      </c>
      <c r="T105" s="115"/>
      <c r="U105" s="112"/>
      <c r="V105" s="112">
        <v>21317</v>
      </c>
      <c r="W105" s="112">
        <v>21288</v>
      </c>
      <c r="X105" s="112">
        <v>22785</v>
      </c>
      <c r="Y105" s="112">
        <v>21743</v>
      </c>
      <c r="Z105" s="112">
        <v>21294</v>
      </c>
      <c r="AB105" s="109" t="str">
        <f>TEXT(Z105,"###,###")</f>
        <v>21,294</v>
      </c>
      <c r="AD105" s="130">
        <f>Z105/($Z$4)*100</f>
        <v>13.983176060361302</v>
      </c>
      <c r="AF105" s="109"/>
    </row>
    <row r="106" spans="1:32" x14ac:dyDescent="0.25">
      <c r="S106" s="118" t="s">
        <v>53</v>
      </c>
      <c r="T106" s="118"/>
      <c r="U106" s="120"/>
      <c r="V106" s="120">
        <v>129225</v>
      </c>
      <c r="W106" s="120">
        <v>132661</v>
      </c>
      <c r="X106" s="120">
        <v>137791</v>
      </c>
      <c r="Y106" s="120">
        <v>141367</v>
      </c>
      <c r="Z106" s="120">
        <v>140918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20887</v>
      </c>
      <c r="W108" s="112">
        <v>25462</v>
      </c>
      <c r="X108" s="112">
        <v>22848</v>
      </c>
      <c r="Y108" s="112">
        <v>23933</v>
      </c>
      <c r="Z108" s="112">
        <v>23379</v>
      </c>
      <c r="AB108" s="109" t="str">
        <f>TEXT(Z108,"###,###")</f>
        <v>23,379</v>
      </c>
      <c r="AD108" s="130">
        <f>Z108/($Z$4)*100</f>
        <v>15.352337424400622</v>
      </c>
      <c r="AF108" s="109"/>
    </row>
    <row r="109" spans="1:32" x14ac:dyDescent="0.25">
      <c r="S109" s="115" t="s">
        <v>20</v>
      </c>
      <c r="T109" s="115"/>
      <c r="U109" s="112"/>
      <c r="V109" s="112">
        <v>18557</v>
      </c>
      <c r="W109" s="112">
        <v>18787</v>
      </c>
      <c r="X109" s="112">
        <v>19078</v>
      </c>
      <c r="Y109" s="112">
        <v>19334</v>
      </c>
      <c r="Z109" s="112">
        <v>21028</v>
      </c>
      <c r="AB109" s="109" t="str">
        <f>TEXT(Z109,"###,###")</f>
        <v>21,028</v>
      </c>
      <c r="AD109" s="130">
        <f>Z109/($Z$4)*100</f>
        <v>13.808501277227267</v>
      </c>
      <c r="AF109" s="109"/>
    </row>
    <row r="110" spans="1:32" x14ac:dyDescent="0.25">
      <c r="S110" s="115" t="s">
        <v>21</v>
      </c>
      <c r="T110" s="115"/>
      <c r="U110" s="112"/>
      <c r="V110" s="112">
        <v>29323</v>
      </c>
      <c r="W110" s="112">
        <v>27959</v>
      </c>
      <c r="X110" s="112">
        <v>32441</v>
      </c>
      <c r="Y110" s="112">
        <v>30507</v>
      </c>
      <c r="Z110" s="112">
        <v>30842</v>
      </c>
      <c r="AB110" s="109" t="str">
        <f>TEXT(Z110,"###,###")</f>
        <v>30,842</v>
      </c>
      <c r="AD110" s="130">
        <f>Z110/($Z$4)*100</f>
        <v>20.253081433909234</v>
      </c>
      <c r="AF110" s="109"/>
    </row>
    <row r="111" spans="1:32" x14ac:dyDescent="0.25">
      <c r="S111" s="115" t="s">
        <v>22</v>
      </c>
      <c r="T111" s="115"/>
      <c r="U111" s="112"/>
      <c r="V111" s="112">
        <v>57729</v>
      </c>
      <c r="W111" s="112">
        <v>59268</v>
      </c>
      <c r="X111" s="112">
        <v>63139</v>
      </c>
      <c r="Y111" s="112">
        <v>63676</v>
      </c>
      <c r="Z111" s="112">
        <v>65109</v>
      </c>
      <c r="AB111" s="109" t="str">
        <f>TEXT(Z111,"###,###")</f>
        <v>65,109</v>
      </c>
      <c r="AD111" s="130">
        <f>Z111/($Z$4)*100</f>
        <v>42.755264868698411</v>
      </c>
      <c r="AF111" s="109"/>
    </row>
    <row r="112" spans="1:32" x14ac:dyDescent="0.25">
      <c r="S112" s="118" t="s">
        <v>53</v>
      </c>
      <c r="T112" s="118"/>
      <c r="U112" s="112"/>
      <c r="V112" s="112">
        <v>137342</v>
      </c>
      <c r="W112" s="112">
        <v>142848</v>
      </c>
      <c r="X112" s="112">
        <v>148971</v>
      </c>
      <c r="Y112" s="112">
        <v>149852</v>
      </c>
      <c r="Z112" s="112">
        <v>152283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40.39</v>
      </c>
      <c r="W118" s="131">
        <v>40.229999999999997</v>
      </c>
      <c r="X118" s="131">
        <v>39.909999999999997</v>
      </c>
      <c r="Y118" s="131">
        <v>39.950000000000003</v>
      </c>
      <c r="Z118" s="131">
        <v>40.200000000000003</v>
      </c>
      <c r="AB118" s="109" t="str">
        <f>TEXT(Z118,"##.0")</f>
        <v>40.2</v>
      </c>
    </row>
    <row r="120" spans="19:32" x14ac:dyDescent="0.25">
      <c r="S120" s="101" t="s">
        <v>100</v>
      </c>
      <c r="T120" s="112"/>
      <c r="U120" s="112"/>
      <c r="V120" s="112">
        <v>85217</v>
      </c>
      <c r="W120" s="112">
        <v>87597</v>
      </c>
      <c r="X120" s="112">
        <v>89694</v>
      </c>
      <c r="Y120" s="112">
        <v>90772</v>
      </c>
      <c r="Z120" s="112">
        <v>89120</v>
      </c>
      <c r="AB120" s="109" t="str">
        <f>TEXT(Z120,"###,###")</f>
        <v>89,120</v>
      </c>
    </row>
    <row r="121" spans="19:32" x14ac:dyDescent="0.25">
      <c r="S121" s="101" t="s">
        <v>101</v>
      </c>
      <c r="T121" s="112"/>
      <c r="U121" s="112"/>
      <c r="V121" s="112">
        <v>6685</v>
      </c>
      <c r="W121" s="112">
        <v>6918</v>
      </c>
      <c r="X121" s="112">
        <v>7192</v>
      </c>
      <c r="Y121" s="112">
        <v>7360</v>
      </c>
      <c r="Z121" s="112">
        <v>7251</v>
      </c>
      <c r="AB121" s="109" t="str">
        <f>TEXT(Z121,"###,###")</f>
        <v>7,251</v>
      </c>
    </row>
    <row r="122" spans="19:32" x14ac:dyDescent="0.25">
      <c r="S122" s="101" t="s">
        <v>102</v>
      </c>
      <c r="T122" s="112"/>
      <c r="U122" s="112"/>
      <c r="V122" s="112">
        <v>6872</v>
      </c>
      <c r="W122" s="112">
        <v>7568</v>
      </c>
      <c r="X122" s="112">
        <v>8200</v>
      </c>
      <c r="Y122" s="112">
        <v>8898</v>
      </c>
      <c r="Z122" s="112">
        <v>9605</v>
      </c>
      <c r="AB122" s="109" t="str">
        <f>TEXT(Z122,"###,###")</f>
        <v>9,605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92089</v>
      </c>
      <c r="W124" s="112">
        <v>95165</v>
      </c>
      <c r="X124" s="112">
        <v>97894</v>
      </c>
      <c r="Y124" s="112">
        <v>99670</v>
      </c>
      <c r="Z124" s="112">
        <v>98725</v>
      </c>
      <c r="AB124" s="109" t="str">
        <f>TEXT(Z124,"###,###")</f>
        <v>98,725</v>
      </c>
      <c r="AD124" s="127">
        <f>Z124/$Z$7*100</f>
        <v>93.162280246482538</v>
      </c>
    </row>
    <row r="125" spans="19:32" x14ac:dyDescent="0.25">
      <c r="S125" s="101" t="s">
        <v>104</v>
      </c>
      <c r="T125" s="112"/>
      <c r="U125" s="112"/>
      <c r="V125" s="112">
        <v>13557</v>
      </c>
      <c r="W125" s="112">
        <v>14486</v>
      </c>
      <c r="X125" s="112">
        <v>15392</v>
      </c>
      <c r="Y125" s="112">
        <v>16258</v>
      </c>
      <c r="Z125" s="112">
        <v>16856</v>
      </c>
      <c r="AB125" s="109" t="str">
        <f>TEXT(Z125,"###,###")</f>
        <v>16,856</v>
      </c>
      <c r="AD125" s="127">
        <f>Z125/$Z$7*100</f>
        <v>15.90623849921205</v>
      </c>
    </row>
    <row r="127" spans="19:32" x14ac:dyDescent="0.25">
      <c r="S127" s="101" t="s">
        <v>105</v>
      </c>
      <c r="T127" s="112"/>
      <c r="U127" s="112"/>
      <c r="V127" s="112">
        <v>51743</v>
      </c>
      <c r="W127" s="112">
        <v>53418</v>
      </c>
      <c r="X127" s="112">
        <v>54980</v>
      </c>
      <c r="Y127" s="112">
        <v>56197</v>
      </c>
      <c r="Z127" s="112">
        <v>55365</v>
      </c>
      <c r="AB127" s="109" t="str">
        <f>TEXT(Z127,"###,###")</f>
        <v>55,365</v>
      </c>
      <c r="AD127" s="127">
        <f>Z127/$Z$7*100</f>
        <v>52.245425635315321</v>
      </c>
    </row>
    <row r="128" spans="19:32" x14ac:dyDescent="0.25">
      <c r="S128" s="101" t="s">
        <v>106</v>
      </c>
      <c r="T128" s="112"/>
      <c r="U128" s="112"/>
      <c r="V128" s="112">
        <v>47035</v>
      </c>
      <c r="W128" s="112">
        <v>48656</v>
      </c>
      <c r="X128" s="112">
        <v>50111</v>
      </c>
      <c r="Y128" s="112">
        <v>50835</v>
      </c>
      <c r="Z128" s="112">
        <v>50566</v>
      </c>
      <c r="AB128" s="109" t="str">
        <f>TEXT(Z128,"###,###")</f>
        <v>50,566</v>
      </c>
      <c r="AD128" s="127">
        <f>Z128/$Z$7*100</f>
        <v>47.716828188844119</v>
      </c>
    </row>
    <row r="130" spans="19:20" x14ac:dyDescent="0.25">
      <c r="S130" s="101" t="s">
        <v>282</v>
      </c>
      <c r="T130" s="127">
        <v>84.098479772768016</v>
      </c>
    </row>
    <row r="131" spans="19:20" x14ac:dyDescent="0.25">
      <c r="S131" s="101" t="s">
        <v>283</v>
      </c>
      <c r="T131" s="127">
        <v>6.8424380254975423</v>
      </c>
    </row>
    <row r="132" spans="19:20" x14ac:dyDescent="0.25">
      <c r="S132" s="101" t="s">
        <v>284</v>
      </c>
      <c r="T132" s="127">
        <v>9.0638004737145064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CB4819F-A9C4-4351-B4DA-3F812272C81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32FD3089-E342-49FE-8FF4-E4DC7954155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131F0139-4BDB-445B-A08F-B5E6197824F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C1FC6D10-20A2-400C-B17C-F417A21F8A8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007B4-77FC-409C-B304-C39A59A83CFA}">
  <sheetPr codeName="Sheet114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160</v>
      </c>
      <c r="T1" s="99"/>
      <c r="U1" s="99"/>
      <c r="V1" s="99"/>
      <c r="W1" s="99"/>
      <c r="X1" s="99"/>
      <c r="Y1" s="100" t="s">
        <v>161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204</v>
      </c>
      <c r="Y2" s="103" t="s">
        <v>281</v>
      </c>
      <c r="Z2" s="103" t="s">
        <v>287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60" t="s">
        <v>292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160</v>
      </c>
      <c r="Y3" s="105" t="s">
        <v>161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8.50 Moonee Valley, Victoria,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99103</v>
      </c>
      <c r="W4" s="108">
        <v>102116</v>
      </c>
      <c r="X4" s="108">
        <v>105527</v>
      </c>
      <c r="Y4" s="108">
        <v>105165</v>
      </c>
      <c r="Z4" s="108">
        <v>104572</v>
      </c>
      <c r="AB4" s="109" t="str">
        <f>TEXT(Z4,"###,###")</f>
        <v>104,572</v>
      </c>
      <c r="AD4" s="110">
        <f>Z4/Y4-1</f>
        <v>-5.6387581419673483E-3</v>
      </c>
      <c r="AF4" s="110">
        <f>Z4/V4-1</f>
        <v>5.5185009535533736E-2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49337</v>
      </c>
      <c r="W5" s="108">
        <v>51018</v>
      </c>
      <c r="X5" s="108">
        <v>52383</v>
      </c>
      <c r="Y5" s="108">
        <v>52509</v>
      </c>
      <c r="Z5" s="108">
        <v>52019</v>
      </c>
      <c r="AB5" s="109" t="str">
        <f>TEXT(Z5,"###,###")</f>
        <v>52,019</v>
      </c>
      <c r="AD5" s="110">
        <f t="shared" ref="AD5:AD9" si="0">Z5/Y5-1</f>
        <v>-9.3317336075720014E-3</v>
      </c>
      <c r="AF5" s="110">
        <f t="shared" ref="AF5:AF9" si="1">Z5/V5-1</f>
        <v>5.4360824533311813E-2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49760</v>
      </c>
      <c r="W6" s="108">
        <v>51091</v>
      </c>
      <c r="X6" s="108">
        <v>53151</v>
      </c>
      <c r="Y6" s="108">
        <v>52653</v>
      </c>
      <c r="Z6" s="108">
        <v>52496</v>
      </c>
      <c r="AB6" s="109" t="str">
        <f>TEXT(Z6,"###,###")</f>
        <v>52,496</v>
      </c>
      <c r="AD6" s="110">
        <f t="shared" si="0"/>
        <v>-2.9817864129298988E-3</v>
      </c>
      <c r="AF6" s="110">
        <f t="shared" si="1"/>
        <v>5.4983922829582088E-2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69810</v>
      </c>
      <c r="W7" s="108">
        <v>71673</v>
      </c>
      <c r="X7" s="108">
        <v>73821</v>
      </c>
      <c r="Y7" s="108">
        <v>74784</v>
      </c>
      <c r="Z7" s="108">
        <v>73183</v>
      </c>
      <c r="AB7" s="109" t="str">
        <f>TEXT(Z7,"###,###")</f>
        <v>73,183</v>
      </c>
      <c r="AD7" s="110">
        <f t="shared" si="0"/>
        <v>-2.1408322635857902E-2</v>
      </c>
      <c r="AF7" s="110">
        <f t="shared" si="1"/>
        <v>4.8316860048703614E-2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104,572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73,183</v>
      </c>
      <c r="P8" s="67"/>
      <c r="S8" s="107" t="s">
        <v>84</v>
      </c>
      <c r="T8" s="108"/>
      <c r="U8" s="108"/>
      <c r="V8" s="108">
        <v>47325.5</v>
      </c>
      <c r="W8" s="108">
        <v>49060</v>
      </c>
      <c r="X8" s="108">
        <v>49875.5</v>
      </c>
      <c r="Y8" s="108">
        <v>50556.19</v>
      </c>
      <c r="Z8" s="108">
        <v>53113.39</v>
      </c>
      <c r="AB8" s="109" t="str">
        <f>TEXT(Z8,"$###,###")</f>
        <v>$53,113</v>
      </c>
      <c r="AD8" s="110">
        <f t="shared" si="0"/>
        <v>5.058134325391217E-2</v>
      </c>
      <c r="AF8" s="110">
        <f t="shared" si="1"/>
        <v>0.12229960592069822</v>
      </c>
    </row>
    <row r="9" spans="1:32" x14ac:dyDescent="0.25">
      <c r="A9" s="30" t="s">
        <v>14</v>
      </c>
      <c r="B9" s="71"/>
      <c r="C9" s="72"/>
      <c r="D9" s="73">
        <f>AD104</f>
        <v>76.375129097655204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50.160556413374692</v>
      </c>
      <c r="P9" s="74" t="s">
        <v>85</v>
      </c>
      <c r="S9" s="107" t="s">
        <v>7</v>
      </c>
      <c r="T9" s="108"/>
      <c r="U9" s="108"/>
      <c r="V9" s="108">
        <v>4676003309</v>
      </c>
      <c r="W9" s="108">
        <v>4956671207</v>
      </c>
      <c r="X9" s="108">
        <v>5284552836</v>
      </c>
      <c r="Y9" s="108">
        <v>5570388160</v>
      </c>
      <c r="Z9" s="108">
        <v>5756337037</v>
      </c>
      <c r="AB9" s="109" t="str">
        <f>TEXT(Z9/1000000,"$#,###.0")&amp;" mil"</f>
        <v>$5,756.3 mil</v>
      </c>
      <c r="AD9" s="110">
        <f t="shared" si="0"/>
        <v>3.3381673172305559E-2</v>
      </c>
      <c r="AF9" s="110">
        <f t="shared" si="1"/>
        <v>0.23103784505897584</v>
      </c>
    </row>
    <row r="10" spans="1:32" x14ac:dyDescent="0.25">
      <c r="A10" s="30" t="s">
        <v>17</v>
      </c>
      <c r="B10" s="71"/>
      <c r="C10" s="72"/>
      <c r="D10" s="73">
        <f>AD105</f>
        <v>18.088972191408789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49.77248814615416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86.838473415957267</v>
      </c>
      <c r="P11" s="74" t="s">
        <v>85</v>
      </c>
      <c r="S11" s="107" t="s">
        <v>29</v>
      </c>
      <c r="T11" s="112"/>
      <c r="U11" s="112"/>
      <c r="V11" s="112">
        <v>90166</v>
      </c>
      <c r="W11" s="112">
        <v>92912</v>
      </c>
      <c r="X11" s="112">
        <v>95976</v>
      </c>
      <c r="Y11" s="112">
        <v>95629</v>
      </c>
      <c r="Z11" s="112">
        <v>94942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5.5340721205744501</v>
      </c>
      <c r="P12" s="74" t="s">
        <v>85</v>
      </c>
      <c r="S12" s="107" t="s">
        <v>30</v>
      </c>
      <c r="T12" s="112"/>
      <c r="U12" s="112"/>
      <c r="V12" s="112">
        <v>8934</v>
      </c>
      <c r="W12" s="112">
        <v>9208</v>
      </c>
      <c r="X12" s="112">
        <v>9547</v>
      </c>
      <c r="Y12" s="112">
        <v>9536</v>
      </c>
      <c r="Z12" s="112">
        <v>9630</v>
      </c>
    </row>
    <row r="13" spans="1:32" ht="15" customHeight="1" x14ac:dyDescent="0.25">
      <c r="A13" s="30" t="s">
        <v>19</v>
      </c>
      <c r="B13" s="72"/>
      <c r="C13" s="72"/>
      <c r="D13" s="73">
        <f>AD108</f>
        <v>13.602111463871783</v>
      </c>
      <c r="E13" s="74" t="s">
        <v>85</v>
      </c>
      <c r="F13" s="24"/>
      <c r="G13" s="142" t="s">
        <v>285</v>
      </c>
      <c r="H13" s="143"/>
      <c r="I13" s="143"/>
      <c r="J13" s="143"/>
      <c r="K13" s="143"/>
      <c r="L13" s="143"/>
      <c r="M13" s="81"/>
      <c r="N13" s="72"/>
      <c r="O13" s="73">
        <f>T132</f>
        <v>7.6192558381044773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13.293233370309451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40.9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21.034311287916459</v>
      </c>
      <c r="E15" s="74" t="s">
        <v>85</v>
      </c>
      <c r="F15" s="24"/>
      <c r="G15" s="33" t="s">
        <v>279</v>
      </c>
      <c r="H15" s="72"/>
      <c r="I15" s="72"/>
      <c r="J15" s="72"/>
      <c r="K15" s="82"/>
      <c r="L15" s="72"/>
      <c r="M15" s="72"/>
      <c r="N15" s="72"/>
      <c r="O15" s="73">
        <f>AB38</f>
        <v>17.60244865610866</v>
      </c>
      <c r="P15" s="74" t="s">
        <v>85</v>
      </c>
      <c r="S15" s="115" t="s">
        <v>61</v>
      </c>
      <c r="T15" s="115"/>
      <c r="U15" s="116"/>
      <c r="V15" s="116">
        <v>462</v>
      </c>
      <c r="W15" s="116">
        <v>408</v>
      </c>
      <c r="X15" s="116">
        <v>421</v>
      </c>
      <c r="Y15" s="112">
        <v>410</v>
      </c>
      <c r="Z15" s="112">
        <v>407</v>
      </c>
      <c r="AB15" s="117">
        <f t="shared" ref="AB15:AB34" si="2">IF(Z15="np",0,Z15/$Z$34)</f>
        <v>3.8920552346708489E-3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46.09264430249015</v>
      </c>
      <c r="E16" s="85" t="s">
        <v>85</v>
      </c>
      <c r="F16" s="24"/>
      <c r="G16" s="86" t="s">
        <v>280</v>
      </c>
      <c r="H16" s="35"/>
      <c r="I16" s="35"/>
      <c r="J16" s="35"/>
      <c r="K16" s="36"/>
      <c r="L16" s="35"/>
      <c r="M16" s="35"/>
      <c r="N16" s="35"/>
      <c r="O16" s="84">
        <f>AB37</f>
        <v>82.397551343891337</v>
      </c>
      <c r="P16" s="37" t="s">
        <v>85</v>
      </c>
      <c r="S16" s="115" t="s">
        <v>62</v>
      </c>
      <c r="T16" s="115"/>
      <c r="U16" s="116"/>
      <c r="V16" s="116">
        <v>150</v>
      </c>
      <c r="W16" s="116">
        <v>112</v>
      </c>
      <c r="X16" s="116">
        <v>130</v>
      </c>
      <c r="Y16" s="112">
        <v>146</v>
      </c>
      <c r="Z16" s="112">
        <v>105</v>
      </c>
      <c r="AB16" s="117">
        <f t="shared" si="2"/>
        <v>1.0040928738094326E-3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4463</v>
      </c>
      <c r="W17" s="116">
        <v>4398</v>
      </c>
      <c r="X17" s="116">
        <v>4358</v>
      </c>
      <c r="Y17" s="112">
        <v>4086</v>
      </c>
      <c r="Z17" s="112">
        <v>4290</v>
      </c>
      <c r="AB17" s="117">
        <f t="shared" si="2"/>
        <v>4.1024365987071106E-2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289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571</v>
      </c>
      <c r="W18" s="116">
        <v>607</v>
      </c>
      <c r="X18" s="116">
        <v>610</v>
      </c>
      <c r="Y18" s="112">
        <v>673</v>
      </c>
      <c r="Z18" s="112">
        <v>672</v>
      </c>
      <c r="AB18" s="117">
        <f t="shared" si="2"/>
        <v>6.4261943923803692E-3</v>
      </c>
    </row>
    <row r="19" spans="1:28" x14ac:dyDescent="0.25">
      <c r="A19" s="63" t="str">
        <f>$S$1&amp;" ("&amp;$V$2&amp;" to "&amp;$Z$2&amp;")"</f>
        <v>Moonee Valley (2016-17 to 2020-21)</v>
      </c>
      <c r="B19" s="63"/>
      <c r="C19" s="63"/>
      <c r="D19" s="63"/>
      <c r="E19" s="63"/>
      <c r="F19" s="63"/>
      <c r="G19" s="63" t="str">
        <f>$S$1&amp;" ("&amp;$V$2&amp;" to "&amp;$Z$2&amp;")"</f>
        <v>Moonee Valley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5319</v>
      </c>
      <c r="W19" s="116">
        <v>5812</v>
      </c>
      <c r="X19" s="116">
        <v>6114</v>
      </c>
      <c r="Y19" s="112">
        <v>6116</v>
      </c>
      <c r="Z19" s="112">
        <v>6451</v>
      </c>
      <c r="AB19" s="117">
        <f t="shared" si="2"/>
        <v>6.1689553608996674E-2</v>
      </c>
    </row>
    <row r="20" spans="1:28" x14ac:dyDescent="0.25">
      <c r="S20" s="115" t="s">
        <v>66</v>
      </c>
      <c r="T20" s="115"/>
      <c r="U20" s="116"/>
      <c r="V20" s="116">
        <v>3939</v>
      </c>
      <c r="W20" s="116">
        <v>4005</v>
      </c>
      <c r="X20" s="116">
        <v>3907</v>
      </c>
      <c r="Y20" s="112">
        <v>3620</v>
      </c>
      <c r="Z20" s="112">
        <v>3660</v>
      </c>
      <c r="AB20" s="117">
        <f t="shared" si="2"/>
        <v>3.499980874421451E-2</v>
      </c>
    </row>
    <row r="21" spans="1:28" x14ac:dyDescent="0.25">
      <c r="S21" s="115" t="s">
        <v>67</v>
      </c>
      <c r="T21" s="115"/>
      <c r="U21" s="116"/>
      <c r="V21" s="116">
        <v>8309</v>
      </c>
      <c r="W21" s="116">
        <v>8610</v>
      </c>
      <c r="X21" s="116">
        <v>8761</v>
      </c>
      <c r="Y21" s="112">
        <v>8902</v>
      </c>
      <c r="Z21" s="112">
        <v>9090</v>
      </c>
      <c r="AB21" s="117">
        <f t="shared" si="2"/>
        <v>8.6925754504073749E-2</v>
      </c>
    </row>
    <row r="22" spans="1:28" x14ac:dyDescent="0.25">
      <c r="S22" s="115" t="s">
        <v>68</v>
      </c>
      <c r="T22" s="115"/>
      <c r="U22" s="116"/>
      <c r="V22" s="116">
        <v>6345</v>
      </c>
      <c r="W22" s="116">
        <v>6846</v>
      </c>
      <c r="X22" s="116">
        <v>6963</v>
      </c>
      <c r="Y22" s="112">
        <v>7656</v>
      </c>
      <c r="Z22" s="112">
        <v>7302</v>
      </c>
      <c r="AB22" s="117">
        <f t="shared" si="2"/>
        <v>6.9827487281490269E-2</v>
      </c>
    </row>
    <row r="23" spans="1:28" x14ac:dyDescent="0.25">
      <c r="S23" s="115" t="s">
        <v>69</v>
      </c>
      <c r="T23" s="115"/>
      <c r="U23" s="116"/>
      <c r="V23" s="116">
        <v>4130</v>
      </c>
      <c r="W23" s="116">
        <v>4473</v>
      </c>
      <c r="X23" s="116">
        <v>4720</v>
      </c>
      <c r="Y23" s="112">
        <v>4502</v>
      </c>
      <c r="Z23" s="112">
        <v>4629</v>
      </c>
      <c r="AB23" s="117">
        <f t="shared" si="2"/>
        <v>4.4266151551084418E-2</v>
      </c>
    </row>
    <row r="24" spans="1:28" x14ac:dyDescent="0.25">
      <c r="S24" s="115" t="s">
        <v>70</v>
      </c>
      <c r="T24" s="115"/>
      <c r="U24" s="116"/>
      <c r="V24" s="116">
        <v>2192</v>
      </c>
      <c r="W24" s="116">
        <v>2302</v>
      </c>
      <c r="X24" s="116">
        <v>2353</v>
      </c>
      <c r="Y24" s="112">
        <v>2190</v>
      </c>
      <c r="Z24" s="112">
        <v>2091</v>
      </c>
      <c r="AB24" s="117">
        <f t="shared" si="2"/>
        <v>1.9995792372719274E-2</v>
      </c>
    </row>
    <row r="25" spans="1:28" x14ac:dyDescent="0.25">
      <c r="S25" s="115" t="s">
        <v>71</v>
      </c>
      <c r="T25" s="115"/>
      <c r="U25" s="116"/>
      <c r="V25" s="116">
        <v>5126</v>
      </c>
      <c r="W25" s="116">
        <v>5289</v>
      </c>
      <c r="X25" s="116">
        <v>5431</v>
      </c>
      <c r="Y25" s="112">
        <v>5757</v>
      </c>
      <c r="Z25" s="112">
        <v>5689</v>
      </c>
      <c r="AB25" s="117">
        <f t="shared" si="2"/>
        <v>5.4402708181922506E-2</v>
      </c>
    </row>
    <row r="26" spans="1:28" x14ac:dyDescent="0.25">
      <c r="S26" s="115" t="s">
        <v>72</v>
      </c>
      <c r="T26" s="115"/>
      <c r="U26" s="116"/>
      <c r="V26" s="116">
        <v>1828</v>
      </c>
      <c r="W26" s="116">
        <v>2006</v>
      </c>
      <c r="X26" s="116">
        <v>2128</v>
      </c>
      <c r="Y26" s="112">
        <v>2077</v>
      </c>
      <c r="Z26" s="112">
        <v>1943</v>
      </c>
      <c r="AB26" s="117">
        <f t="shared" si="2"/>
        <v>1.8580499560111693E-2</v>
      </c>
    </row>
    <row r="27" spans="1:28" x14ac:dyDescent="0.25">
      <c r="S27" s="115" t="s">
        <v>73</v>
      </c>
      <c r="T27" s="115"/>
      <c r="U27" s="116"/>
      <c r="V27" s="116">
        <v>9901</v>
      </c>
      <c r="W27" s="116">
        <v>11069</v>
      </c>
      <c r="X27" s="116">
        <v>11456</v>
      </c>
      <c r="Y27" s="112">
        <v>11414</v>
      </c>
      <c r="Z27" s="112">
        <v>11289</v>
      </c>
      <c r="AB27" s="117">
        <f t="shared" si="2"/>
        <v>0.10795432811842558</v>
      </c>
    </row>
    <row r="28" spans="1:28" x14ac:dyDescent="0.25">
      <c r="S28" s="115" t="s">
        <v>74</v>
      </c>
      <c r="T28" s="115"/>
      <c r="U28" s="116"/>
      <c r="V28" s="116">
        <v>8976</v>
      </c>
      <c r="W28" s="116">
        <v>9922</v>
      </c>
      <c r="X28" s="116">
        <v>10619</v>
      </c>
      <c r="Y28" s="112">
        <v>10575</v>
      </c>
      <c r="Z28" s="112">
        <v>9877</v>
      </c>
      <c r="AB28" s="117">
        <f t="shared" si="2"/>
        <v>9.4451669663007304E-2</v>
      </c>
    </row>
    <row r="29" spans="1:28" x14ac:dyDescent="0.25">
      <c r="S29" s="115" t="s">
        <v>75</v>
      </c>
      <c r="T29" s="115"/>
      <c r="U29" s="116"/>
      <c r="V29" s="116">
        <v>5547</v>
      </c>
      <c r="W29" s="116">
        <v>5275</v>
      </c>
      <c r="X29" s="116">
        <v>8513</v>
      </c>
      <c r="Y29" s="112">
        <v>5768</v>
      </c>
      <c r="Z29" s="112">
        <v>6382</v>
      </c>
      <c r="AB29" s="117">
        <f t="shared" si="2"/>
        <v>6.1029721149064763E-2</v>
      </c>
    </row>
    <row r="30" spans="1:28" x14ac:dyDescent="0.25">
      <c r="S30" s="115" t="s">
        <v>76</v>
      </c>
      <c r="T30" s="115"/>
      <c r="U30" s="116"/>
      <c r="V30" s="116">
        <v>9044</v>
      </c>
      <c r="W30" s="116">
        <v>9527</v>
      </c>
      <c r="X30" s="116">
        <v>7526</v>
      </c>
      <c r="Y30" s="112">
        <v>9419</v>
      </c>
      <c r="Z30" s="112">
        <v>8931</v>
      </c>
      <c r="AB30" s="117">
        <f t="shared" si="2"/>
        <v>8.5405271009448031E-2</v>
      </c>
    </row>
    <row r="31" spans="1:28" x14ac:dyDescent="0.25">
      <c r="S31" s="115" t="s">
        <v>77</v>
      </c>
      <c r="T31" s="115"/>
      <c r="U31" s="116"/>
      <c r="V31" s="116">
        <v>9841</v>
      </c>
      <c r="W31" s="116">
        <v>10706</v>
      </c>
      <c r="X31" s="116">
        <v>11301</v>
      </c>
      <c r="Y31" s="112">
        <v>11685</v>
      </c>
      <c r="Z31" s="112">
        <v>12613</v>
      </c>
      <c r="AB31" s="117">
        <f t="shared" si="2"/>
        <v>0.12061546111769882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3036</v>
      </c>
      <c r="W32" s="116">
        <v>3301</v>
      </c>
      <c r="X32" s="116">
        <v>3478</v>
      </c>
      <c r="Y32" s="112">
        <v>3699</v>
      </c>
      <c r="Z32" s="112">
        <v>3367</v>
      </c>
      <c r="AB32" s="117">
        <f t="shared" si="2"/>
        <v>3.2197911486822474E-2</v>
      </c>
    </row>
    <row r="33" spans="19:32" x14ac:dyDescent="0.25">
      <c r="S33" s="115" t="s">
        <v>79</v>
      </c>
      <c r="T33" s="115"/>
      <c r="U33" s="116"/>
      <c r="V33" s="116">
        <v>2731</v>
      </c>
      <c r="W33" s="116">
        <v>3137</v>
      </c>
      <c r="X33" s="116">
        <v>3302</v>
      </c>
      <c r="Y33" s="112">
        <v>3395</v>
      </c>
      <c r="Z33" s="112">
        <v>3367</v>
      </c>
      <c r="AB33" s="117">
        <f t="shared" si="2"/>
        <v>3.2197911486822474E-2</v>
      </c>
    </row>
    <row r="34" spans="19:32" x14ac:dyDescent="0.25">
      <c r="S34" s="118" t="s">
        <v>53</v>
      </c>
      <c r="T34" s="118"/>
      <c r="U34" s="119"/>
      <c r="V34" s="119">
        <v>99103</v>
      </c>
      <c r="W34" s="119">
        <v>102116</v>
      </c>
      <c r="X34" s="119">
        <v>105531</v>
      </c>
      <c r="Y34" s="120">
        <v>105163</v>
      </c>
      <c r="Z34" s="120">
        <v>104572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58639</v>
      </c>
      <c r="W37" s="112">
        <v>60172</v>
      </c>
      <c r="X37" s="112">
        <v>60972</v>
      </c>
      <c r="Y37" s="112">
        <v>61721</v>
      </c>
      <c r="Z37" s="112">
        <v>60301</v>
      </c>
      <c r="AB37" s="132">
        <f>Z37/Z40*100</f>
        <v>82.397551343891337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11171</v>
      </c>
      <c r="W38" s="112">
        <v>11500</v>
      </c>
      <c r="X38" s="112">
        <v>12849</v>
      </c>
      <c r="Y38" s="112">
        <v>13056</v>
      </c>
      <c r="Z38" s="112">
        <v>12882</v>
      </c>
      <c r="AB38" s="132">
        <f>Z38/Z40*100</f>
        <v>17.60244865610866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69810</v>
      </c>
      <c r="W40" s="112">
        <v>71672</v>
      </c>
      <c r="X40" s="112">
        <v>73821</v>
      </c>
      <c r="Y40" s="112">
        <v>74777</v>
      </c>
      <c r="Z40" s="112">
        <v>73183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25</v>
      </c>
      <c r="W44" s="112">
        <v>31</v>
      </c>
      <c r="X44" s="112">
        <v>25</v>
      </c>
      <c r="Y44" s="112">
        <v>29</v>
      </c>
      <c r="Z44" s="112">
        <v>19</v>
      </c>
    </row>
    <row r="45" spans="19:32" x14ac:dyDescent="0.25">
      <c r="S45" s="115" t="s">
        <v>37</v>
      </c>
      <c r="T45" s="115"/>
      <c r="U45" s="112"/>
      <c r="V45" s="112">
        <v>576</v>
      </c>
      <c r="W45" s="112">
        <v>646</v>
      </c>
      <c r="X45" s="112">
        <v>788</v>
      </c>
      <c r="Y45" s="112">
        <v>753</v>
      </c>
      <c r="Z45" s="112">
        <v>741</v>
      </c>
    </row>
    <row r="46" spans="19:32" x14ac:dyDescent="0.25">
      <c r="S46" s="115" t="s">
        <v>38</v>
      </c>
      <c r="T46" s="115"/>
      <c r="U46" s="112"/>
      <c r="V46" s="112">
        <v>2312</v>
      </c>
      <c r="W46" s="112">
        <v>2369</v>
      </c>
      <c r="X46" s="112">
        <v>2532</v>
      </c>
      <c r="Y46" s="112">
        <v>2493</v>
      </c>
      <c r="Z46" s="112">
        <v>2501</v>
      </c>
    </row>
    <row r="47" spans="19:32" x14ac:dyDescent="0.25">
      <c r="S47" s="115" t="s">
        <v>39</v>
      </c>
      <c r="T47" s="115"/>
      <c r="U47" s="112"/>
      <c r="V47" s="112">
        <v>5108</v>
      </c>
      <c r="W47" s="112">
        <v>5180</v>
      </c>
      <c r="X47" s="112">
        <v>5179</v>
      </c>
      <c r="Y47" s="112">
        <v>5007</v>
      </c>
      <c r="Z47" s="112">
        <v>5104</v>
      </c>
    </row>
    <row r="48" spans="19:32" x14ac:dyDescent="0.25">
      <c r="S48" s="115" t="s">
        <v>40</v>
      </c>
      <c r="T48" s="115"/>
      <c r="U48" s="112"/>
      <c r="V48" s="112">
        <v>7015</v>
      </c>
      <c r="W48" s="112">
        <v>7549</v>
      </c>
      <c r="X48" s="112">
        <v>7728</v>
      </c>
      <c r="Y48" s="112">
        <v>7785</v>
      </c>
      <c r="Z48" s="112">
        <v>7463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6755</v>
      </c>
      <c r="W49" s="112">
        <v>6809</v>
      </c>
      <c r="X49" s="112">
        <v>7078</v>
      </c>
      <c r="Y49" s="112">
        <v>7080</v>
      </c>
      <c r="Z49" s="112">
        <v>6799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Moonee Valley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5557</v>
      </c>
      <c r="W50" s="112">
        <v>5817</v>
      </c>
      <c r="X50" s="112">
        <v>6069</v>
      </c>
      <c r="Y50" s="112">
        <v>6133</v>
      </c>
      <c r="Z50" s="112">
        <v>6020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4812</v>
      </c>
      <c r="W51" s="112">
        <v>4923</v>
      </c>
      <c r="X51" s="112">
        <v>4959</v>
      </c>
      <c r="Y51" s="112">
        <v>4965</v>
      </c>
      <c r="Z51" s="112">
        <v>5045</v>
      </c>
    </row>
    <row r="52" spans="1:26" ht="15" customHeight="1" x14ac:dyDescent="0.25">
      <c r="S52" s="115" t="s">
        <v>44</v>
      </c>
      <c r="T52" s="115"/>
      <c r="U52" s="112"/>
      <c r="V52" s="112">
        <v>4954</v>
      </c>
      <c r="W52" s="112">
        <v>4988</v>
      </c>
      <c r="X52" s="112">
        <v>4929</v>
      </c>
      <c r="Y52" s="112">
        <v>4816</v>
      </c>
      <c r="Z52" s="112">
        <v>4720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3979</v>
      </c>
      <c r="W53" s="112">
        <v>4160</v>
      </c>
      <c r="X53" s="112">
        <v>4215</v>
      </c>
      <c r="Y53" s="112">
        <v>4523</v>
      </c>
      <c r="Z53" s="112">
        <v>4517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3459</v>
      </c>
      <c r="W54" s="112">
        <v>3680</v>
      </c>
      <c r="X54" s="112">
        <v>3714</v>
      </c>
      <c r="Y54" s="112">
        <v>3557</v>
      </c>
      <c r="Z54" s="112">
        <v>3642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2465</v>
      </c>
      <c r="W55" s="112">
        <v>2477</v>
      </c>
      <c r="X55" s="112">
        <v>2607</v>
      </c>
      <c r="Y55" s="112">
        <v>2757</v>
      </c>
      <c r="Z55" s="112">
        <v>2848</v>
      </c>
    </row>
    <row r="56" spans="1:26" ht="15" customHeight="1" x14ac:dyDescent="0.25">
      <c r="S56" s="115" t="s">
        <v>48</v>
      </c>
      <c r="T56" s="115"/>
      <c r="U56" s="112"/>
      <c r="V56" s="112">
        <v>1337</v>
      </c>
      <c r="W56" s="112">
        <v>1371</v>
      </c>
      <c r="X56" s="112">
        <v>1477</v>
      </c>
      <c r="Y56" s="112">
        <v>1494</v>
      </c>
      <c r="Z56" s="112">
        <v>1496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589</v>
      </c>
      <c r="W57" s="112">
        <v>650</v>
      </c>
      <c r="X57" s="112">
        <v>694</v>
      </c>
      <c r="Y57" s="112">
        <v>691</v>
      </c>
      <c r="Z57" s="112">
        <v>664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204</v>
      </c>
      <c r="W58" s="112">
        <v>202</v>
      </c>
      <c r="X58" s="112">
        <v>215</v>
      </c>
      <c r="Y58" s="112">
        <v>257</v>
      </c>
      <c r="Z58" s="112">
        <v>266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119</v>
      </c>
      <c r="W59" s="112">
        <v>113</v>
      </c>
      <c r="X59" s="112">
        <v>106</v>
      </c>
      <c r="Y59" s="112">
        <v>105</v>
      </c>
      <c r="Z59" s="112">
        <v>104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66</v>
      </c>
      <c r="W60" s="112">
        <v>77</v>
      </c>
      <c r="X60" s="112">
        <v>63</v>
      </c>
      <c r="Y60" s="112">
        <v>73</v>
      </c>
      <c r="Z60" s="112">
        <v>70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49340</v>
      </c>
      <c r="W61" s="112">
        <v>51022</v>
      </c>
      <c r="X61" s="112">
        <v>52383</v>
      </c>
      <c r="Y61" s="112">
        <v>52510</v>
      </c>
      <c r="Z61" s="112">
        <v>52019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29</v>
      </c>
      <c r="W63" s="112">
        <v>22</v>
      </c>
      <c r="X63" s="112">
        <v>18</v>
      </c>
      <c r="Y63" s="112">
        <v>15</v>
      </c>
      <c r="Z63" s="112">
        <v>8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809</v>
      </c>
      <c r="W64" s="112">
        <v>896</v>
      </c>
      <c r="X64" s="112">
        <v>985</v>
      </c>
      <c r="Y64" s="112">
        <v>1011</v>
      </c>
      <c r="Z64" s="112">
        <v>937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Moonee Valley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2629</v>
      </c>
      <c r="W65" s="112">
        <v>2615</v>
      </c>
      <c r="X65" s="112">
        <v>2806</v>
      </c>
      <c r="Y65" s="112">
        <v>2689</v>
      </c>
      <c r="Z65" s="112">
        <v>2628</v>
      </c>
    </row>
    <row r="66" spans="1:26" x14ac:dyDescent="0.25">
      <c r="S66" s="115" t="s">
        <v>39</v>
      </c>
      <c r="T66" s="115"/>
      <c r="U66" s="112"/>
      <c r="V66" s="112">
        <v>5353</v>
      </c>
      <c r="W66" s="112">
        <v>5369</v>
      </c>
      <c r="X66" s="112">
        <v>5610</v>
      </c>
      <c r="Y66" s="112">
        <v>5328</v>
      </c>
      <c r="Z66" s="112">
        <v>5362</v>
      </c>
    </row>
    <row r="67" spans="1:26" x14ac:dyDescent="0.25">
      <c r="S67" s="115" t="s">
        <v>40</v>
      </c>
      <c r="T67" s="115"/>
      <c r="U67" s="112"/>
      <c r="V67" s="112">
        <v>7379</v>
      </c>
      <c r="W67" s="112">
        <v>7635</v>
      </c>
      <c r="X67" s="112">
        <v>7901</v>
      </c>
      <c r="Y67" s="112">
        <v>7666</v>
      </c>
      <c r="Z67" s="112">
        <v>7305</v>
      </c>
    </row>
    <row r="68" spans="1:26" x14ac:dyDescent="0.25">
      <c r="S68" s="115" t="s">
        <v>41</v>
      </c>
      <c r="T68" s="115"/>
      <c r="U68" s="112"/>
      <c r="V68" s="112">
        <v>6410</v>
      </c>
      <c r="W68" s="112">
        <v>6640</v>
      </c>
      <c r="X68" s="112">
        <v>6860</v>
      </c>
      <c r="Y68" s="112">
        <v>7052</v>
      </c>
      <c r="Z68" s="112">
        <v>6750</v>
      </c>
    </row>
    <row r="69" spans="1:26" x14ac:dyDescent="0.25">
      <c r="S69" s="115" t="s">
        <v>42</v>
      </c>
      <c r="T69" s="115"/>
      <c r="U69" s="112"/>
      <c r="V69" s="112">
        <v>5365</v>
      </c>
      <c r="W69" s="112">
        <v>5459</v>
      </c>
      <c r="X69" s="112">
        <v>5670</v>
      </c>
      <c r="Y69" s="112">
        <v>5851</v>
      </c>
      <c r="Z69" s="112">
        <v>5875</v>
      </c>
    </row>
    <row r="70" spans="1:26" x14ac:dyDescent="0.25">
      <c r="S70" s="115" t="s">
        <v>43</v>
      </c>
      <c r="T70" s="115"/>
      <c r="U70" s="112"/>
      <c r="V70" s="112">
        <v>4804</v>
      </c>
      <c r="W70" s="112">
        <v>4934</v>
      </c>
      <c r="X70" s="112">
        <v>5051</v>
      </c>
      <c r="Y70" s="112">
        <v>4904</v>
      </c>
      <c r="Z70" s="112">
        <v>5057</v>
      </c>
    </row>
    <row r="71" spans="1:26" x14ac:dyDescent="0.25">
      <c r="S71" s="115" t="s">
        <v>44</v>
      </c>
      <c r="T71" s="115"/>
      <c r="U71" s="112"/>
      <c r="V71" s="112">
        <v>4896</v>
      </c>
      <c r="W71" s="112">
        <v>5057</v>
      </c>
      <c r="X71" s="112">
        <v>5111</v>
      </c>
      <c r="Y71" s="112">
        <v>5073</v>
      </c>
      <c r="Z71" s="112">
        <v>5051</v>
      </c>
    </row>
    <row r="72" spans="1:26" x14ac:dyDescent="0.25">
      <c r="S72" s="115" t="s">
        <v>45</v>
      </c>
      <c r="T72" s="115"/>
      <c r="U72" s="112"/>
      <c r="V72" s="112">
        <v>4224</v>
      </c>
      <c r="W72" s="112">
        <v>4325</v>
      </c>
      <c r="X72" s="112">
        <v>4506</v>
      </c>
      <c r="Y72" s="112">
        <v>4511</v>
      </c>
      <c r="Z72" s="112">
        <v>4719</v>
      </c>
    </row>
    <row r="73" spans="1:26" x14ac:dyDescent="0.25">
      <c r="S73" s="115" t="s">
        <v>46</v>
      </c>
      <c r="T73" s="115"/>
      <c r="U73" s="112"/>
      <c r="V73" s="112">
        <v>3635</v>
      </c>
      <c r="W73" s="112">
        <v>3694</v>
      </c>
      <c r="X73" s="112">
        <v>3786</v>
      </c>
      <c r="Y73" s="112">
        <v>3712</v>
      </c>
      <c r="Z73" s="112">
        <v>3838</v>
      </c>
    </row>
    <row r="74" spans="1:26" x14ac:dyDescent="0.25">
      <c r="S74" s="115" t="s">
        <v>47</v>
      </c>
      <c r="T74" s="115"/>
      <c r="U74" s="112"/>
      <c r="V74" s="112">
        <v>2343</v>
      </c>
      <c r="W74" s="112">
        <v>2414</v>
      </c>
      <c r="X74" s="112">
        <v>2646</v>
      </c>
      <c r="Y74" s="112">
        <v>2649</v>
      </c>
      <c r="Z74" s="112">
        <v>2721</v>
      </c>
    </row>
    <row r="75" spans="1:26" x14ac:dyDescent="0.25">
      <c r="S75" s="115" t="s">
        <v>48</v>
      </c>
      <c r="T75" s="115"/>
      <c r="U75" s="112"/>
      <c r="V75" s="112">
        <v>1112</v>
      </c>
      <c r="W75" s="112">
        <v>1159</v>
      </c>
      <c r="X75" s="112">
        <v>1329</v>
      </c>
      <c r="Y75" s="112">
        <v>1302</v>
      </c>
      <c r="Z75" s="112">
        <v>1333</v>
      </c>
    </row>
    <row r="76" spans="1:26" x14ac:dyDescent="0.25">
      <c r="S76" s="115" t="s">
        <v>49</v>
      </c>
      <c r="T76" s="115"/>
      <c r="U76" s="112"/>
      <c r="V76" s="112">
        <v>377</v>
      </c>
      <c r="W76" s="112">
        <v>426</v>
      </c>
      <c r="X76" s="112">
        <v>482</v>
      </c>
      <c r="Y76" s="112">
        <v>518</v>
      </c>
      <c r="Z76" s="112">
        <v>544</v>
      </c>
    </row>
    <row r="77" spans="1:26" x14ac:dyDescent="0.25">
      <c r="S77" s="115" t="s">
        <v>50</v>
      </c>
      <c r="T77" s="115"/>
      <c r="U77" s="112"/>
      <c r="V77" s="112">
        <v>182</v>
      </c>
      <c r="W77" s="112">
        <v>197</v>
      </c>
      <c r="X77" s="112">
        <v>168</v>
      </c>
      <c r="Y77" s="112">
        <v>154</v>
      </c>
      <c r="Z77" s="112">
        <v>161</v>
      </c>
    </row>
    <row r="78" spans="1:26" x14ac:dyDescent="0.25">
      <c r="S78" s="115" t="s">
        <v>51</v>
      </c>
      <c r="T78" s="115"/>
      <c r="U78" s="112"/>
      <c r="V78" s="112">
        <v>120</v>
      </c>
      <c r="W78" s="112">
        <v>122</v>
      </c>
      <c r="X78" s="112">
        <v>124</v>
      </c>
      <c r="Y78" s="112">
        <v>117</v>
      </c>
      <c r="Z78" s="112">
        <v>102</v>
      </c>
    </row>
    <row r="79" spans="1:26" x14ac:dyDescent="0.25">
      <c r="S79" s="115" t="s">
        <v>52</v>
      </c>
      <c r="T79" s="115"/>
      <c r="U79" s="112"/>
      <c r="V79" s="112">
        <v>100</v>
      </c>
      <c r="W79" s="112">
        <v>122</v>
      </c>
      <c r="X79" s="112">
        <v>94</v>
      </c>
      <c r="Y79" s="112">
        <v>109</v>
      </c>
      <c r="Z79" s="112">
        <v>105</v>
      </c>
    </row>
    <row r="80" spans="1:26" x14ac:dyDescent="0.25">
      <c r="S80" s="118" t="s">
        <v>53</v>
      </c>
      <c r="T80" s="118"/>
      <c r="U80" s="112"/>
      <c r="V80" s="112">
        <v>49758</v>
      </c>
      <c r="W80" s="112">
        <v>51096</v>
      </c>
      <c r="X80" s="112">
        <v>53151</v>
      </c>
      <c r="Y80" s="112">
        <v>52653</v>
      </c>
      <c r="Z80" s="112">
        <v>52496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Moonee Valley</v>
      </c>
      <c r="D83" s="144"/>
      <c r="E83" s="144"/>
      <c r="F83" s="144"/>
      <c r="G83" s="144"/>
      <c r="H83" s="47"/>
      <c r="I83" s="47"/>
      <c r="J83" s="145" t="str">
        <f>'State data for spotlight'!A1</f>
        <v>Victoria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5511</v>
      </c>
      <c r="W83" s="112">
        <v>5782</v>
      </c>
      <c r="X83" s="112">
        <v>5927</v>
      </c>
      <c r="Y83" s="112">
        <v>6200</v>
      </c>
      <c r="Z83" s="112">
        <v>6122</v>
      </c>
      <c r="AD83" s="117"/>
    </row>
    <row r="84" spans="1:30" ht="15" customHeight="1" x14ac:dyDescent="0.25">
      <c r="A84" s="46"/>
      <c r="B84" s="46"/>
      <c r="C84" s="48"/>
      <c r="D84" s="139" t="s">
        <v>0</v>
      </c>
      <c r="E84" s="139"/>
      <c r="F84" s="139" t="s">
        <v>201</v>
      </c>
      <c r="G84" s="139"/>
      <c r="H84" s="48"/>
      <c r="I84" s="48"/>
      <c r="J84" s="48"/>
      <c r="K84" s="48"/>
      <c r="L84" s="139" t="s">
        <v>0</v>
      </c>
      <c r="M84" s="139"/>
      <c r="N84" s="139" t="s">
        <v>201</v>
      </c>
      <c r="O84" s="139"/>
      <c r="S84" s="115" t="s">
        <v>57</v>
      </c>
      <c r="T84" s="115"/>
      <c r="U84" s="112"/>
      <c r="V84" s="112">
        <v>7555</v>
      </c>
      <c r="W84" s="112">
        <v>7941</v>
      </c>
      <c r="X84" s="112">
        <v>8270</v>
      </c>
      <c r="Y84" s="112">
        <v>8519</v>
      </c>
      <c r="Z84" s="112">
        <v>8343</v>
      </c>
    </row>
    <row r="85" spans="1:30" ht="15" customHeight="1" x14ac:dyDescent="0.25">
      <c r="A85" s="46"/>
      <c r="B85" s="46"/>
      <c r="C85" s="58" t="s">
        <v>1</v>
      </c>
      <c r="D85" s="139" t="s">
        <v>2</v>
      </c>
      <c r="E85" s="139"/>
      <c r="F85" s="139" t="str">
        <f>"since "&amp;$V$2</f>
        <v>since 2016-17</v>
      </c>
      <c r="G85" s="139"/>
      <c r="H85" s="48"/>
      <c r="I85" s="48"/>
      <c r="J85" s="48"/>
      <c r="K85" s="58" t="s">
        <v>1</v>
      </c>
      <c r="L85" s="139" t="s">
        <v>2</v>
      </c>
      <c r="M85" s="139"/>
      <c r="N85" s="139" t="str">
        <f>"since "&amp;$V$2</f>
        <v>since 2016-17</v>
      </c>
      <c r="O85" s="139"/>
      <c r="S85" s="115" t="s">
        <v>195</v>
      </c>
      <c r="T85" s="115"/>
      <c r="U85" s="112"/>
      <c r="V85" s="112">
        <v>4380</v>
      </c>
      <c r="W85" s="112">
        <v>4533</v>
      </c>
      <c r="X85" s="112">
        <v>4583</v>
      </c>
      <c r="Y85" s="112">
        <v>4631</v>
      </c>
      <c r="Z85" s="112">
        <v>4504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104,572</v>
      </c>
      <c r="D86" s="96">
        <f t="shared" ref="D86:D91" si="4">AD4</f>
        <v>-5.6387581419673483E-3</v>
      </c>
      <c r="E86" s="97">
        <f t="shared" ref="E86:E91" si="5">AD4</f>
        <v>-5.6387581419673483E-3</v>
      </c>
      <c r="F86" s="96">
        <f t="shared" ref="F86:F91" si="6">AF4</f>
        <v>5.5185009535533736E-2</v>
      </c>
      <c r="G86" s="97">
        <f t="shared" ref="G86:G91" si="7">AF4</f>
        <v>5.5185009535533736E-2</v>
      </c>
      <c r="H86" s="57"/>
      <c r="I86" s="57"/>
      <c r="J86" s="140" t="str">
        <f>'State data for spotlight'!J4</f>
        <v>5,274,707</v>
      </c>
      <c r="K86" s="140"/>
      <c r="L86" s="96">
        <f>'State data for spotlight'!L4</f>
        <v>1.4421743640712803E-2</v>
      </c>
      <c r="M86" s="97">
        <f>'State data for spotlight'!L4</f>
        <v>1.4421743640712803E-2</v>
      </c>
      <c r="N86" s="96">
        <f>'State data for spotlight'!N4</f>
        <v>8.438148994686534E-2</v>
      </c>
      <c r="O86" s="97">
        <f>'State data for spotlight'!N4</f>
        <v>8.438148994686534E-2</v>
      </c>
      <c r="S86" s="115" t="s">
        <v>196</v>
      </c>
      <c r="T86" s="115"/>
      <c r="U86" s="112"/>
      <c r="V86" s="112">
        <v>2062</v>
      </c>
      <c r="W86" s="112">
        <v>2133</v>
      </c>
      <c r="X86" s="112">
        <v>2219</v>
      </c>
      <c r="Y86" s="112">
        <v>2288</v>
      </c>
      <c r="Z86" s="112">
        <v>2172</v>
      </c>
    </row>
    <row r="87" spans="1:30" ht="15" customHeight="1" x14ac:dyDescent="0.25">
      <c r="A87" s="98" t="s">
        <v>4</v>
      </c>
      <c r="B87" s="49"/>
      <c r="C87" s="57" t="str">
        <f t="shared" si="3"/>
        <v>52,019</v>
      </c>
      <c r="D87" s="96">
        <f t="shared" si="4"/>
        <v>-9.3317336075720014E-3</v>
      </c>
      <c r="E87" s="97">
        <f t="shared" si="5"/>
        <v>-9.3317336075720014E-3</v>
      </c>
      <c r="F87" s="96">
        <f t="shared" si="6"/>
        <v>5.4360824533311813E-2</v>
      </c>
      <c r="G87" s="97">
        <f t="shared" si="7"/>
        <v>5.4360824533311813E-2</v>
      </c>
      <c r="H87" s="57"/>
      <c r="I87" s="57"/>
      <c r="J87" s="140" t="str">
        <f>'State data for spotlight'!J5</f>
        <v>2,678,317</v>
      </c>
      <c r="K87" s="140"/>
      <c r="L87" s="96">
        <f>'State data for spotlight'!L5</f>
        <v>7.6054295905234603E-3</v>
      </c>
      <c r="M87" s="97">
        <f>'State data for spotlight'!L5</f>
        <v>7.6054295905234603E-3</v>
      </c>
      <c r="N87" s="96">
        <f>'State data for spotlight'!N5</f>
        <v>7.1082164833552008E-2</v>
      </c>
      <c r="O87" s="97">
        <f>'State data for spotlight'!N5</f>
        <v>7.1082164833552008E-2</v>
      </c>
      <c r="S87" s="115" t="s">
        <v>197</v>
      </c>
      <c r="T87" s="115"/>
      <c r="U87" s="112"/>
      <c r="V87" s="112">
        <v>2734</v>
      </c>
      <c r="W87" s="112">
        <v>2815</v>
      </c>
      <c r="X87" s="112">
        <v>2841</v>
      </c>
      <c r="Y87" s="112">
        <v>2798</v>
      </c>
      <c r="Z87" s="112">
        <v>2744</v>
      </c>
    </row>
    <row r="88" spans="1:30" ht="15" customHeight="1" x14ac:dyDescent="0.25">
      <c r="A88" s="98" t="s">
        <v>5</v>
      </c>
      <c r="B88" s="49"/>
      <c r="C88" s="57" t="str">
        <f t="shared" si="3"/>
        <v>52,496</v>
      </c>
      <c r="D88" s="96">
        <f t="shared" si="4"/>
        <v>-2.9817864129298988E-3</v>
      </c>
      <c r="E88" s="97">
        <f t="shared" si="5"/>
        <v>-2.9817864129298988E-3</v>
      </c>
      <c r="F88" s="96">
        <f t="shared" si="6"/>
        <v>5.4983922829582088E-2</v>
      </c>
      <c r="G88" s="97">
        <f t="shared" si="7"/>
        <v>5.4983922829582088E-2</v>
      </c>
      <c r="H88" s="57"/>
      <c r="I88" s="57"/>
      <c r="J88" s="140" t="str">
        <f>'State data for spotlight'!J6</f>
        <v>2,593,620</v>
      </c>
      <c r="K88" s="140"/>
      <c r="L88" s="96">
        <f>'State data for spotlight'!L6</f>
        <v>2.0458990541862843E-2</v>
      </c>
      <c r="M88" s="97">
        <f>'State data for spotlight'!L6</f>
        <v>2.0458990541862843E-2</v>
      </c>
      <c r="N88" s="96">
        <f>'State data for spotlight'!N6</f>
        <v>9.7278654845571522E-2</v>
      </c>
      <c r="O88" s="97">
        <f>'State data for spotlight'!N6</f>
        <v>9.7278654845571522E-2</v>
      </c>
      <c r="S88" s="115" t="s">
        <v>198</v>
      </c>
      <c r="T88" s="115"/>
      <c r="U88" s="112"/>
      <c r="V88" s="112">
        <v>2131</v>
      </c>
      <c r="W88" s="112">
        <v>2203</v>
      </c>
      <c r="X88" s="112">
        <v>2228</v>
      </c>
      <c r="Y88" s="112">
        <v>2267</v>
      </c>
      <c r="Z88" s="112">
        <v>2197</v>
      </c>
    </row>
    <row r="89" spans="1:30" ht="15" customHeight="1" x14ac:dyDescent="0.25">
      <c r="A89" s="49" t="s">
        <v>6</v>
      </c>
      <c r="B89" s="49"/>
      <c r="C89" s="57" t="str">
        <f t="shared" si="3"/>
        <v>73,183</v>
      </c>
      <c r="D89" s="96">
        <f t="shared" si="4"/>
        <v>-2.1408322635857902E-2</v>
      </c>
      <c r="E89" s="97">
        <f t="shared" si="5"/>
        <v>-2.1408322635857902E-2</v>
      </c>
      <c r="F89" s="96">
        <f t="shared" si="6"/>
        <v>4.8316860048703614E-2</v>
      </c>
      <c r="G89" s="97">
        <f t="shared" si="7"/>
        <v>4.8316860048703614E-2</v>
      </c>
      <c r="H89" s="57"/>
      <c r="I89" s="57"/>
      <c r="J89" s="140" t="str">
        <f>'State data for spotlight'!J7</f>
        <v>3,674,745</v>
      </c>
      <c r="K89" s="140"/>
      <c r="L89" s="96">
        <f>'State data for spotlight'!L7</f>
        <v>-4.8048916624486848E-3</v>
      </c>
      <c r="M89" s="97">
        <f>'State data for spotlight'!L7</f>
        <v>-4.8048916624486848E-3</v>
      </c>
      <c r="N89" s="96">
        <f>'State data for spotlight'!N7</f>
        <v>6.9960159780158238E-2</v>
      </c>
      <c r="O89" s="97">
        <f>'State data for spotlight'!N7</f>
        <v>6.9960159780158238E-2</v>
      </c>
      <c r="S89" s="115" t="s">
        <v>199</v>
      </c>
      <c r="T89" s="115"/>
      <c r="U89" s="112"/>
      <c r="V89" s="112">
        <v>1673</v>
      </c>
      <c r="W89" s="112">
        <v>1739</v>
      </c>
      <c r="X89" s="112">
        <v>1719</v>
      </c>
      <c r="Y89" s="112">
        <v>1681</v>
      </c>
      <c r="Z89" s="112">
        <v>1665</v>
      </c>
    </row>
    <row r="90" spans="1:30" ht="15" customHeight="1" x14ac:dyDescent="0.25">
      <c r="A90" s="49" t="s">
        <v>98</v>
      </c>
      <c r="B90" s="49"/>
      <c r="C90" s="57" t="str">
        <f t="shared" si="3"/>
        <v>$53,113</v>
      </c>
      <c r="D90" s="96">
        <f t="shared" si="4"/>
        <v>5.058134325391217E-2</v>
      </c>
      <c r="E90" s="97">
        <f t="shared" si="5"/>
        <v>5.058134325391217E-2</v>
      </c>
      <c r="F90" s="96">
        <f t="shared" si="6"/>
        <v>0.12229960592069822</v>
      </c>
      <c r="G90" s="97">
        <f t="shared" si="7"/>
        <v>0.12229960592069822</v>
      </c>
      <c r="H90" s="57"/>
      <c r="I90" s="57"/>
      <c r="J90" s="57"/>
      <c r="K90" s="57" t="str">
        <f>'State data for spotlight'!J8</f>
        <v>$47,209</v>
      </c>
      <c r="L90" s="96">
        <f>'State data for spotlight'!L8</f>
        <v>5.506898121546655E-2</v>
      </c>
      <c r="M90" s="97">
        <f>'State data for spotlight'!L8</f>
        <v>5.506898121546655E-2</v>
      </c>
      <c r="N90" s="96">
        <f>'State data for spotlight'!N8</f>
        <v>0.1204561491199776</v>
      </c>
      <c r="O90" s="97">
        <f>'State data for spotlight'!N8</f>
        <v>0.1204561491199776</v>
      </c>
      <c r="S90" s="115" t="s">
        <v>58</v>
      </c>
      <c r="T90" s="115"/>
      <c r="U90" s="112"/>
      <c r="V90" s="112">
        <v>2502</v>
      </c>
      <c r="W90" s="112">
        <v>2652</v>
      </c>
      <c r="X90" s="112">
        <v>2872</v>
      </c>
      <c r="Y90" s="112">
        <v>2949</v>
      </c>
      <c r="Z90" s="112">
        <v>2719</v>
      </c>
    </row>
    <row r="91" spans="1:30" ht="15" customHeight="1" x14ac:dyDescent="0.25">
      <c r="A91" s="49" t="s">
        <v>7</v>
      </c>
      <c r="B91" s="49"/>
      <c r="C91" s="57" t="str">
        <f t="shared" si="3"/>
        <v>$5,756.3 mil</v>
      </c>
      <c r="D91" s="96">
        <f t="shared" si="4"/>
        <v>3.3381673172305559E-2</v>
      </c>
      <c r="E91" s="97">
        <f t="shared" si="5"/>
        <v>3.3381673172305559E-2</v>
      </c>
      <c r="F91" s="96">
        <f t="shared" si="6"/>
        <v>0.23103784505897584</v>
      </c>
      <c r="G91" s="97">
        <f t="shared" si="7"/>
        <v>0.23103784505897584</v>
      </c>
      <c r="H91" s="57"/>
      <c r="I91" s="57"/>
      <c r="J91" s="57"/>
      <c r="K91" s="57" t="str">
        <f>'State data for spotlight'!J9</f>
        <v>$245.4 bil</v>
      </c>
      <c r="L91" s="96">
        <f>'State data for spotlight'!L9</f>
        <v>4.7371657837374626E-2</v>
      </c>
      <c r="M91" s="97">
        <f>'State data for spotlight'!L9</f>
        <v>4.7371657837374626E-2</v>
      </c>
      <c r="N91" s="96">
        <f>'State data for spotlight'!N9</f>
        <v>0.24227335855331145</v>
      </c>
      <c r="O91" s="97">
        <f>'State data for spotlight'!N9</f>
        <v>0.24227335855331145</v>
      </c>
      <c r="S91" s="118" t="s">
        <v>53</v>
      </c>
      <c r="T91" s="118"/>
      <c r="U91" s="112"/>
      <c r="V91" s="112">
        <v>35258</v>
      </c>
      <c r="W91" s="112">
        <v>36192</v>
      </c>
      <c r="X91" s="112">
        <v>37278</v>
      </c>
      <c r="Y91" s="112">
        <v>37822</v>
      </c>
      <c r="Z91" s="112">
        <v>36710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5" t="s">
        <v>202</v>
      </c>
      <c r="S93" s="115" t="s">
        <v>56</v>
      </c>
      <c r="T93" s="115"/>
      <c r="U93" s="112"/>
      <c r="V93" s="112">
        <v>3846</v>
      </c>
      <c r="W93" s="112">
        <v>4058</v>
      </c>
      <c r="X93" s="112">
        <v>4259</v>
      </c>
      <c r="Y93" s="112">
        <v>4414</v>
      </c>
      <c r="Z93" s="112">
        <v>4440</v>
      </c>
    </row>
    <row r="94" spans="1:30" ht="15" customHeight="1" x14ac:dyDescent="0.25">
      <c r="A94" s="136" t="s">
        <v>203</v>
      </c>
      <c r="S94" s="115" t="s">
        <v>57</v>
      </c>
      <c r="T94" s="115"/>
      <c r="U94" s="112"/>
      <c r="V94" s="112">
        <v>9471</v>
      </c>
      <c r="W94" s="112">
        <v>9939</v>
      </c>
      <c r="X94" s="112">
        <v>10294</v>
      </c>
      <c r="Y94" s="112">
        <v>10564</v>
      </c>
      <c r="Z94" s="112">
        <v>10487</v>
      </c>
    </row>
    <row r="95" spans="1:30" ht="15" customHeight="1" x14ac:dyDescent="0.25">
      <c r="A95" s="134" t="s">
        <v>286</v>
      </c>
      <c r="S95" s="115" t="s">
        <v>195</v>
      </c>
      <c r="T95" s="115"/>
      <c r="U95" s="112"/>
      <c r="V95" s="112">
        <v>821</v>
      </c>
      <c r="W95" s="112">
        <v>875</v>
      </c>
      <c r="X95" s="112">
        <v>914</v>
      </c>
      <c r="Y95" s="112">
        <v>946</v>
      </c>
      <c r="Z95" s="112">
        <v>929</v>
      </c>
    </row>
    <row r="96" spans="1:30" ht="15" customHeight="1" x14ac:dyDescent="0.25">
      <c r="A96" s="135" t="s">
        <v>278</v>
      </c>
      <c r="S96" s="115" t="s">
        <v>196</v>
      </c>
      <c r="T96" s="115"/>
      <c r="U96" s="112"/>
      <c r="V96" s="112">
        <v>3378</v>
      </c>
      <c r="W96" s="112">
        <v>3596</v>
      </c>
      <c r="X96" s="112">
        <v>3773</v>
      </c>
      <c r="Y96" s="112">
        <v>3848</v>
      </c>
      <c r="Z96" s="112">
        <v>3778</v>
      </c>
    </row>
    <row r="97" spans="1:32" ht="15" customHeight="1" x14ac:dyDescent="0.25">
      <c r="A97" s="134" t="s">
        <v>290</v>
      </c>
      <c r="S97" s="115" t="s">
        <v>197</v>
      </c>
      <c r="T97" s="115"/>
      <c r="U97" s="112"/>
      <c r="V97" s="112">
        <v>6940</v>
      </c>
      <c r="W97" s="112">
        <v>7015</v>
      </c>
      <c r="X97" s="112">
        <v>7080</v>
      </c>
      <c r="Y97" s="112">
        <v>7059</v>
      </c>
      <c r="Z97" s="112">
        <v>6867</v>
      </c>
    </row>
    <row r="98" spans="1:32" ht="15" customHeight="1" x14ac:dyDescent="0.25">
      <c r="A98" s="134" t="s">
        <v>291</v>
      </c>
      <c r="S98" s="115" t="s">
        <v>198</v>
      </c>
      <c r="T98" s="115"/>
      <c r="U98" s="112"/>
      <c r="V98" s="112">
        <v>3224</v>
      </c>
      <c r="W98" s="112">
        <v>3311</v>
      </c>
      <c r="X98" s="112">
        <v>3363</v>
      </c>
      <c r="Y98" s="112">
        <v>3395</v>
      </c>
      <c r="Z98" s="112">
        <v>3322</v>
      </c>
    </row>
    <row r="99" spans="1:32" ht="15" customHeight="1" x14ac:dyDescent="0.25">
      <c r="S99" s="115" t="s">
        <v>199</v>
      </c>
      <c r="T99" s="115"/>
      <c r="U99" s="112"/>
      <c r="V99" s="112">
        <v>189</v>
      </c>
      <c r="W99" s="112">
        <v>203</v>
      </c>
      <c r="X99" s="112">
        <v>218</v>
      </c>
      <c r="Y99" s="112">
        <v>209</v>
      </c>
      <c r="Z99" s="112">
        <v>230</v>
      </c>
    </row>
    <row r="100" spans="1:32" ht="15" customHeight="1" x14ac:dyDescent="0.25">
      <c r="S100" s="115" t="s">
        <v>58</v>
      </c>
      <c r="T100" s="115"/>
      <c r="U100" s="112"/>
      <c r="V100" s="112">
        <v>980</v>
      </c>
      <c r="W100" s="112">
        <v>1036</v>
      </c>
      <c r="X100" s="112">
        <v>1181</v>
      </c>
      <c r="Y100" s="112">
        <v>1170</v>
      </c>
      <c r="Z100" s="112">
        <v>1150</v>
      </c>
    </row>
    <row r="101" spans="1:32" x14ac:dyDescent="0.25">
      <c r="A101" s="18"/>
      <c r="S101" s="118" t="s">
        <v>53</v>
      </c>
      <c r="T101" s="118"/>
      <c r="U101" s="112"/>
      <c r="V101" s="112">
        <v>34555</v>
      </c>
      <c r="W101" s="112">
        <v>35477</v>
      </c>
      <c r="X101" s="112">
        <v>36539</v>
      </c>
      <c r="Y101" s="112">
        <v>36962</v>
      </c>
      <c r="Z101" s="112">
        <v>36427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204</v>
      </c>
      <c r="Y103" s="106" t="s">
        <v>281</v>
      </c>
      <c r="Z103" s="106" t="s">
        <v>287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75268</v>
      </c>
      <c r="W104" s="112">
        <v>77570</v>
      </c>
      <c r="X104" s="112">
        <v>79629</v>
      </c>
      <c r="Y104" s="112">
        <v>79867</v>
      </c>
      <c r="Z104" s="112">
        <v>79867</v>
      </c>
      <c r="AB104" s="109" t="str">
        <f>TEXT(Z104,"###,###")</f>
        <v>79,867</v>
      </c>
      <c r="AD104" s="130">
        <f>Z104/($Z$4)*100</f>
        <v>76.375129097655204</v>
      </c>
      <c r="AF104" s="109"/>
    </row>
    <row r="105" spans="1:32" x14ac:dyDescent="0.25">
      <c r="S105" s="115" t="s">
        <v>17</v>
      </c>
      <c r="T105" s="115"/>
      <c r="U105" s="112"/>
      <c r="V105" s="112">
        <v>17962</v>
      </c>
      <c r="W105" s="112">
        <v>17779</v>
      </c>
      <c r="X105" s="112">
        <v>19166</v>
      </c>
      <c r="Y105" s="112">
        <v>18387</v>
      </c>
      <c r="Z105" s="112">
        <v>18916</v>
      </c>
      <c r="AB105" s="109" t="str">
        <f>TEXT(Z105,"###,###")</f>
        <v>18,916</v>
      </c>
      <c r="AD105" s="130">
        <f>Z105/($Z$4)*100</f>
        <v>18.088972191408789</v>
      </c>
      <c r="AF105" s="109"/>
    </row>
    <row r="106" spans="1:32" x14ac:dyDescent="0.25">
      <c r="S106" s="118" t="s">
        <v>53</v>
      </c>
      <c r="T106" s="118"/>
      <c r="U106" s="120"/>
      <c r="V106" s="120">
        <v>93230</v>
      </c>
      <c r="W106" s="120">
        <v>95349</v>
      </c>
      <c r="X106" s="120">
        <v>98795</v>
      </c>
      <c r="Y106" s="120">
        <v>98254</v>
      </c>
      <c r="Z106" s="120">
        <v>98783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13076</v>
      </c>
      <c r="W108" s="112">
        <v>15562</v>
      </c>
      <c r="X108" s="112">
        <v>14527</v>
      </c>
      <c r="Y108" s="112">
        <v>15027</v>
      </c>
      <c r="Z108" s="112">
        <v>14224</v>
      </c>
      <c r="AB108" s="109" t="str">
        <f>TEXT(Z108,"###,###")</f>
        <v>14,224</v>
      </c>
      <c r="AD108" s="130">
        <f>Z108/($Z$4)*100</f>
        <v>13.602111463871783</v>
      </c>
      <c r="AF108" s="109"/>
    </row>
    <row r="109" spans="1:32" x14ac:dyDescent="0.25">
      <c r="S109" s="115" t="s">
        <v>20</v>
      </c>
      <c r="T109" s="115"/>
      <c r="U109" s="112"/>
      <c r="V109" s="112">
        <v>12412</v>
      </c>
      <c r="W109" s="112">
        <v>12739</v>
      </c>
      <c r="X109" s="112">
        <v>12746</v>
      </c>
      <c r="Y109" s="112">
        <v>12989</v>
      </c>
      <c r="Z109" s="112">
        <v>13901</v>
      </c>
      <c r="AB109" s="109" t="str">
        <f>TEXT(Z109,"###,###")</f>
        <v>13,901</v>
      </c>
      <c r="AD109" s="130">
        <f>Z109/($Z$4)*100</f>
        <v>13.293233370309451</v>
      </c>
      <c r="AF109" s="109"/>
    </row>
    <row r="110" spans="1:32" x14ac:dyDescent="0.25">
      <c r="S110" s="115" t="s">
        <v>21</v>
      </c>
      <c r="T110" s="115"/>
      <c r="U110" s="112"/>
      <c r="V110" s="112">
        <v>21814</v>
      </c>
      <c r="W110" s="112">
        <v>21559</v>
      </c>
      <c r="X110" s="112">
        <v>23367</v>
      </c>
      <c r="Y110" s="112">
        <v>22226</v>
      </c>
      <c r="Z110" s="112">
        <v>21996</v>
      </c>
      <c r="AB110" s="109" t="str">
        <f>TEXT(Z110,"###,###")</f>
        <v>21,996</v>
      </c>
      <c r="AD110" s="130">
        <f>Z110/($Z$4)*100</f>
        <v>21.034311287916459</v>
      </c>
      <c r="AF110" s="109"/>
    </row>
    <row r="111" spans="1:32" x14ac:dyDescent="0.25">
      <c r="S111" s="115" t="s">
        <v>22</v>
      </c>
      <c r="T111" s="115"/>
      <c r="U111" s="112"/>
      <c r="V111" s="112">
        <v>44985</v>
      </c>
      <c r="W111" s="112">
        <v>45261</v>
      </c>
      <c r="X111" s="112">
        <v>48129</v>
      </c>
      <c r="Y111" s="112">
        <v>48034</v>
      </c>
      <c r="Z111" s="112">
        <v>48200</v>
      </c>
      <c r="AB111" s="109" t="str">
        <f>TEXT(Z111,"###,###")</f>
        <v>48,200</v>
      </c>
      <c r="AD111" s="130">
        <f>Z111/($Z$4)*100</f>
        <v>46.09264430249015</v>
      </c>
      <c r="AF111" s="109"/>
    </row>
    <row r="112" spans="1:32" x14ac:dyDescent="0.25">
      <c r="S112" s="118" t="s">
        <v>53</v>
      </c>
      <c r="T112" s="118"/>
      <c r="U112" s="112"/>
      <c r="V112" s="112">
        <v>99101</v>
      </c>
      <c r="W112" s="112">
        <v>102114</v>
      </c>
      <c r="X112" s="112">
        <v>105528</v>
      </c>
      <c r="Y112" s="112">
        <v>105162</v>
      </c>
      <c r="Z112" s="112">
        <v>104572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40.29</v>
      </c>
      <c r="W118" s="131">
        <v>40.33</v>
      </c>
      <c r="X118" s="131">
        <v>40.299999999999997</v>
      </c>
      <c r="Y118" s="131">
        <v>40.5</v>
      </c>
      <c r="Z118" s="131">
        <v>40.880000000000003</v>
      </c>
      <c r="AB118" s="109" t="str">
        <f>TEXT(Z118,"##.0")</f>
        <v>40.9</v>
      </c>
    </row>
    <row r="120" spans="19:32" x14ac:dyDescent="0.25">
      <c r="S120" s="101" t="s">
        <v>100</v>
      </c>
      <c r="T120" s="112"/>
      <c r="U120" s="112"/>
      <c r="V120" s="112">
        <v>60876</v>
      </c>
      <c r="W120" s="112">
        <v>62465</v>
      </c>
      <c r="X120" s="112">
        <v>64270</v>
      </c>
      <c r="Y120" s="112">
        <v>65250</v>
      </c>
      <c r="Z120" s="112">
        <v>63551</v>
      </c>
      <c r="AB120" s="109" t="str">
        <f>TEXT(Z120,"###,###")</f>
        <v>63,551</v>
      </c>
    </row>
    <row r="121" spans="19:32" x14ac:dyDescent="0.25">
      <c r="S121" s="101" t="s">
        <v>101</v>
      </c>
      <c r="T121" s="112"/>
      <c r="U121" s="112"/>
      <c r="V121" s="112">
        <v>4020</v>
      </c>
      <c r="W121" s="112">
        <v>4100</v>
      </c>
      <c r="X121" s="112">
        <v>4241</v>
      </c>
      <c r="Y121" s="112">
        <v>4130</v>
      </c>
      <c r="Z121" s="112">
        <v>4050</v>
      </c>
      <c r="AB121" s="109" t="str">
        <f>TEXT(Z121,"###,###")</f>
        <v>4,050</v>
      </c>
    </row>
    <row r="122" spans="19:32" x14ac:dyDescent="0.25">
      <c r="S122" s="101" t="s">
        <v>102</v>
      </c>
      <c r="T122" s="112"/>
      <c r="U122" s="112"/>
      <c r="V122" s="112">
        <v>4914</v>
      </c>
      <c r="W122" s="112">
        <v>5104</v>
      </c>
      <c r="X122" s="112">
        <v>5312</v>
      </c>
      <c r="Y122" s="112">
        <v>5404</v>
      </c>
      <c r="Z122" s="112">
        <v>5576</v>
      </c>
      <c r="AB122" s="109" t="str">
        <f>TEXT(Z122,"###,###")</f>
        <v>5,576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65790</v>
      </c>
      <c r="W124" s="112">
        <v>67569</v>
      </c>
      <c r="X124" s="112">
        <v>69582</v>
      </c>
      <c r="Y124" s="112">
        <v>70654</v>
      </c>
      <c r="Z124" s="112">
        <v>69127</v>
      </c>
      <c r="AB124" s="109" t="str">
        <f>TEXT(Z124,"###,###")</f>
        <v>69,127</v>
      </c>
      <c r="AD124" s="127">
        <f>Z124/$Z$7*100</f>
        <v>94.457729254061746</v>
      </c>
    </row>
    <row r="125" spans="19:32" x14ac:dyDescent="0.25">
      <c r="S125" s="101" t="s">
        <v>104</v>
      </c>
      <c r="T125" s="112"/>
      <c r="U125" s="112"/>
      <c r="V125" s="112">
        <v>8934</v>
      </c>
      <c r="W125" s="112">
        <v>9204</v>
      </c>
      <c r="X125" s="112">
        <v>9553</v>
      </c>
      <c r="Y125" s="112">
        <v>9534</v>
      </c>
      <c r="Z125" s="112">
        <v>9626</v>
      </c>
      <c r="AB125" s="109" t="str">
        <f>TEXT(Z125,"###,###")</f>
        <v>9,626</v>
      </c>
      <c r="AD125" s="127">
        <f>Z125/$Z$7*100</f>
        <v>13.153327958678929</v>
      </c>
    </row>
    <row r="127" spans="19:32" x14ac:dyDescent="0.25">
      <c r="S127" s="101" t="s">
        <v>105</v>
      </c>
      <c r="T127" s="112"/>
      <c r="U127" s="112"/>
      <c r="V127" s="112">
        <v>35258</v>
      </c>
      <c r="W127" s="112">
        <v>36196</v>
      </c>
      <c r="X127" s="112">
        <v>37278</v>
      </c>
      <c r="Y127" s="112">
        <v>37817</v>
      </c>
      <c r="Z127" s="112">
        <v>36709</v>
      </c>
      <c r="AB127" s="109" t="str">
        <f>TEXT(Z127,"###,###")</f>
        <v>36,709</v>
      </c>
      <c r="AD127" s="127">
        <f>Z127/$Z$7*100</f>
        <v>50.160556413374692</v>
      </c>
    </row>
    <row r="128" spans="19:32" x14ac:dyDescent="0.25">
      <c r="S128" s="101" t="s">
        <v>106</v>
      </c>
      <c r="T128" s="112"/>
      <c r="U128" s="112"/>
      <c r="V128" s="112">
        <v>34556</v>
      </c>
      <c r="W128" s="112">
        <v>35482</v>
      </c>
      <c r="X128" s="112">
        <v>36539</v>
      </c>
      <c r="Y128" s="112">
        <v>36963</v>
      </c>
      <c r="Z128" s="112">
        <v>36425</v>
      </c>
      <c r="AB128" s="109" t="str">
        <f>TEXT(Z128,"###,###")</f>
        <v>36,425</v>
      </c>
      <c r="AD128" s="127">
        <f>Z128/$Z$7*100</f>
        <v>49.77248814615416</v>
      </c>
    </row>
    <row r="130" spans="19:20" x14ac:dyDescent="0.25">
      <c r="S130" s="101" t="s">
        <v>282</v>
      </c>
      <c r="T130" s="127">
        <v>86.838473415957267</v>
      </c>
    </row>
    <row r="131" spans="19:20" x14ac:dyDescent="0.25">
      <c r="S131" s="101" t="s">
        <v>283</v>
      </c>
      <c r="T131" s="127">
        <v>5.5340721205744501</v>
      </c>
    </row>
    <row r="132" spans="19:20" x14ac:dyDescent="0.25">
      <c r="S132" s="101" t="s">
        <v>284</v>
      </c>
      <c r="T132" s="127">
        <v>7.6192558381044773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DFB9CFD-68D0-4875-BF83-36A007B023C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3B1A92E4-433E-4337-BC7C-36F3D23BFBE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D5FE29D2-863D-497C-B990-59A636067BB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4FEE5E4B-46A6-4328-B0A5-6516EF3777F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D5BD6D-B755-4262-B773-6F1EF1D62052}">
  <sheetPr codeName="Sheet115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162</v>
      </c>
      <c r="T1" s="99"/>
      <c r="U1" s="99"/>
      <c r="V1" s="99"/>
      <c r="W1" s="99"/>
      <c r="X1" s="99"/>
      <c r="Y1" s="100" t="s">
        <v>250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204</v>
      </c>
      <c r="Y2" s="103" t="s">
        <v>281</v>
      </c>
      <c r="Z2" s="103" t="s">
        <v>287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60" t="s">
        <v>292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162</v>
      </c>
      <c r="Y3" s="105" t="s">
        <v>250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8.51 Moorabool, Victoria,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25290</v>
      </c>
      <c r="W4" s="108">
        <v>26228</v>
      </c>
      <c r="X4" s="108">
        <v>27169</v>
      </c>
      <c r="Y4" s="108">
        <v>27887</v>
      </c>
      <c r="Z4" s="108">
        <v>29335</v>
      </c>
      <c r="AB4" s="109" t="str">
        <f>TEXT(Z4,"###,###")</f>
        <v>29,335</v>
      </c>
      <c r="AD4" s="110">
        <f>Z4/Y4-1</f>
        <v>5.1923835478896896E-2</v>
      </c>
      <c r="AF4" s="110">
        <f>Z4/V4-1</f>
        <v>0.15994464215104776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13272</v>
      </c>
      <c r="W5" s="108">
        <v>13819</v>
      </c>
      <c r="X5" s="108">
        <v>14086</v>
      </c>
      <c r="Y5" s="108">
        <v>14336</v>
      </c>
      <c r="Z5" s="108">
        <v>14821</v>
      </c>
      <c r="AB5" s="109" t="str">
        <f>TEXT(Z5,"###,###")</f>
        <v>14,821</v>
      </c>
      <c r="AD5" s="110">
        <f t="shared" ref="AD5:AD9" si="0">Z5/Y5-1</f>
        <v>3.3830915178571397E-2</v>
      </c>
      <c r="AF5" s="110">
        <f t="shared" ref="AF5:AF9" si="1">Z5/V5-1</f>
        <v>0.11671187462326693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12021</v>
      </c>
      <c r="W6" s="108">
        <v>12406</v>
      </c>
      <c r="X6" s="108">
        <v>13080</v>
      </c>
      <c r="Y6" s="108">
        <v>13550</v>
      </c>
      <c r="Z6" s="108">
        <v>14494</v>
      </c>
      <c r="AB6" s="109" t="str">
        <f>TEXT(Z6,"###,###")</f>
        <v>14,494</v>
      </c>
      <c r="AD6" s="110">
        <f t="shared" si="0"/>
        <v>6.9667896678966779E-2</v>
      </c>
      <c r="AF6" s="110">
        <f t="shared" si="1"/>
        <v>0.20572331752765982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18263</v>
      </c>
      <c r="W7" s="108">
        <v>19057</v>
      </c>
      <c r="X7" s="108">
        <v>19613</v>
      </c>
      <c r="Y7" s="108">
        <v>20509</v>
      </c>
      <c r="Z7" s="108">
        <v>21074</v>
      </c>
      <c r="AB7" s="109" t="str">
        <f>TEXT(Z7,"###,###")</f>
        <v>21,074</v>
      </c>
      <c r="AD7" s="110">
        <f t="shared" si="0"/>
        <v>2.7548880979082258E-2</v>
      </c>
      <c r="AF7" s="110">
        <f t="shared" si="1"/>
        <v>0.15391775721403933</v>
      </c>
    </row>
    <row r="8" spans="1:32" ht="17.25" customHeight="1" x14ac:dyDescent="0.25">
      <c r="A8" s="64" t="s">
        <v>12</v>
      </c>
      <c r="B8" s="65"/>
      <c r="C8" s="29"/>
      <c r="D8" s="66" t="str">
        <f>AB4</f>
        <v>29,335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21,074</v>
      </c>
      <c r="P8" s="67"/>
      <c r="S8" s="107" t="s">
        <v>84</v>
      </c>
      <c r="T8" s="108"/>
      <c r="U8" s="108"/>
      <c r="V8" s="108">
        <v>45562.720000000001</v>
      </c>
      <c r="W8" s="108">
        <v>47154.5</v>
      </c>
      <c r="X8" s="108">
        <v>48394.5</v>
      </c>
      <c r="Y8" s="108">
        <v>48753.08</v>
      </c>
      <c r="Z8" s="108">
        <v>50213</v>
      </c>
      <c r="AB8" s="109" t="str">
        <f>TEXT(Z8,"$###,###")</f>
        <v>$50,213</v>
      </c>
      <c r="AD8" s="110">
        <f t="shared" si="0"/>
        <v>2.9945185001645003E-2</v>
      </c>
      <c r="AF8" s="110">
        <f t="shared" si="1"/>
        <v>0.10206326575761926</v>
      </c>
    </row>
    <row r="9" spans="1:32" x14ac:dyDescent="0.25">
      <c r="A9" s="30" t="s">
        <v>14</v>
      </c>
      <c r="B9" s="71"/>
      <c r="C9" s="72"/>
      <c r="D9" s="73">
        <f>AD104</f>
        <v>74.682120334071939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51.665559457150991</v>
      </c>
      <c r="P9" s="74" t="s">
        <v>85</v>
      </c>
      <c r="S9" s="107" t="s">
        <v>7</v>
      </c>
      <c r="T9" s="108"/>
      <c r="U9" s="108"/>
      <c r="V9" s="108">
        <v>1019516748</v>
      </c>
      <c r="W9" s="108">
        <v>1112878533</v>
      </c>
      <c r="X9" s="108">
        <v>1182667906</v>
      </c>
      <c r="Y9" s="108">
        <v>1271767301</v>
      </c>
      <c r="Z9" s="108">
        <v>1354076272</v>
      </c>
      <c r="AB9" s="109" t="str">
        <f>TEXT(Z9/1000000,"$#,###.0")&amp;" mil"</f>
        <v>$1,354.1 mil</v>
      </c>
      <c r="AD9" s="110">
        <f t="shared" si="0"/>
        <v>6.4720150404307342E-2</v>
      </c>
      <c r="AF9" s="110">
        <f t="shared" si="1"/>
        <v>0.32815500545362308</v>
      </c>
    </row>
    <row r="10" spans="1:32" x14ac:dyDescent="0.25">
      <c r="A10" s="30" t="s">
        <v>17</v>
      </c>
      <c r="B10" s="71"/>
      <c r="C10" s="72"/>
      <c r="D10" s="73">
        <f>AD105</f>
        <v>17.255837736492243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48.225301319161048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85.660055044130218</v>
      </c>
      <c r="P11" s="74" t="s">
        <v>85</v>
      </c>
      <c r="S11" s="107" t="s">
        <v>29</v>
      </c>
      <c r="T11" s="112"/>
      <c r="U11" s="112"/>
      <c r="V11" s="112">
        <v>22662</v>
      </c>
      <c r="W11" s="112">
        <v>23505</v>
      </c>
      <c r="X11" s="112">
        <v>24467</v>
      </c>
      <c r="Y11" s="112">
        <v>25041</v>
      </c>
      <c r="Z11" s="112">
        <v>26312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6.994400683306444</v>
      </c>
      <c r="P12" s="74" t="s">
        <v>85</v>
      </c>
      <c r="S12" s="107" t="s">
        <v>30</v>
      </c>
      <c r="T12" s="112"/>
      <c r="U12" s="112"/>
      <c r="V12" s="112">
        <v>2629</v>
      </c>
      <c r="W12" s="112">
        <v>2717</v>
      </c>
      <c r="X12" s="112">
        <v>2704</v>
      </c>
      <c r="Y12" s="112">
        <v>2840</v>
      </c>
      <c r="Z12" s="112">
        <v>3023</v>
      </c>
    </row>
    <row r="13" spans="1:32" ht="15" customHeight="1" x14ac:dyDescent="0.25">
      <c r="A13" s="30" t="s">
        <v>19</v>
      </c>
      <c r="B13" s="72"/>
      <c r="C13" s="72"/>
      <c r="D13" s="73">
        <f>AD108</f>
        <v>15.708198397818308</v>
      </c>
      <c r="E13" s="74" t="s">
        <v>85</v>
      </c>
      <c r="F13" s="24"/>
      <c r="G13" s="142" t="s">
        <v>285</v>
      </c>
      <c r="H13" s="143"/>
      <c r="I13" s="143"/>
      <c r="J13" s="143"/>
      <c r="K13" s="143"/>
      <c r="L13" s="143"/>
      <c r="M13" s="81"/>
      <c r="N13" s="72"/>
      <c r="O13" s="73">
        <f>T132</f>
        <v>7.3692701907563833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14.910516447929096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41.6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22.890744844042953</v>
      </c>
      <c r="E15" s="74" t="s">
        <v>85</v>
      </c>
      <c r="F15" s="24"/>
      <c r="G15" s="33" t="s">
        <v>279</v>
      </c>
      <c r="H15" s="72"/>
      <c r="I15" s="72"/>
      <c r="J15" s="72"/>
      <c r="K15" s="82"/>
      <c r="L15" s="72"/>
      <c r="M15" s="72"/>
      <c r="N15" s="72"/>
      <c r="O15" s="73">
        <f>AB38</f>
        <v>15.380599848139711</v>
      </c>
      <c r="P15" s="74" t="s">
        <v>85</v>
      </c>
      <c r="S15" s="115" t="s">
        <v>61</v>
      </c>
      <c r="T15" s="115"/>
      <c r="U15" s="116"/>
      <c r="V15" s="116">
        <v>701</v>
      </c>
      <c r="W15" s="116">
        <v>744</v>
      </c>
      <c r="X15" s="116">
        <v>740</v>
      </c>
      <c r="Y15" s="112">
        <v>775</v>
      </c>
      <c r="Z15" s="112">
        <v>767</v>
      </c>
      <c r="AB15" s="117">
        <f t="shared" ref="AB15:AB34" si="2">IF(Z15="np",0,Z15/$Z$34)</f>
        <v>2.6146241690813022E-2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39.396625191750466</v>
      </c>
      <c r="E16" s="85" t="s">
        <v>85</v>
      </c>
      <c r="F16" s="24"/>
      <c r="G16" s="86" t="s">
        <v>280</v>
      </c>
      <c r="H16" s="35"/>
      <c r="I16" s="35"/>
      <c r="J16" s="35"/>
      <c r="K16" s="36"/>
      <c r="L16" s="35"/>
      <c r="M16" s="35"/>
      <c r="N16" s="35"/>
      <c r="O16" s="84">
        <f>AB37</f>
        <v>84.61940015186029</v>
      </c>
      <c r="P16" s="37" t="s">
        <v>85</v>
      </c>
      <c r="S16" s="115" t="s">
        <v>62</v>
      </c>
      <c r="T16" s="115"/>
      <c r="U16" s="116"/>
      <c r="V16" s="116">
        <v>111</v>
      </c>
      <c r="W16" s="116">
        <v>103</v>
      </c>
      <c r="X16" s="116">
        <v>116</v>
      </c>
      <c r="Y16" s="112">
        <v>118</v>
      </c>
      <c r="Z16" s="112">
        <v>104</v>
      </c>
      <c r="AB16" s="117">
        <f t="shared" si="2"/>
        <v>3.5452531106187147E-3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1402</v>
      </c>
      <c r="W17" s="116">
        <v>1566</v>
      </c>
      <c r="X17" s="116">
        <v>1480</v>
      </c>
      <c r="Y17" s="112">
        <v>1439</v>
      </c>
      <c r="Z17" s="112">
        <v>1478</v>
      </c>
      <c r="AB17" s="117">
        <f t="shared" si="2"/>
        <v>5.0383500937446736E-2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289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204</v>
      </c>
      <c r="W18" s="116">
        <v>212</v>
      </c>
      <c r="X18" s="116">
        <v>250</v>
      </c>
      <c r="Y18" s="112">
        <v>261</v>
      </c>
      <c r="Z18" s="112">
        <v>299</v>
      </c>
      <c r="AB18" s="117">
        <f t="shared" si="2"/>
        <v>1.0192602693028805E-2</v>
      </c>
    </row>
    <row r="19" spans="1:28" x14ac:dyDescent="0.25">
      <c r="A19" s="63" t="str">
        <f>$S$1&amp;" ("&amp;$V$2&amp;" to "&amp;$Z$2&amp;")"</f>
        <v>Moorabool (2016-17 to 2020-21)</v>
      </c>
      <c r="B19" s="63"/>
      <c r="C19" s="63"/>
      <c r="D19" s="63"/>
      <c r="E19" s="63"/>
      <c r="F19" s="63"/>
      <c r="G19" s="63" t="str">
        <f>$S$1&amp;" ("&amp;$V$2&amp;" to "&amp;$Z$2&amp;")"</f>
        <v>Moorabool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2481</v>
      </c>
      <c r="W19" s="116">
        <v>2772</v>
      </c>
      <c r="X19" s="116">
        <v>3025</v>
      </c>
      <c r="Y19" s="112">
        <v>3177</v>
      </c>
      <c r="Z19" s="112">
        <v>3370</v>
      </c>
      <c r="AB19" s="117">
        <f t="shared" si="2"/>
        <v>0.11487983637293335</v>
      </c>
    </row>
    <row r="20" spans="1:28" x14ac:dyDescent="0.25">
      <c r="S20" s="115" t="s">
        <v>66</v>
      </c>
      <c r="T20" s="115"/>
      <c r="U20" s="116"/>
      <c r="V20" s="116">
        <v>904</v>
      </c>
      <c r="W20" s="116">
        <v>944</v>
      </c>
      <c r="X20" s="116">
        <v>942</v>
      </c>
      <c r="Y20" s="112">
        <v>935</v>
      </c>
      <c r="Z20" s="112">
        <v>967</v>
      </c>
      <c r="AB20" s="117">
        <f t="shared" si="2"/>
        <v>3.2964036134310551E-2</v>
      </c>
    </row>
    <row r="21" spans="1:28" x14ac:dyDescent="0.25">
      <c r="S21" s="115" t="s">
        <v>67</v>
      </c>
      <c r="T21" s="115"/>
      <c r="U21" s="116"/>
      <c r="V21" s="116">
        <v>2092</v>
      </c>
      <c r="W21" s="116">
        <v>2185</v>
      </c>
      <c r="X21" s="116">
        <v>2176</v>
      </c>
      <c r="Y21" s="112">
        <v>2248</v>
      </c>
      <c r="Z21" s="112">
        <v>2577</v>
      </c>
      <c r="AB21" s="117">
        <f t="shared" si="2"/>
        <v>8.7847281404465655E-2</v>
      </c>
    </row>
    <row r="22" spans="1:28" x14ac:dyDescent="0.25">
      <c r="S22" s="115" t="s">
        <v>68</v>
      </c>
      <c r="T22" s="115"/>
      <c r="U22" s="116"/>
      <c r="V22" s="116">
        <v>1386</v>
      </c>
      <c r="W22" s="116">
        <v>1506</v>
      </c>
      <c r="X22" s="116">
        <v>1599</v>
      </c>
      <c r="Y22" s="112">
        <v>1690</v>
      </c>
      <c r="Z22" s="112">
        <v>1803</v>
      </c>
      <c r="AB22" s="117">
        <f t="shared" si="2"/>
        <v>6.1462416908130223E-2</v>
      </c>
    </row>
    <row r="23" spans="1:28" x14ac:dyDescent="0.25">
      <c r="S23" s="115" t="s">
        <v>69</v>
      </c>
      <c r="T23" s="115"/>
      <c r="U23" s="116"/>
      <c r="V23" s="116">
        <v>1624</v>
      </c>
      <c r="W23" s="116">
        <v>1616</v>
      </c>
      <c r="X23" s="116">
        <v>1660</v>
      </c>
      <c r="Y23" s="112">
        <v>1666</v>
      </c>
      <c r="Z23" s="112">
        <v>1799</v>
      </c>
      <c r="AB23" s="117">
        <f t="shared" si="2"/>
        <v>6.1326061019260268E-2</v>
      </c>
    </row>
    <row r="24" spans="1:28" x14ac:dyDescent="0.25">
      <c r="S24" s="115" t="s">
        <v>70</v>
      </c>
      <c r="T24" s="115"/>
      <c r="U24" s="116"/>
      <c r="V24" s="116">
        <v>262</v>
      </c>
      <c r="W24" s="116">
        <v>254</v>
      </c>
      <c r="X24" s="116">
        <v>270</v>
      </c>
      <c r="Y24" s="112">
        <v>276</v>
      </c>
      <c r="Z24" s="112">
        <v>289</v>
      </c>
      <c r="AB24" s="117">
        <f t="shared" si="2"/>
        <v>9.8517129708539288E-3</v>
      </c>
    </row>
    <row r="25" spans="1:28" x14ac:dyDescent="0.25">
      <c r="S25" s="115" t="s">
        <v>71</v>
      </c>
      <c r="T25" s="115"/>
      <c r="U25" s="116"/>
      <c r="V25" s="116">
        <v>801</v>
      </c>
      <c r="W25" s="116">
        <v>856</v>
      </c>
      <c r="X25" s="116">
        <v>947</v>
      </c>
      <c r="Y25" s="112">
        <v>1002</v>
      </c>
      <c r="Z25" s="112">
        <v>1041</v>
      </c>
      <c r="AB25" s="117">
        <f t="shared" si="2"/>
        <v>3.5486620078404633E-2</v>
      </c>
    </row>
    <row r="26" spans="1:28" x14ac:dyDescent="0.25">
      <c r="S26" s="115" t="s">
        <v>72</v>
      </c>
      <c r="T26" s="115"/>
      <c r="U26" s="116"/>
      <c r="V26" s="116">
        <v>420</v>
      </c>
      <c r="W26" s="116">
        <v>483</v>
      </c>
      <c r="X26" s="116">
        <v>502</v>
      </c>
      <c r="Y26" s="112">
        <v>539</v>
      </c>
      <c r="Z26" s="112">
        <v>544</v>
      </c>
      <c r="AB26" s="117">
        <f t="shared" si="2"/>
        <v>1.8544400886313279E-2</v>
      </c>
    </row>
    <row r="27" spans="1:28" x14ac:dyDescent="0.25">
      <c r="S27" s="115" t="s">
        <v>73</v>
      </c>
      <c r="T27" s="115"/>
      <c r="U27" s="116"/>
      <c r="V27" s="116">
        <v>1364</v>
      </c>
      <c r="W27" s="116">
        <v>1512</v>
      </c>
      <c r="X27" s="116">
        <v>1607</v>
      </c>
      <c r="Y27" s="112">
        <v>1650</v>
      </c>
      <c r="Z27" s="112">
        <v>1737</v>
      </c>
      <c r="AB27" s="117">
        <f t="shared" si="2"/>
        <v>5.9212544741776035E-2</v>
      </c>
    </row>
    <row r="28" spans="1:28" x14ac:dyDescent="0.25">
      <c r="S28" s="115" t="s">
        <v>74</v>
      </c>
      <c r="T28" s="115"/>
      <c r="U28" s="116"/>
      <c r="V28" s="116">
        <v>1820</v>
      </c>
      <c r="W28" s="116">
        <v>2031</v>
      </c>
      <c r="X28" s="116">
        <v>2206</v>
      </c>
      <c r="Y28" s="112">
        <v>2340</v>
      </c>
      <c r="Z28" s="112">
        <v>2286</v>
      </c>
      <c r="AB28" s="117">
        <f t="shared" si="2"/>
        <v>7.7927390489176754E-2</v>
      </c>
    </row>
    <row r="29" spans="1:28" x14ac:dyDescent="0.25">
      <c r="S29" s="115" t="s">
        <v>75</v>
      </c>
      <c r="T29" s="115"/>
      <c r="U29" s="116"/>
      <c r="V29" s="116">
        <v>1705</v>
      </c>
      <c r="W29" s="116">
        <v>1652</v>
      </c>
      <c r="X29" s="116">
        <v>2589</v>
      </c>
      <c r="Y29" s="112">
        <v>1883</v>
      </c>
      <c r="Z29" s="112">
        <v>1922</v>
      </c>
      <c r="AB29" s="117">
        <f t="shared" si="2"/>
        <v>6.5519004602011252E-2</v>
      </c>
    </row>
    <row r="30" spans="1:28" x14ac:dyDescent="0.25">
      <c r="S30" s="115" t="s">
        <v>76</v>
      </c>
      <c r="T30" s="115"/>
      <c r="U30" s="116"/>
      <c r="V30" s="116">
        <v>2112</v>
      </c>
      <c r="W30" s="116">
        <v>2218</v>
      </c>
      <c r="X30" s="116">
        <v>1534</v>
      </c>
      <c r="Y30" s="112">
        <v>2160</v>
      </c>
      <c r="Z30" s="112">
        <v>2201</v>
      </c>
      <c r="AB30" s="117">
        <f t="shared" si="2"/>
        <v>7.5029827850690303E-2</v>
      </c>
    </row>
    <row r="31" spans="1:28" x14ac:dyDescent="0.25">
      <c r="S31" s="115" t="s">
        <v>77</v>
      </c>
      <c r="T31" s="115"/>
      <c r="U31" s="116"/>
      <c r="V31" s="116">
        <v>2469</v>
      </c>
      <c r="W31" s="116">
        <v>2520</v>
      </c>
      <c r="X31" s="116">
        <v>2791</v>
      </c>
      <c r="Y31" s="112">
        <v>2908</v>
      </c>
      <c r="Z31" s="112">
        <v>3264</v>
      </c>
      <c r="AB31" s="117">
        <f t="shared" si="2"/>
        <v>0.11126640531787967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565</v>
      </c>
      <c r="W32" s="116">
        <v>553</v>
      </c>
      <c r="X32" s="116">
        <v>568</v>
      </c>
      <c r="Y32" s="112">
        <v>620</v>
      </c>
      <c r="Z32" s="112">
        <v>669</v>
      </c>
      <c r="AB32" s="117">
        <f t="shared" si="2"/>
        <v>2.2805522413499233E-2</v>
      </c>
    </row>
    <row r="33" spans="19:32" x14ac:dyDescent="0.25">
      <c r="S33" s="115" t="s">
        <v>79</v>
      </c>
      <c r="T33" s="115"/>
      <c r="U33" s="116"/>
      <c r="V33" s="116">
        <v>824</v>
      </c>
      <c r="W33" s="116">
        <v>869</v>
      </c>
      <c r="X33" s="116">
        <v>926</v>
      </c>
      <c r="Y33" s="112">
        <v>1039</v>
      </c>
      <c r="Z33" s="112">
        <v>1132</v>
      </c>
      <c r="AB33" s="117">
        <f t="shared" si="2"/>
        <v>3.8588716550196009E-2</v>
      </c>
    </row>
    <row r="34" spans="19:32" x14ac:dyDescent="0.25">
      <c r="S34" s="118" t="s">
        <v>53</v>
      </c>
      <c r="T34" s="118"/>
      <c r="U34" s="119"/>
      <c r="V34" s="119">
        <v>25289</v>
      </c>
      <c r="W34" s="119">
        <v>26227</v>
      </c>
      <c r="X34" s="119">
        <v>27171</v>
      </c>
      <c r="Y34" s="120">
        <v>27887</v>
      </c>
      <c r="Z34" s="120">
        <v>29335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15584</v>
      </c>
      <c r="W37" s="112">
        <v>16420</v>
      </c>
      <c r="X37" s="112">
        <v>16641</v>
      </c>
      <c r="Y37" s="112">
        <v>17421</v>
      </c>
      <c r="Z37" s="112">
        <v>17831</v>
      </c>
      <c r="AB37" s="132">
        <f>Z37/Z40*100</f>
        <v>84.61940015186029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2678</v>
      </c>
      <c r="W38" s="112">
        <v>2633</v>
      </c>
      <c r="X38" s="112">
        <v>2974</v>
      </c>
      <c r="Y38" s="112">
        <v>3091</v>
      </c>
      <c r="Z38" s="112">
        <v>3241</v>
      </c>
      <c r="AB38" s="132">
        <f>Z38/Z40*100</f>
        <v>15.380599848139711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18262</v>
      </c>
      <c r="W40" s="112">
        <v>19053</v>
      </c>
      <c r="X40" s="112">
        <v>19615</v>
      </c>
      <c r="Y40" s="112">
        <v>20512</v>
      </c>
      <c r="Z40" s="112">
        <v>21072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4</v>
      </c>
      <c r="W44" s="112">
        <v>8</v>
      </c>
      <c r="X44" s="112">
        <v>3</v>
      </c>
      <c r="Y44" s="112">
        <v>3</v>
      </c>
      <c r="Z44" s="112">
        <v>4</v>
      </c>
    </row>
    <row r="45" spans="19:32" x14ac:dyDescent="0.25">
      <c r="S45" s="115" t="s">
        <v>37</v>
      </c>
      <c r="T45" s="115"/>
      <c r="U45" s="112"/>
      <c r="V45" s="112">
        <v>322</v>
      </c>
      <c r="W45" s="112">
        <v>317</v>
      </c>
      <c r="X45" s="112">
        <v>367</v>
      </c>
      <c r="Y45" s="112">
        <v>373</v>
      </c>
      <c r="Z45" s="112">
        <v>387</v>
      </c>
    </row>
    <row r="46" spans="19:32" x14ac:dyDescent="0.25">
      <c r="S46" s="115" t="s">
        <v>38</v>
      </c>
      <c r="T46" s="115"/>
      <c r="U46" s="112"/>
      <c r="V46" s="112">
        <v>814</v>
      </c>
      <c r="W46" s="112">
        <v>844</v>
      </c>
      <c r="X46" s="112">
        <v>840</v>
      </c>
      <c r="Y46" s="112">
        <v>781</v>
      </c>
      <c r="Z46" s="112">
        <v>829</v>
      </c>
    </row>
    <row r="47" spans="19:32" x14ac:dyDescent="0.25">
      <c r="S47" s="115" t="s">
        <v>39</v>
      </c>
      <c r="T47" s="115"/>
      <c r="U47" s="112"/>
      <c r="V47" s="112">
        <v>1244</v>
      </c>
      <c r="W47" s="112">
        <v>1250</v>
      </c>
      <c r="X47" s="112">
        <v>1266</v>
      </c>
      <c r="Y47" s="112">
        <v>1242</v>
      </c>
      <c r="Z47" s="112">
        <v>1158</v>
      </c>
    </row>
    <row r="48" spans="19:32" x14ac:dyDescent="0.25">
      <c r="S48" s="115" t="s">
        <v>40</v>
      </c>
      <c r="T48" s="115"/>
      <c r="U48" s="112"/>
      <c r="V48" s="112">
        <v>1345</v>
      </c>
      <c r="W48" s="112">
        <v>1430</v>
      </c>
      <c r="X48" s="112">
        <v>1508</v>
      </c>
      <c r="Y48" s="112">
        <v>1460</v>
      </c>
      <c r="Z48" s="112">
        <v>1628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1341</v>
      </c>
      <c r="W49" s="112">
        <v>1396</v>
      </c>
      <c r="X49" s="112">
        <v>1384</v>
      </c>
      <c r="Y49" s="112">
        <v>1527</v>
      </c>
      <c r="Z49" s="112">
        <v>1650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Moorabool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1347</v>
      </c>
      <c r="W50" s="112">
        <v>1379</v>
      </c>
      <c r="X50" s="112">
        <v>1480</v>
      </c>
      <c r="Y50" s="112">
        <v>1560</v>
      </c>
      <c r="Z50" s="112">
        <v>1673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1346</v>
      </c>
      <c r="W51" s="112">
        <v>1412</v>
      </c>
      <c r="X51" s="112">
        <v>1421</v>
      </c>
      <c r="Y51" s="112">
        <v>1440</v>
      </c>
      <c r="Z51" s="112">
        <v>1528</v>
      </c>
    </row>
    <row r="52" spans="1:26" ht="15" customHeight="1" x14ac:dyDescent="0.25">
      <c r="S52" s="115" t="s">
        <v>44</v>
      </c>
      <c r="T52" s="115"/>
      <c r="U52" s="112"/>
      <c r="V52" s="112">
        <v>1436</v>
      </c>
      <c r="W52" s="112">
        <v>1466</v>
      </c>
      <c r="X52" s="112">
        <v>1445</v>
      </c>
      <c r="Y52" s="112">
        <v>1486</v>
      </c>
      <c r="Z52" s="112">
        <v>1461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1291</v>
      </c>
      <c r="W53" s="112">
        <v>1342</v>
      </c>
      <c r="X53" s="112">
        <v>1280</v>
      </c>
      <c r="Y53" s="112">
        <v>1312</v>
      </c>
      <c r="Z53" s="112">
        <v>1319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1200</v>
      </c>
      <c r="W54" s="112">
        <v>1253</v>
      </c>
      <c r="X54" s="112">
        <v>1311</v>
      </c>
      <c r="Y54" s="112">
        <v>1310</v>
      </c>
      <c r="Z54" s="112">
        <v>1262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825</v>
      </c>
      <c r="W55" s="112">
        <v>888</v>
      </c>
      <c r="X55" s="112">
        <v>922</v>
      </c>
      <c r="Y55" s="112">
        <v>938</v>
      </c>
      <c r="Z55" s="112">
        <v>1018</v>
      </c>
    </row>
    <row r="56" spans="1:26" ht="15" customHeight="1" x14ac:dyDescent="0.25">
      <c r="S56" s="115" t="s">
        <v>48</v>
      </c>
      <c r="T56" s="115"/>
      <c r="U56" s="112"/>
      <c r="V56" s="112">
        <v>460</v>
      </c>
      <c r="W56" s="112">
        <v>494</v>
      </c>
      <c r="X56" s="112">
        <v>487</v>
      </c>
      <c r="Y56" s="112">
        <v>521</v>
      </c>
      <c r="Z56" s="112">
        <v>513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177</v>
      </c>
      <c r="W57" s="112">
        <v>209</v>
      </c>
      <c r="X57" s="112">
        <v>226</v>
      </c>
      <c r="Y57" s="112">
        <v>249</v>
      </c>
      <c r="Z57" s="112">
        <v>235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65</v>
      </c>
      <c r="W58" s="112">
        <v>75</v>
      </c>
      <c r="X58" s="112">
        <v>84</v>
      </c>
      <c r="Y58" s="112">
        <v>78</v>
      </c>
      <c r="Z58" s="112">
        <v>95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37</v>
      </c>
      <c r="W59" s="112">
        <v>37</v>
      </c>
      <c r="X59" s="112">
        <v>36</v>
      </c>
      <c r="Y59" s="112">
        <v>42</v>
      </c>
      <c r="Z59" s="112">
        <v>31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22</v>
      </c>
      <c r="W60" s="112">
        <v>24</v>
      </c>
      <c r="X60" s="112">
        <v>24</v>
      </c>
      <c r="Y60" s="112">
        <v>19</v>
      </c>
      <c r="Z60" s="112">
        <v>30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13276</v>
      </c>
      <c r="W61" s="112">
        <v>13817</v>
      </c>
      <c r="X61" s="112">
        <v>14089</v>
      </c>
      <c r="Y61" s="112">
        <v>14333</v>
      </c>
      <c r="Z61" s="112">
        <v>14821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13</v>
      </c>
      <c r="W63" s="112">
        <v>16</v>
      </c>
      <c r="X63" s="112">
        <v>5</v>
      </c>
      <c r="Y63" s="112">
        <v>10</v>
      </c>
      <c r="Z63" s="112">
        <v>9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360</v>
      </c>
      <c r="W64" s="112">
        <v>368</v>
      </c>
      <c r="X64" s="112">
        <v>323</v>
      </c>
      <c r="Y64" s="112">
        <v>374</v>
      </c>
      <c r="Z64" s="112">
        <v>419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Moorabool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845</v>
      </c>
      <c r="W65" s="112">
        <v>876</v>
      </c>
      <c r="X65" s="112">
        <v>948</v>
      </c>
      <c r="Y65" s="112">
        <v>871</v>
      </c>
      <c r="Z65" s="112">
        <v>969</v>
      </c>
    </row>
    <row r="66" spans="1:26" x14ac:dyDescent="0.25">
      <c r="S66" s="115" t="s">
        <v>39</v>
      </c>
      <c r="T66" s="115"/>
      <c r="U66" s="112"/>
      <c r="V66" s="112">
        <v>1145</v>
      </c>
      <c r="W66" s="112">
        <v>1164</v>
      </c>
      <c r="X66" s="112">
        <v>1267</v>
      </c>
      <c r="Y66" s="112">
        <v>1298</v>
      </c>
      <c r="Z66" s="112">
        <v>1394</v>
      </c>
    </row>
    <row r="67" spans="1:26" x14ac:dyDescent="0.25">
      <c r="S67" s="115" t="s">
        <v>40</v>
      </c>
      <c r="T67" s="115"/>
      <c r="U67" s="112"/>
      <c r="V67" s="112">
        <v>1206</v>
      </c>
      <c r="W67" s="112">
        <v>1291</v>
      </c>
      <c r="X67" s="112">
        <v>1375</v>
      </c>
      <c r="Y67" s="112">
        <v>1460</v>
      </c>
      <c r="Z67" s="112">
        <v>1573</v>
      </c>
    </row>
    <row r="68" spans="1:26" x14ac:dyDescent="0.25">
      <c r="S68" s="115" t="s">
        <v>41</v>
      </c>
      <c r="T68" s="115"/>
      <c r="U68" s="112"/>
      <c r="V68" s="112">
        <v>1197</v>
      </c>
      <c r="W68" s="112">
        <v>1225</v>
      </c>
      <c r="X68" s="112">
        <v>1265</v>
      </c>
      <c r="Y68" s="112">
        <v>1394</v>
      </c>
      <c r="Z68" s="112">
        <v>1583</v>
      </c>
    </row>
    <row r="69" spans="1:26" x14ac:dyDescent="0.25">
      <c r="S69" s="115" t="s">
        <v>42</v>
      </c>
      <c r="T69" s="115"/>
      <c r="U69" s="112"/>
      <c r="V69" s="112">
        <v>1198</v>
      </c>
      <c r="W69" s="112">
        <v>1247</v>
      </c>
      <c r="X69" s="112">
        <v>1378</v>
      </c>
      <c r="Y69" s="112">
        <v>1376</v>
      </c>
      <c r="Z69" s="112">
        <v>1511</v>
      </c>
    </row>
    <row r="70" spans="1:26" x14ac:dyDescent="0.25">
      <c r="S70" s="115" t="s">
        <v>43</v>
      </c>
      <c r="T70" s="115"/>
      <c r="U70" s="112"/>
      <c r="V70" s="112">
        <v>1193</v>
      </c>
      <c r="W70" s="112">
        <v>1181</v>
      </c>
      <c r="X70" s="112">
        <v>1321</v>
      </c>
      <c r="Y70" s="112">
        <v>1389</v>
      </c>
      <c r="Z70" s="112">
        <v>1463</v>
      </c>
    </row>
    <row r="71" spans="1:26" x14ac:dyDescent="0.25">
      <c r="S71" s="115" t="s">
        <v>44</v>
      </c>
      <c r="T71" s="115"/>
      <c r="U71" s="112"/>
      <c r="V71" s="112">
        <v>1428</v>
      </c>
      <c r="W71" s="112">
        <v>1420</v>
      </c>
      <c r="X71" s="112">
        <v>1415</v>
      </c>
      <c r="Y71" s="112">
        <v>1474</v>
      </c>
      <c r="Z71" s="112">
        <v>1497</v>
      </c>
    </row>
    <row r="72" spans="1:26" x14ac:dyDescent="0.25">
      <c r="S72" s="115" t="s">
        <v>45</v>
      </c>
      <c r="T72" s="115"/>
      <c r="U72" s="112"/>
      <c r="V72" s="112">
        <v>1285</v>
      </c>
      <c r="W72" s="112">
        <v>1256</v>
      </c>
      <c r="X72" s="112">
        <v>1303</v>
      </c>
      <c r="Y72" s="112">
        <v>1265</v>
      </c>
      <c r="Z72" s="112">
        <v>1381</v>
      </c>
    </row>
    <row r="73" spans="1:26" x14ac:dyDescent="0.25">
      <c r="S73" s="115" t="s">
        <v>46</v>
      </c>
      <c r="T73" s="115"/>
      <c r="U73" s="112"/>
      <c r="V73" s="112">
        <v>1030</v>
      </c>
      <c r="W73" s="112">
        <v>1112</v>
      </c>
      <c r="X73" s="112">
        <v>1158</v>
      </c>
      <c r="Y73" s="112">
        <v>1216</v>
      </c>
      <c r="Z73" s="112">
        <v>1182</v>
      </c>
    </row>
    <row r="74" spans="1:26" x14ac:dyDescent="0.25">
      <c r="S74" s="115" t="s">
        <v>47</v>
      </c>
      <c r="T74" s="115"/>
      <c r="U74" s="112"/>
      <c r="V74" s="112">
        <v>675</v>
      </c>
      <c r="W74" s="112">
        <v>745</v>
      </c>
      <c r="X74" s="112">
        <v>773</v>
      </c>
      <c r="Y74" s="112">
        <v>836</v>
      </c>
      <c r="Z74" s="112">
        <v>865</v>
      </c>
    </row>
    <row r="75" spans="1:26" x14ac:dyDescent="0.25">
      <c r="S75" s="115" t="s">
        <v>48</v>
      </c>
      <c r="T75" s="115"/>
      <c r="U75" s="112"/>
      <c r="V75" s="112">
        <v>280</v>
      </c>
      <c r="W75" s="112">
        <v>307</v>
      </c>
      <c r="X75" s="112">
        <v>336</v>
      </c>
      <c r="Y75" s="112">
        <v>371</v>
      </c>
      <c r="Z75" s="112">
        <v>412</v>
      </c>
    </row>
    <row r="76" spans="1:26" x14ac:dyDescent="0.25">
      <c r="S76" s="115" t="s">
        <v>49</v>
      </c>
      <c r="T76" s="115"/>
      <c r="U76" s="112"/>
      <c r="V76" s="112">
        <v>96</v>
      </c>
      <c r="W76" s="112">
        <v>94</v>
      </c>
      <c r="X76" s="112">
        <v>112</v>
      </c>
      <c r="Y76" s="112">
        <v>130</v>
      </c>
      <c r="Z76" s="112">
        <v>139</v>
      </c>
    </row>
    <row r="77" spans="1:26" x14ac:dyDescent="0.25">
      <c r="S77" s="115" t="s">
        <v>50</v>
      </c>
      <c r="T77" s="115"/>
      <c r="U77" s="112"/>
      <c r="V77" s="112">
        <v>31</v>
      </c>
      <c r="W77" s="112">
        <v>56</v>
      </c>
      <c r="X77" s="112">
        <v>50</v>
      </c>
      <c r="Y77" s="112">
        <v>47</v>
      </c>
      <c r="Z77" s="112">
        <v>48</v>
      </c>
    </row>
    <row r="78" spans="1:26" x14ac:dyDescent="0.25">
      <c r="S78" s="115" t="s">
        <v>51</v>
      </c>
      <c r="T78" s="115"/>
      <c r="U78" s="112"/>
      <c r="V78" s="112">
        <v>20</v>
      </c>
      <c r="W78" s="112">
        <v>22</v>
      </c>
      <c r="X78" s="112">
        <v>19</v>
      </c>
      <c r="Y78" s="112">
        <v>26</v>
      </c>
      <c r="Z78" s="112">
        <v>25</v>
      </c>
    </row>
    <row r="79" spans="1:26" x14ac:dyDescent="0.25">
      <c r="S79" s="115" t="s">
        <v>52</v>
      </c>
      <c r="T79" s="115"/>
      <c r="U79" s="112"/>
      <c r="V79" s="112">
        <v>24</v>
      </c>
      <c r="W79" s="112">
        <v>24</v>
      </c>
      <c r="X79" s="112">
        <v>26</v>
      </c>
      <c r="Y79" s="112">
        <v>31</v>
      </c>
      <c r="Z79" s="112">
        <v>24</v>
      </c>
    </row>
    <row r="80" spans="1:26" x14ac:dyDescent="0.25">
      <c r="S80" s="118" t="s">
        <v>53</v>
      </c>
      <c r="T80" s="118"/>
      <c r="U80" s="112"/>
      <c r="V80" s="112">
        <v>12022</v>
      </c>
      <c r="W80" s="112">
        <v>12409</v>
      </c>
      <c r="X80" s="112">
        <v>13079</v>
      </c>
      <c r="Y80" s="112">
        <v>13552</v>
      </c>
      <c r="Z80" s="112">
        <v>14494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Moorabool</v>
      </c>
      <c r="D83" s="144"/>
      <c r="E83" s="144"/>
      <c r="F83" s="144"/>
      <c r="G83" s="144"/>
      <c r="H83" s="47"/>
      <c r="I83" s="47"/>
      <c r="J83" s="145" t="str">
        <f>'State data for spotlight'!A1</f>
        <v>Victoria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1152</v>
      </c>
      <c r="W83" s="112">
        <v>1207</v>
      </c>
      <c r="X83" s="112">
        <v>1246</v>
      </c>
      <c r="Y83" s="112">
        <v>1382</v>
      </c>
      <c r="Z83" s="112">
        <v>1397</v>
      </c>
      <c r="AD83" s="117"/>
    </row>
    <row r="84" spans="1:30" ht="15" customHeight="1" x14ac:dyDescent="0.25">
      <c r="A84" s="46"/>
      <c r="B84" s="46"/>
      <c r="C84" s="48"/>
      <c r="D84" s="139" t="s">
        <v>0</v>
      </c>
      <c r="E84" s="139"/>
      <c r="F84" s="139" t="s">
        <v>201</v>
      </c>
      <c r="G84" s="139"/>
      <c r="H84" s="48"/>
      <c r="I84" s="48"/>
      <c r="J84" s="48"/>
      <c r="K84" s="48"/>
      <c r="L84" s="139" t="s">
        <v>0</v>
      </c>
      <c r="M84" s="139"/>
      <c r="N84" s="139" t="s">
        <v>201</v>
      </c>
      <c r="O84" s="139"/>
      <c r="S84" s="115" t="s">
        <v>57</v>
      </c>
      <c r="T84" s="115"/>
      <c r="U84" s="112"/>
      <c r="V84" s="112">
        <v>970</v>
      </c>
      <c r="W84" s="112">
        <v>1007</v>
      </c>
      <c r="X84" s="112">
        <v>1037</v>
      </c>
      <c r="Y84" s="112">
        <v>1060</v>
      </c>
      <c r="Z84" s="112">
        <v>1121</v>
      </c>
    </row>
    <row r="85" spans="1:30" ht="15" customHeight="1" x14ac:dyDescent="0.25">
      <c r="A85" s="46"/>
      <c r="B85" s="46"/>
      <c r="C85" s="58" t="s">
        <v>1</v>
      </c>
      <c r="D85" s="139" t="s">
        <v>2</v>
      </c>
      <c r="E85" s="139"/>
      <c r="F85" s="139" t="str">
        <f>"since "&amp;$V$2</f>
        <v>since 2016-17</v>
      </c>
      <c r="G85" s="139"/>
      <c r="H85" s="48"/>
      <c r="I85" s="48"/>
      <c r="J85" s="48"/>
      <c r="K85" s="58" t="s">
        <v>1</v>
      </c>
      <c r="L85" s="139" t="s">
        <v>2</v>
      </c>
      <c r="M85" s="139"/>
      <c r="N85" s="139" t="str">
        <f>"since "&amp;$V$2</f>
        <v>since 2016-17</v>
      </c>
      <c r="O85" s="139"/>
      <c r="S85" s="115" t="s">
        <v>195</v>
      </c>
      <c r="T85" s="115"/>
      <c r="U85" s="112"/>
      <c r="V85" s="112">
        <v>2051</v>
      </c>
      <c r="W85" s="112">
        <v>2170</v>
      </c>
      <c r="X85" s="112">
        <v>2261</v>
      </c>
      <c r="Y85" s="112">
        <v>2372</v>
      </c>
      <c r="Z85" s="112">
        <v>2378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29,335</v>
      </c>
      <c r="D86" s="96">
        <f t="shared" ref="D86:D91" si="4">AD4</f>
        <v>5.1923835478896896E-2</v>
      </c>
      <c r="E86" s="97">
        <f t="shared" ref="E86:E91" si="5">AD4</f>
        <v>5.1923835478896896E-2</v>
      </c>
      <c r="F86" s="96">
        <f t="shared" ref="F86:F91" si="6">AF4</f>
        <v>0.15994464215104776</v>
      </c>
      <c r="G86" s="97">
        <f t="shared" ref="G86:G91" si="7">AF4</f>
        <v>0.15994464215104776</v>
      </c>
      <c r="H86" s="57"/>
      <c r="I86" s="57"/>
      <c r="J86" s="140" t="str">
        <f>'State data for spotlight'!J4</f>
        <v>5,274,707</v>
      </c>
      <c r="K86" s="140"/>
      <c r="L86" s="96">
        <f>'State data for spotlight'!L4</f>
        <v>1.4421743640712803E-2</v>
      </c>
      <c r="M86" s="97">
        <f>'State data for spotlight'!L4</f>
        <v>1.4421743640712803E-2</v>
      </c>
      <c r="N86" s="96">
        <f>'State data for spotlight'!N4</f>
        <v>8.438148994686534E-2</v>
      </c>
      <c r="O86" s="97">
        <f>'State data for spotlight'!N4</f>
        <v>8.438148994686534E-2</v>
      </c>
      <c r="S86" s="115" t="s">
        <v>196</v>
      </c>
      <c r="T86" s="115"/>
      <c r="U86" s="112"/>
      <c r="V86" s="112">
        <v>521</v>
      </c>
      <c r="W86" s="112">
        <v>561</v>
      </c>
      <c r="X86" s="112">
        <v>586</v>
      </c>
      <c r="Y86" s="112">
        <v>601</v>
      </c>
      <c r="Z86" s="112">
        <v>624</v>
      </c>
    </row>
    <row r="87" spans="1:30" ht="15" customHeight="1" x14ac:dyDescent="0.25">
      <c r="A87" s="98" t="s">
        <v>4</v>
      </c>
      <c r="B87" s="49"/>
      <c r="C87" s="57" t="str">
        <f t="shared" si="3"/>
        <v>14,821</v>
      </c>
      <c r="D87" s="96">
        <f t="shared" si="4"/>
        <v>3.3830915178571397E-2</v>
      </c>
      <c r="E87" s="97">
        <f t="shared" si="5"/>
        <v>3.3830915178571397E-2</v>
      </c>
      <c r="F87" s="96">
        <f t="shared" si="6"/>
        <v>0.11671187462326693</v>
      </c>
      <c r="G87" s="97">
        <f t="shared" si="7"/>
        <v>0.11671187462326693</v>
      </c>
      <c r="H87" s="57"/>
      <c r="I87" s="57"/>
      <c r="J87" s="140" t="str">
        <f>'State data for spotlight'!J5</f>
        <v>2,678,317</v>
      </c>
      <c r="K87" s="140"/>
      <c r="L87" s="96">
        <f>'State data for spotlight'!L5</f>
        <v>7.6054295905234603E-3</v>
      </c>
      <c r="M87" s="97">
        <f>'State data for spotlight'!L5</f>
        <v>7.6054295905234603E-3</v>
      </c>
      <c r="N87" s="96">
        <f>'State data for spotlight'!N5</f>
        <v>7.1082164833552008E-2</v>
      </c>
      <c r="O87" s="97">
        <f>'State data for spotlight'!N5</f>
        <v>7.1082164833552008E-2</v>
      </c>
      <c r="S87" s="115" t="s">
        <v>197</v>
      </c>
      <c r="T87" s="115"/>
      <c r="U87" s="112"/>
      <c r="V87" s="112">
        <v>470</v>
      </c>
      <c r="W87" s="112">
        <v>475</v>
      </c>
      <c r="X87" s="112">
        <v>482</v>
      </c>
      <c r="Y87" s="112">
        <v>486</v>
      </c>
      <c r="Z87" s="112">
        <v>498</v>
      </c>
    </row>
    <row r="88" spans="1:30" ht="15" customHeight="1" x14ac:dyDescent="0.25">
      <c r="A88" s="98" t="s">
        <v>5</v>
      </c>
      <c r="B88" s="49"/>
      <c r="C88" s="57" t="str">
        <f t="shared" si="3"/>
        <v>14,494</v>
      </c>
      <c r="D88" s="96">
        <f t="shared" si="4"/>
        <v>6.9667896678966779E-2</v>
      </c>
      <c r="E88" s="97">
        <f t="shared" si="5"/>
        <v>6.9667896678966779E-2</v>
      </c>
      <c r="F88" s="96">
        <f t="shared" si="6"/>
        <v>0.20572331752765982</v>
      </c>
      <c r="G88" s="97">
        <f t="shared" si="7"/>
        <v>0.20572331752765982</v>
      </c>
      <c r="H88" s="57"/>
      <c r="I88" s="57"/>
      <c r="J88" s="140" t="str">
        <f>'State data for spotlight'!J6</f>
        <v>2,593,620</v>
      </c>
      <c r="K88" s="140"/>
      <c r="L88" s="96">
        <f>'State data for spotlight'!L6</f>
        <v>2.0458990541862843E-2</v>
      </c>
      <c r="M88" s="97">
        <f>'State data for spotlight'!L6</f>
        <v>2.0458990541862843E-2</v>
      </c>
      <c r="N88" s="96">
        <f>'State data for spotlight'!N6</f>
        <v>9.7278654845571522E-2</v>
      </c>
      <c r="O88" s="97">
        <f>'State data for spotlight'!N6</f>
        <v>9.7278654845571522E-2</v>
      </c>
      <c r="S88" s="115" t="s">
        <v>198</v>
      </c>
      <c r="T88" s="115"/>
      <c r="U88" s="112"/>
      <c r="V88" s="112">
        <v>364</v>
      </c>
      <c r="W88" s="112">
        <v>381</v>
      </c>
      <c r="X88" s="112">
        <v>405</v>
      </c>
      <c r="Y88" s="112">
        <v>420</v>
      </c>
      <c r="Z88" s="112">
        <v>436</v>
      </c>
    </row>
    <row r="89" spans="1:30" ht="15" customHeight="1" x14ac:dyDescent="0.25">
      <c r="A89" s="49" t="s">
        <v>6</v>
      </c>
      <c r="B89" s="49"/>
      <c r="C89" s="57" t="str">
        <f t="shared" si="3"/>
        <v>21,074</v>
      </c>
      <c r="D89" s="96">
        <f t="shared" si="4"/>
        <v>2.7548880979082258E-2</v>
      </c>
      <c r="E89" s="97">
        <f t="shared" si="5"/>
        <v>2.7548880979082258E-2</v>
      </c>
      <c r="F89" s="96">
        <f t="shared" si="6"/>
        <v>0.15391775721403933</v>
      </c>
      <c r="G89" s="97">
        <f t="shared" si="7"/>
        <v>0.15391775721403933</v>
      </c>
      <c r="H89" s="57"/>
      <c r="I89" s="57"/>
      <c r="J89" s="140" t="str">
        <f>'State data for spotlight'!J7</f>
        <v>3,674,745</v>
      </c>
      <c r="K89" s="140"/>
      <c r="L89" s="96">
        <f>'State data for spotlight'!L7</f>
        <v>-4.8048916624486848E-3</v>
      </c>
      <c r="M89" s="97">
        <f>'State data for spotlight'!L7</f>
        <v>-4.8048916624486848E-3</v>
      </c>
      <c r="N89" s="96">
        <f>'State data for spotlight'!N7</f>
        <v>6.9960159780158238E-2</v>
      </c>
      <c r="O89" s="97">
        <f>'State data for spotlight'!N7</f>
        <v>6.9960159780158238E-2</v>
      </c>
      <c r="S89" s="115" t="s">
        <v>199</v>
      </c>
      <c r="T89" s="115"/>
      <c r="U89" s="112"/>
      <c r="V89" s="112">
        <v>1294</v>
      </c>
      <c r="W89" s="112">
        <v>1318</v>
      </c>
      <c r="X89" s="112">
        <v>1351</v>
      </c>
      <c r="Y89" s="112">
        <v>1378</v>
      </c>
      <c r="Z89" s="112">
        <v>1385</v>
      </c>
    </row>
    <row r="90" spans="1:30" ht="15" customHeight="1" x14ac:dyDescent="0.25">
      <c r="A90" s="49" t="s">
        <v>98</v>
      </c>
      <c r="B90" s="49"/>
      <c r="C90" s="57" t="str">
        <f t="shared" si="3"/>
        <v>$50,213</v>
      </c>
      <c r="D90" s="96">
        <f t="shared" si="4"/>
        <v>2.9945185001645003E-2</v>
      </c>
      <c r="E90" s="97">
        <f t="shared" si="5"/>
        <v>2.9945185001645003E-2</v>
      </c>
      <c r="F90" s="96">
        <f t="shared" si="6"/>
        <v>0.10206326575761926</v>
      </c>
      <c r="G90" s="97">
        <f t="shared" si="7"/>
        <v>0.10206326575761926</v>
      </c>
      <c r="H90" s="57"/>
      <c r="I90" s="57"/>
      <c r="J90" s="57"/>
      <c r="K90" s="57" t="str">
        <f>'State data for spotlight'!J8</f>
        <v>$47,209</v>
      </c>
      <c r="L90" s="96">
        <f>'State data for spotlight'!L8</f>
        <v>5.506898121546655E-2</v>
      </c>
      <c r="M90" s="97">
        <f>'State data for spotlight'!L8</f>
        <v>5.506898121546655E-2</v>
      </c>
      <c r="N90" s="96">
        <f>'State data for spotlight'!N8</f>
        <v>0.1204561491199776</v>
      </c>
      <c r="O90" s="97">
        <f>'State data for spotlight'!N8</f>
        <v>0.1204561491199776</v>
      </c>
      <c r="S90" s="115" t="s">
        <v>58</v>
      </c>
      <c r="T90" s="115"/>
      <c r="U90" s="112"/>
      <c r="V90" s="112">
        <v>1037</v>
      </c>
      <c r="W90" s="112">
        <v>1113</v>
      </c>
      <c r="X90" s="112">
        <v>1137</v>
      </c>
      <c r="Y90" s="112">
        <v>1144</v>
      </c>
      <c r="Z90" s="112">
        <v>1181</v>
      </c>
    </row>
    <row r="91" spans="1:30" ht="15" customHeight="1" x14ac:dyDescent="0.25">
      <c r="A91" s="49" t="s">
        <v>7</v>
      </c>
      <c r="B91" s="49"/>
      <c r="C91" s="57" t="str">
        <f t="shared" si="3"/>
        <v>$1,354.1 mil</v>
      </c>
      <c r="D91" s="96">
        <f t="shared" si="4"/>
        <v>6.4720150404307342E-2</v>
      </c>
      <c r="E91" s="97">
        <f t="shared" si="5"/>
        <v>6.4720150404307342E-2</v>
      </c>
      <c r="F91" s="96">
        <f t="shared" si="6"/>
        <v>0.32815500545362308</v>
      </c>
      <c r="G91" s="97">
        <f t="shared" si="7"/>
        <v>0.32815500545362308</v>
      </c>
      <c r="H91" s="57"/>
      <c r="I91" s="57"/>
      <c r="J91" s="57"/>
      <c r="K91" s="57" t="str">
        <f>'State data for spotlight'!J9</f>
        <v>$245.4 bil</v>
      </c>
      <c r="L91" s="96">
        <f>'State data for spotlight'!L9</f>
        <v>4.7371657837374626E-2</v>
      </c>
      <c r="M91" s="97">
        <f>'State data for spotlight'!L9</f>
        <v>4.7371657837374626E-2</v>
      </c>
      <c r="N91" s="96">
        <f>'State data for spotlight'!N9</f>
        <v>0.24227335855331145</v>
      </c>
      <c r="O91" s="97">
        <f>'State data for spotlight'!N9</f>
        <v>0.24227335855331145</v>
      </c>
      <c r="S91" s="118" t="s">
        <v>53</v>
      </c>
      <c r="T91" s="118"/>
      <c r="U91" s="112"/>
      <c r="V91" s="112">
        <v>9644</v>
      </c>
      <c r="W91" s="112">
        <v>10080</v>
      </c>
      <c r="X91" s="112">
        <v>10301</v>
      </c>
      <c r="Y91" s="112">
        <v>10723</v>
      </c>
      <c r="Z91" s="112">
        <v>10892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5" t="s">
        <v>202</v>
      </c>
      <c r="S93" s="115" t="s">
        <v>56</v>
      </c>
      <c r="T93" s="115"/>
      <c r="U93" s="112"/>
      <c r="V93" s="112">
        <v>782</v>
      </c>
      <c r="W93" s="112">
        <v>873</v>
      </c>
      <c r="X93" s="112">
        <v>916</v>
      </c>
      <c r="Y93" s="112">
        <v>1019</v>
      </c>
      <c r="Z93" s="112">
        <v>1063</v>
      </c>
    </row>
    <row r="94" spans="1:30" ht="15" customHeight="1" x14ac:dyDescent="0.25">
      <c r="A94" s="136" t="s">
        <v>203</v>
      </c>
      <c r="S94" s="115" t="s">
        <v>57</v>
      </c>
      <c r="T94" s="115"/>
      <c r="U94" s="112"/>
      <c r="V94" s="112">
        <v>1676</v>
      </c>
      <c r="W94" s="112">
        <v>1754</v>
      </c>
      <c r="X94" s="112">
        <v>1836</v>
      </c>
      <c r="Y94" s="112">
        <v>1917</v>
      </c>
      <c r="Z94" s="112">
        <v>1988</v>
      </c>
    </row>
    <row r="95" spans="1:30" ht="15" customHeight="1" x14ac:dyDescent="0.25">
      <c r="A95" s="134" t="s">
        <v>286</v>
      </c>
      <c r="S95" s="115" t="s">
        <v>195</v>
      </c>
      <c r="T95" s="115"/>
      <c r="U95" s="112"/>
      <c r="V95" s="112">
        <v>344</v>
      </c>
      <c r="W95" s="112">
        <v>349</v>
      </c>
      <c r="X95" s="112">
        <v>358</v>
      </c>
      <c r="Y95" s="112">
        <v>408</v>
      </c>
      <c r="Z95" s="112">
        <v>434</v>
      </c>
    </row>
    <row r="96" spans="1:30" ht="15" customHeight="1" x14ac:dyDescent="0.25">
      <c r="A96" s="135" t="s">
        <v>278</v>
      </c>
      <c r="S96" s="115" t="s">
        <v>196</v>
      </c>
      <c r="T96" s="115"/>
      <c r="U96" s="112"/>
      <c r="V96" s="112">
        <v>1269</v>
      </c>
      <c r="W96" s="112">
        <v>1350</v>
      </c>
      <c r="X96" s="112">
        <v>1469</v>
      </c>
      <c r="Y96" s="112">
        <v>1518</v>
      </c>
      <c r="Z96" s="112">
        <v>1648</v>
      </c>
    </row>
    <row r="97" spans="1:32" ht="15" customHeight="1" x14ac:dyDescent="0.25">
      <c r="A97" s="134" t="s">
        <v>290</v>
      </c>
      <c r="S97" s="115" t="s">
        <v>197</v>
      </c>
      <c r="T97" s="115"/>
      <c r="U97" s="112"/>
      <c r="V97" s="112">
        <v>1760</v>
      </c>
      <c r="W97" s="112">
        <v>1788</v>
      </c>
      <c r="X97" s="112">
        <v>1846</v>
      </c>
      <c r="Y97" s="112">
        <v>1901</v>
      </c>
      <c r="Z97" s="112">
        <v>1928</v>
      </c>
    </row>
    <row r="98" spans="1:32" ht="15" customHeight="1" x14ac:dyDescent="0.25">
      <c r="A98" s="134" t="s">
        <v>291</v>
      </c>
      <c r="S98" s="115" t="s">
        <v>198</v>
      </c>
      <c r="T98" s="115"/>
      <c r="U98" s="112"/>
      <c r="V98" s="112">
        <v>797</v>
      </c>
      <c r="W98" s="112">
        <v>875</v>
      </c>
      <c r="X98" s="112">
        <v>888</v>
      </c>
      <c r="Y98" s="112">
        <v>938</v>
      </c>
      <c r="Z98" s="112">
        <v>972</v>
      </c>
    </row>
    <row r="99" spans="1:32" ht="15" customHeight="1" x14ac:dyDescent="0.25">
      <c r="S99" s="115" t="s">
        <v>199</v>
      </c>
      <c r="T99" s="115"/>
      <c r="U99" s="112"/>
      <c r="V99" s="112">
        <v>121</v>
      </c>
      <c r="W99" s="112">
        <v>124</v>
      </c>
      <c r="X99" s="112">
        <v>132</v>
      </c>
      <c r="Y99" s="112">
        <v>139</v>
      </c>
      <c r="Z99" s="112">
        <v>155</v>
      </c>
    </row>
    <row r="100" spans="1:32" ht="15" customHeight="1" x14ac:dyDescent="0.25">
      <c r="S100" s="115" t="s">
        <v>58</v>
      </c>
      <c r="T100" s="115"/>
      <c r="U100" s="112"/>
      <c r="V100" s="112">
        <v>436</v>
      </c>
      <c r="W100" s="112">
        <v>470</v>
      </c>
      <c r="X100" s="112">
        <v>514</v>
      </c>
      <c r="Y100" s="112">
        <v>549</v>
      </c>
      <c r="Z100" s="112">
        <v>597</v>
      </c>
    </row>
    <row r="101" spans="1:32" x14ac:dyDescent="0.25">
      <c r="A101" s="18"/>
      <c r="S101" s="118" t="s">
        <v>53</v>
      </c>
      <c r="T101" s="118"/>
      <c r="U101" s="112"/>
      <c r="V101" s="112">
        <v>8615</v>
      </c>
      <c r="W101" s="112">
        <v>8970</v>
      </c>
      <c r="X101" s="112">
        <v>9312</v>
      </c>
      <c r="Y101" s="112">
        <v>9785</v>
      </c>
      <c r="Z101" s="112">
        <v>10165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204</v>
      </c>
      <c r="Y103" s="106" t="s">
        <v>281</v>
      </c>
      <c r="Z103" s="106" t="s">
        <v>287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19104</v>
      </c>
      <c r="W104" s="112">
        <v>19550</v>
      </c>
      <c r="X104" s="112">
        <v>20375</v>
      </c>
      <c r="Y104" s="112">
        <v>21908</v>
      </c>
      <c r="Z104" s="112">
        <v>21908</v>
      </c>
      <c r="AB104" s="109" t="str">
        <f>TEXT(Z104,"###,###")</f>
        <v>21,908</v>
      </c>
      <c r="AD104" s="130">
        <f>Z104/($Z$4)*100</f>
        <v>74.682120334071939</v>
      </c>
      <c r="AF104" s="109"/>
    </row>
    <row r="105" spans="1:32" x14ac:dyDescent="0.25">
      <c r="S105" s="115" t="s">
        <v>17</v>
      </c>
      <c r="T105" s="115"/>
      <c r="U105" s="112"/>
      <c r="V105" s="112">
        <v>4635</v>
      </c>
      <c r="W105" s="112">
        <v>4583</v>
      </c>
      <c r="X105" s="112">
        <v>4943</v>
      </c>
      <c r="Y105" s="112">
        <v>4909</v>
      </c>
      <c r="Z105" s="112">
        <v>5062</v>
      </c>
      <c r="AB105" s="109" t="str">
        <f>TEXT(Z105,"###,###")</f>
        <v>5,062</v>
      </c>
      <c r="AD105" s="130">
        <f>Z105/($Z$4)*100</f>
        <v>17.255837736492243</v>
      </c>
      <c r="AF105" s="109"/>
    </row>
    <row r="106" spans="1:32" x14ac:dyDescent="0.25">
      <c r="S106" s="118" t="s">
        <v>53</v>
      </c>
      <c r="T106" s="118"/>
      <c r="U106" s="120"/>
      <c r="V106" s="120">
        <v>23739</v>
      </c>
      <c r="W106" s="120">
        <v>24133</v>
      </c>
      <c r="X106" s="120">
        <v>25318</v>
      </c>
      <c r="Y106" s="120">
        <v>26817</v>
      </c>
      <c r="Z106" s="120">
        <v>26970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3877</v>
      </c>
      <c r="W108" s="112">
        <v>4442</v>
      </c>
      <c r="X108" s="112">
        <v>4037</v>
      </c>
      <c r="Y108" s="112">
        <v>4526</v>
      </c>
      <c r="Z108" s="112">
        <v>4608</v>
      </c>
      <c r="AB108" s="109" t="str">
        <f>TEXT(Z108,"###,###")</f>
        <v>4,608</v>
      </c>
      <c r="AD108" s="130">
        <f>Z108/($Z$4)*100</f>
        <v>15.708198397818308</v>
      </c>
      <c r="AF108" s="109"/>
    </row>
    <row r="109" spans="1:32" x14ac:dyDescent="0.25">
      <c r="S109" s="115" t="s">
        <v>20</v>
      </c>
      <c r="T109" s="115"/>
      <c r="U109" s="112"/>
      <c r="V109" s="112">
        <v>3931</v>
      </c>
      <c r="W109" s="112">
        <v>3998</v>
      </c>
      <c r="X109" s="112">
        <v>3861</v>
      </c>
      <c r="Y109" s="112">
        <v>3933</v>
      </c>
      <c r="Z109" s="112">
        <v>4374</v>
      </c>
      <c r="AB109" s="109" t="str">
        <f>TEXT(Z109,"###,###")</f>
        <v>4,374</v>
      </c>
      <c r="AD109" s="130">
        <f>Z109/($Z$4)*100</f>
        <v>14.910516447929096</v>
      </c>
      <c r="AF109" s="109"/>
    </row>
    <row r="110" spans="1:32" x14ac:dyDescent="0.25">
      <c r="S110" s="115" t="s">
        <v>21</v>
      </c>
      <c r="T110" s="115"/>
      <c r="U110" s="112"/>
      <c r="V110" s="112">
        <v>5678</v>
      </c>
      <c r="W110" s="112">
        <v>5680</v>
      </c>
      <c r="X110" s="112">
        <v>6457</v>
      </c>
      <c r="Y110" s="112">
        <v>6338</v>
      </c>
      <c r="Z110" s="112">
        <v>6715</v>
      </c>
      <c r="AB110" s="109" t="str">
        <f>TEXT(Z110,"###,###")</f>
        <v>6,715</v>
      </c>
      <c r="AD110" s="130">
        <f>Z110/($Z$4)*100</f>
        <v>22.890744844042953</v>
      </c>
      <c r="AF110" s="109"/>
    </row>
    <row r="111" spans="1:32" x14ac:dyDescent="0.25">
      <c r="S111" s="115" t="s">
        <v>22</v>
      </c>
      <c r="T111" s="115"/>
      <c r="U111" s="112"/>
      <c r="V111" s="112">
        <v>9813</v>
      </c>
      <c r="W111" s="112">
        <v>9739</v>
      </c>
      <c r="X111" s="112">
        <v>10733</v>
      </c>
      <c r="Y111" s="112">
        <v>10969</v>
      </c>
      <c r="Z111" s="112">
        <v>11557</v>
      </c>
      <c r="AB111" s="109" t="str">
        <f>TEXT(Z111,"###,###")</f>
        <v>11,557</v>
      </c>
      <c r="AD111" s="130">
        <f>Z111/($Z$4)*100</f>
        <v>39.396625191750466</v>
      </c>
      <c r="AF111" s="109"/>
    </row>
    <row r="112" spans="1:32" x14ac:dyDescent="0.25">
      <c r="S112" s="118" t="s">
        <v>53</v>
      </c>
      <c r="T112" s="118"/>
      <c r="U112" s="112"/>
      <c r="V112" s="112">
        <v>25295</v>
      </c>
      <c r="W112" s="112">
        <v>26227</v>
      </c>
      <c r="X112" s="112">
        <v>27167</v>
      </c>
      <c r="Y112" s="112">
        <v>27886</v>
      </c>
      <c r="Z112" s="112">
        <v>29335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41.45</v>
      </c>
      <c r="W118" s="131">
        <v>41.6</v>
      </c>
      <c r="X118" s="131">
        <v>41.53</v>
      </c>
      <c r="Y118" s="131">
        <v>41.68</v>
      </c>
      <c r="Z118" s="131">
        <v>41.59</v>
      </c>
      <c r="AB118" s="109" t="str">
        <f>TEXT(Z118,"##.0")</f>
        <v>41.6</v>
      </c>
    </row>
    <row r="120" spans="19:32" x14ac:dyDescent="0.25">
      <c r="S120" s="101" t="s">
        <v>100</v>
      </c>
      <c r="T120" s="112"/>
      <c r="U120" s="112"/>
      <c r="V120" s="112">
        <v>15634</v>
      </c>
      <c r="W120" s="112">
        <v>16333</v>
      </c>
      <c r="X120" s="112">
        <v>16908</v>
      </c>
      <c r="Y120" s="112">
        <v>17667</v>
      </c>
      <c r="Z120" s="112">
        <v>18052</v>
      </c>
      <c r="AB120" s="109" t="str">
        <f>TEXT(Z120,"###,###")</f>
        <v>18,052</v>
      </c>
    </row>
    <row r="121" spans="19:32" x14ac:dyDescent="0.25">
      <c r="S121" s="101" t="s">
        <v>101</v>
      </c>
      <c r="T121" s="112"/>
      <c r="U121" s="112"/>
      <c r="V121" s="112">
        <v>1329</v>
      </c>
      <c r="W121" s="112">
        <v>1374</v>
      </c>
      <c r="X121" s="112">
        <v>1350</v>
      </c>
      <c r="Y121" s="112">
        <v>1428</v>
      </c>
      <c r="Z121" s="112">
        <v>1474</v>
      </c>
      <c r="AB121" s="109" t="str">
        <f>TEXT(Z121,"###,###")</f>
        <v>1,474</v>
      </c>
    </row>
    <row r="122" spans="19:32" x14ac:dyDescent="0.25">
      <c r="S122" s="101" t="s">
        <v>102</v>
      </c>
      <c r="T122" s="112"/>
      <c r="U122" s="112"/>
      <c r="V122" s="112">
        <v>1302</v>
      </c>
      <c r="W122" s="112">
        <v>1341</v>
      </c>
      <c r="X122" s="112">
        <v>1359</v>
      </c>
      <c r="Y122" s="112">
        <v>1411</v>
      </c>
      <c r="Z122" s="112">
        <v>1553</v>
      </c>
      <c r="AB122" s="109" t="str">
        <f>TEXT(Z122,"###,###")</f>
        <v>1,553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16936</v>
      </c>
      <c r="W124" s="112">
        <v>17674</v>
      </c>
      <c r="X124" s="112">
        <v>18267</v>
      </c>
      <c r="Y124" s="112">
        <v>19078</v>
      </c>
      <c r="Z124" s="112">
        <v>19605</v>
      </c>
      <c r="AB124" s="109" t="str">
        <f>TEXT(Z124,"###,###")</f>
        <v>19,605</v>
      </c>
      <c r="AD124" s="127">
        <f>Z124/$Z$7*100</f>
        <v>93.029325234886599</v>
      </c>
    </row>
    <row r="125" spans="19:32" x14ac:dyDescent="0.25">
      <c r="S125" s="101" t="s">
        <v>104</v>
      </c>
      <c r="T125" s="112"/>
      <c r="U125" s="112"/>
      <c r="V125" s="112">
        <v>2631</v>
      </c>
      <c r="W125" s="112">
        <v>2715</v>
      </c>
      <c r="X125" s="112">
        <v>2709</v>
      </c>
      <c r="Y125" s="112">
        <v>2839</v>
      </c>
      <c r="Z125" s="112">
        <v>3027</v>
      </c>
      <c r="AB125" s="109" t="str">
        <f>TEXT(Z125,"###,###")</f>
        <v>3,027</v>
      </c>
      <c r="AD125" s="127">
        <f>Z125/$Z$7*100</f>
        <v>14.363670874062825</v>
      </c>
    </row>
    <row r="127" spans="19:32" x14ac:dyDescent="0.25">
      <c r="S127" s="101" t="s">
        <v>105</v>
      </c>
      <c r="T127" s="112"/>
      <c r="U127" s="112"/>
      <c r="V127" s="112">
        <v>9646</v>
      </c>
      <c r="W127" s="112">
        <v>10079</v>
      </c>
      <c r="X127" s="112">
        <v>10302</v>
      </c>
      <c r="Y127" s="112">
        <v>10726</v>
      </c>
      <c r="Z127" s="112">
        <v>10888</v>
      </c>
      <c r="AB127" s="109" t="str">
        <f>TEXT(Z127,"###,###")</f>
        <v>10,888</v>
      </c>
      <c r="AD127" s="127">
        <f>Z127/$Z$7*100</f>
        <v>51.665559457150991</v>
      </c>
    </row>
    <row r="128" spans="19:32" x14ac:dyDescent="0.25">
      <c r="S128" s="101" t="s">
        <v>106</v>
      </c>
      <c r="T128" s="112"/>
      <c r="U128" s="112"/>
      <c r="V128" s="112">
        <v>8619</v>
      </c>
      <c r="W128" s="112">
        <v>8969</v>
      </c>
      <c r="X128" s="112">
        <v>9308</v>
      </c>
      <c r="Y128" s="112">
        <v>9789</v>
      </c>
      <c r="Z128" s="112">
        <v>10163</v>
      </c>
      <c r="AB128" s="109" t="str">
        <f>TEXT(Z128,"###,###")</f>
        <v>10,163</v>
      </c>
      <c r="AD128" s="127">
        <f>Z128/$Z$7*100</f>
        <v>48.225301319161048</v>
      </c>
    </row>
    <row r="130" spans="19:20" x14ac:dyDescent="0.25">
      <c r="S130" s="101" t="s">
        <v>282</v>
      </c>
      <c r="T130" s="127">
        <v>85.660055044130218</v>
      </c>
    </row>
    <row r="131" spans="19:20" x14ac:dyDescent="0.25">
      <c r="S131" s="101" t="s">
        <v>283</v>
      </c>
      <c r="T131" s="127">
        <v>6.994400683306444</v>
      </c>
    </row>
    <row r="132" spans="19:20" x14ac:dyDescent="0.25">
      <c r="S132" s="101" t="s">
        <v>284</v>
      </c>
      <c r="T132" s="127">
        <v>7.3692701907563833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35B52610-CD03-400F-8D2B-2B6C195D041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63A60CBC-08A3-483E-A6A4-B0E37265BC4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DCC48383-8489-4048-86EB-A59E41C663A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F2B7988C-214D-4820-B3D0-DD199D2617D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DA5A40-1C35-465C-ABC7-E292CA33F2DE}">
  <sheetPr codeName="Sheet116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163</v>
      </c>
      <c r="T1" s="99"/>
      <c r="U1" s="99"/>
      <c r="V1" s="99"/>
      <c r="W1" s="99"/>
      <c r="X1" s="99"/>
      <c r="Y1" s="100" t="s">
        <v>251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204</v>
      </c>
      <c r="Y2" s="103" t="s">
        <v>281</v>
      </c>
      <c r="Z2" s="103" t="s">
        <v>287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60" t="s">
        <v>292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163</v>
      </c>
      <c r="Y3" s="105" t="s">
        <v>251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8.52 Moreland, Victoria,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149541</v>
      </c>
      <c r="W4" s="108">
        <v>155591</v>
      </c>
      <c r="X4" s="108">
        <v>163969</v>
      </c>
      <c r="Y4" s="108">
        <v>162246</v>
      </c>
      <c r="Z4" s="108">
        <v>159912</v>
      </c>
      <c r="AB4" s="109" t="str">
        <f>TEXT(Z4,"###,###")</f>
        <v>159,912</v>
      </c>
      <c r="AD4" s="110">
        <f>Z4/Y4-1</f>
        <v>-1.4385562664102625E-2</v>
      </c>
      <c r="AF4" s="110">
        <f>Z4/V4-1</f>
        <v>6.9352217786426529E-2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76266</v>
      </c>
      <c r="W5" s="108">
        <v>79347</v>
      </c>
      <c r="X5" s="108">
        <v>83031</v>
      </c>
      <c r="Y5" s="108">
        <v>82409</v>
      </c>
      <c r="Z5" s="108">
        <v>80634</v>
      </c>
      <c r="AB5" s="109" t="str">
        <f>TEXT(Z5,"###,###")</f>
        <v>80,634</v>
      </c>
      <c r="AD5" s="110">
        <f t="shared" ref="AD5:AD9" si="0">Z5/Y5-1</f>
        <v>-2.1538909585118171E-2</v>
      </c>
      <c r="AF5" s="110">
        <f t="shared" ref="AF5:AF9" si="1">Z5/V5-1</f>
        <v>5.7273227912831404E-2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73276</v>
      </c>
      <c r="W6" s="108">
        <v>76243</v>
      </c>
      <c r="X6" s="108">
        <v>80932</v>
      </c>
      <c r="Y6" s="108">
        <v>79835</v>
      </c>
      <c r="Z6" s="108">
        <v>79213</v>
      </c>
      <c r="AB6" s="109" t="str">
        <f>TEXT(Z6,"###,###")</f>
        <v>79,213</v>
      </c>
      <c r="AD6" s="110">
        <f t="shared" si="0"/>
        <v>-7.7910690799775084E-3</v>
      </c>
      <c r="AF6" s="110">
        <f t="shared" si="1"/>
        <v>8.1022435722474029E-2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101345</v>
      </c>
      <c r="W7" s="108">
        <v>105230</v>
      </c>
      <c r="X7" s="108">
        <v>109410</v>
      </c>
      <c r="Y7" s="108">
        <v>110719</v>
      </c>
      <c r="Z7" s="108">
        <v>106923</v>
      </c>
      <c r="AB7" s="109" t="str">
        <f>TEXT(Z7,"###,###")</f>
        <v>106,923</v>
      </c>
      <c r="AD7" s="110">
        <f t="shared" si="0"/>
        <v>-3.4284991735835768E-2</v>
      </c>
      <c r="AF7" s="110">
        <f t="shared" si="1"/>
        <v>5.5039715822191582E-2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159,912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106,923</v>
      </c>
      <c r="P8" s="67"/>
      <c r="S8" s="107" t="s">
        <v>84</v>
      </c>
      <c r="T8" s="108"/>
      <c r="U8" s="108"/>
      <c r="V8" s="108">
        <v>43097.83</v>
      </c>
      <c r="W8" s="108">
        <v>45000</v>
      </c>
      <c r="X8" s="108">
        <v>45585.94</v>
      </c>
      <c r="Y8" s="108">
        <v>46152.55</v>
      </c>
      <c r="Z8" s="108">
        <v>49757</v>
      </c>
      <c r="AB8" s="109" t="str">
        <f>TEXT(Z8,"$###,###")</f>
        <v>$49,757</v>
      </c>
      <c r="AD8" s="110">
        <f t="shared" si="0"/>
        <v>7.8098609935962404E-2</v>
      </c>
      <c r="AF8" s="110">
        <f t="shared" si="1"/>
        <v>0.15451288382732953</v>
      </c>
    </row>
    <row r="9" spans="1:32" x14ac:dyDescent="0.25">
      <c r="A9" s="30" t="s">
        <v>14</v>
      </c>
      <c r="B9" s="71"/>
      <c r="C9" s="72"/>
      <c r="D9" s="73">
        <f>AD104</f>
        <v>76.111861523838115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50.802914246700894</v>
      </c>
      <c r="P9" s="74" t="s">
        <v>85</v>
      </c>
      <c r="S9" s="107" t="s">
        <v>7</v>
      </c>
      <c r="T9" s="108"/>
      <c r="U9" s="108"/>
      <c r="V9" s="108">
        <v>5853606322</v>
      </c>
      <c r="W9" s="108">
        <v>6373510217</v>
      </c>
      <c r="X9" s="108">
        <v>6890378403</v>
      </c>
      <c r="Y9" s="108">
        <v>7269504311</v>
      </c>
      <c r="Z9" s="108">
        <v>7502231401</v>
      </c>
      <c r="AB9" s="109" t="str">
        <f>TEXT(Z9/1000000,"$#,###.0")&amp;" mil"</f>
        <v>$7,502.2 mil</v>
      </c>
      <c r="AD9" s="110">
        <f t="shared" si="0"/>
        <v>3.2014162182673722E-2</v>
      </c>
      <c r="AF9" s="110">
        <f t="shared" si="1"/>
        <v>0.28164262991241173</v>
      </c>
    </row>
    <row r="10" spans="1:32" x14ac:dyDescent="0.25">
      <c r="A10" s="30" t="s">
        <v>17</v>
      </c>
      <c r="B10" s="71"/>
      <c r="C10" s="72"/>
      <c r="D10" s="73">
        <f>AD105</f>
        <v>18.472659962979641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49.14845262478606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84.297111005115838</v>
      </c>
      <c r="P11" s="74" t="s">
        <v>85</v>
      </c>
      <c r="S11" s="107" t="s">
        <v>29</v>
      </c>
      <c r="T11" s="112"/>
      <c r="U11" s="112"/>
      <c r="V11" s="112">
        <v>134723</v>
      </c>
      <c r="W11" s="112">
        <v>139991</v>
      </c>
      <c r="X11" s="112">
        <v>147515</v>
      </c>
      <c r="Y11" s="112">
        <v>145682</v>
      </c>
      <c r="Z11" s="112">
        <v>143119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5.9351121835339447</v>
      </c>
      <c r="P12" s="74" t="s">
        <v>85</v>
      </c>
      <c r="S12" s="107" t="s">
        <v>30</v>
      </c>
      <c r="T12" s="112"/>
      <c r="U12" s="112"/>
      <c r="V12" s="112">
        <v>14819</v>
      </c>
      <c r="W12" s="112">
        <v>15600</v>
      </c>
      <c r="X12" s="112">
        <v>16451</v>
      </c>
      <c r="Y12" s="112">
        <v>16563</v>
      </c>
      <c r="Z12" s="112">
        <v>16793</v>
      </c>
    </row>
    <row r="13" spans="1:32" ht="15" customHeight="1" x14ac:dyDescent="0.25">
      <c r="A13" s="30" t="s">
        <v>19</v>
      </c>
      <c r="B13" s="72"/>
      <c r="C13" s="72"/>
      <c r="D13" s="73">
        <f>AD108</f>
        <v>13.237280504277352</v>
      </c>
      <c r="E13" s="74" t="s">
        <v>85</v>
      </c>
      <c r="F13" s="24"/>
      <c r="G13" s="142" t="s">
        <v>285</v>
      </c>
      <c r="H13" s="143"/>
      <c r="I13" s="143"/>
      <c r="J13" s="143"/>
      <c r="K13" s="143"/>
      <c r="L13" s="143"/>
      <c r="M13" s="81"/>
      <c r="N13" s="72"/>
      <c r="O13" s="73">
        <f>T132</f>
        <v>9.7705825687644374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13.264795637600679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38.5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21.861398769323127</v>
      </c>
      <c r="E15" s="74" t="s">
        <v>85</v>
      </c>
      <c r="F15" s="24"/>
      <c r="G15" s="33" t="s">
        <v>279</v>
      </c>
      <c r="H15" s="72"/>
      <c r="I15" s="72"/>
      <c r="J15" s="72"/>
      <c r="K15" s="82"/>
      <c r="L15" s="72"/>
      <c r="M15" s="72"/>
      <c r="N15" s="72"/>
      <c r="O15" s="73">
        <f>AB38</f>
        <v>19.125018704174771</v>
      </c>
      <c r="P15" s="74" t="s">
        <v>85</v>
      </c>
      <c r="S15" s="115" t="s">
        <v>61</v>
      </c>
      <c r="T15" s="115"/>
      <c r="U15" s="116"/>
      <c r="V15" s="116">
        <v>841</v>
      </c>
      <c r="W15" s="116">
        <v>824</v>
      </c>
      <c r="X15" s="116">
        <v>822</v>
      </c>
      <c r="Y15" s="112">
        <v>662</v>
      </c>
      <c r="Z15" s="112">
        <v>643</v>
      </c>
      <c r="AB15" s="117">
        <f t="shared" ref="AB15:AB34" si="2">IF(Z15="np",0,Z15/$Z$34)</f>
        <v>4.0209615288408626E-3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45.209240082045127</v>
      </c>
      <c r="E16" s="85" t="s">
        <v>85</v>
      </c>
      <c r="F16" s="24"/>
      <c r="G16" s="86" t="s">
        <v>280</v>
      </c>
      <c r="H16" s="35"/>
      <c r="I16" s="35"/>
      <c r="J16" s="35"/>
      <c r="K16" s="36"/>
      <c r="L16" s="35"/>
      <c r="M16" s="35"/>
      <c r="N16" s="35"/>
      <c r="O16" s="84">
        <f>AB37</f>
        <v>80.874981295825236</v>
      </c>
      <c r="P16" s="37" t="s">
        <v>85</v>
      </c>
      <c r="S16" s="115" t="s">
        <v>62</v>
      </c>
      <c r="T16" s="115"/>
      <c r="U16" s="116"/>
      <c r="V16" s="116">
        <v>172</v>
      </c>
      <c r="W16" s="116">
        <v>139</v>
      </c>
      <c r="X16" s="116">
        <v>147</v>
      </c>
      <c r="Y16" s="112">
        <v>163</v>
      </c>
      <c r="Z16" s="112">
        <v>138</v>
      </c>
      <c r="AB16" s="117">
        <f t="shared" si="2"/>
        <v>8.6297463604982736E-4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6206</v>
      </c>
      <c r="W17" s="116">
        <v>6350</v>
      </c>
      <c r="X17" s="116">
        <v>6343</v>
      </c>
      <c r="Y17" s="112">
        <v>5989</v>
      </c>
      <c r="Z17" s="112">
        <v>6163</v>
      </c>
      <c r="AB17" s="117">
        <f t="shared" si="2"/>
        <v>3.853994697083396E-2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289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898</v>
      </c>
      <c r="W18" s="116">
        <v>944</v>
      </c>
      <c r="X18" s="116">
        <v>998</v>
      </c>
      <c r="Y18" s="112">
        <v>970</v>
      </c>
      <c r="Z18" s="112">
        <v>1072</v>
      </c>
      <c r="AB18" s="117">
        <f t="shared" si="2"/>
        <v>6.7036870278653262E-3</v>
      </c>
    </row>
    <row r="19" spans="1:28" x14ac:dyDescent="0.25">
      <c r="A19" s="63" t="str">
        <f>$S$1&amp;" ("&amp;$V$2&amp;" to "&amp;$Z$2&amp;")"</f>
        <v>Moreland (2016-17 to 2020-21)</v>
      </c>
      <c r="B19" s="63"/>
      <c r="C19" s="63"/>
      <c r="D19" s="63"/>
      <c r="E19" s="63"/>
      <c r="F19" s="63"/>
      <c r="G19" s="63" t="str">
        <f>$S$1&amp;" ("&amp;$V$2&amp;" to "&amp;$Z$2&amp;")"</f>
        <v>Moreland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6684</v>
      </c>
      <c r="W19" s="116">
        <v>7767</v>
      </c>
      <c r="X19" s="116">
        <v>8056</v>
      </c>
      <c r="Y19" s="112">
        <v>7841</v>
      </c>
      <c r="Z19" s="112">
        <v>8042</v>
      </c>
      <c r="AB19" s="117">
        <f t="shared" si="2"/>
        <v>5.0290159587773275E-2</v>
      </c>
    </row>
    <row r="20" spans="1:28" x14ac:dyDescent="0.25">
      <c r="S20" s="115" t="s">
        <v>66</v>
      </c>
      <c r="T20" s="115"/>
      <c r="U20" s="116"/>
      <c r="V20" s="116">
        <v>5386</v>
      </c>
      <c r="W20" s="116">
        <v>5328</v>
      </c>
      <c r="X20" s="116">
        <v>5430</v>
      </c>
      <c r="Y20" s="112">
        <v>4977</v>
      </c>
      <c r="Z20" s="112">
        <v>4852</v>
      </c>
      <c r="AB20" s="117">
        <f t="shared" si="2"/>
        <v>3.0341687928360599E-2</v>
      </c>
    </row>
    <row r="21" spans="1:28" x14ac:dyDescent="0.25">
      <c r="S21" s="115" t="s">
        <v>67</v>
      </c>
      <c r="T21" s="115"/>
      <c r="U21" s="116"/>
      <c r="V21" s="116">
        <v>11474</v>
      </c>
      <c r="W21" s="116">
        <v>12093</v>
      </c>
      <c r="X21" s="116">
        <v>12418</v>
      </c>
      <c r="Y21" s="112">
        <v>12652</v>
      </c>
      <c r="Z21" s="112">
        <v>12805</v>
      </c>
      <c r="AB21" s="117">
        <f t="shared" si="2"/>
        <v>8.0075291410275654E-2</v>
      </c>
    </row>
    <row r="22" spans="1:28" x14ac:dyDescent="0.25">
      <c r="S22" s="115" t="s">
        <v>68</v>
      </c>
      <c r="T22" s="115"/>
      <c r="U22" s="116"/>
      <c r="V22" s="116">
        <v>12539</v>
      </c>
      <c r="W22" s="116">
        <v>13151</v>
      </c>
      <c r="X22" s="116">
        <v>14262</v>
      </c>
      <c r="Y22" s="112">
        <v>15110</v>
      </c>
      <c r="Z22" s="112">
        <v>13983</v>
      </c>
      <c r="AB22" s="117">
        <f t="shared" si="2"/>
        <v>8.7441843013657511E-2</v>
      </c>
    </row>
    <row r="23" spans="1:28" x14ac:dyDescent="0.25">
      <c r="S23" s="115" t="s">
        <v>69</v>
      </c>
      <c r="T23" s="115"/>
      <c r="U23" s="116"/>
      <c r="V23" s="116">
        <v>4706</v>
      </c>
      <c r="W23" s="116">
        <v>5653</v>
      </c>
      <c r="X23" s="116">
        <v>5900</v>
      </c>
      <c r="Y23" s="112">
        <v>5788</v>
      </c>
      <c r="Z23" s="112">
        <v>5914</v>
      </c>
      <c r="AB23" s="117">
        <f t="shared" si="2"/>
        <v>3.6982840562309272E-2</v>
      </c>
    </row>
    <row r="24" spans="1:28" x14ac:dyDescent="0.25">
      <c r="S24" s="115" t="s">
        <v>70</v>
      </c>
      <c r="T24" s="115"/>
      <c r="U24" s="116"/>
      <c r="V24" s="116">
        <v>4300</v>
      </c>
      <c r="W24" s="116">
        <v>4537</v>
      </c>
      <c r="X24" s="116">
        <v>4754</v>
      </c>
      <c r="Y24" s="112">
        <v>4447</v>
      </c>
      <c r="Z24" s="112">
        <v>4187</v>
      </c>
      <c r="AB24" s="117">
        <f t="shared" si="2"/>
        <v>2.6183150732903098E-2</v>
      </c>
    </row>
    <row r="25" spans="1:28" x14ac:dyDescent="0.25">
      <c r="S25" s="115" t="s">
        <v>71</v>
      </c>
      <c r="T25" s="115"/>
      <c r="U25" s="116"/>
      <c r="V25" s="116">
        <v>6500</v>
      </c>
      <c r="W25" s="116">
        <v>6657</v>
      </c>
      <c r="X25" s="116">
        <v>6929</v>
      </c>
      <c r="Y25" s="112">
        <v>7100</v>
      </c>
      <c r="Z25" s="112">
        <v>7233</v>
      </c>
      <c r="AB25" s="117">
        <f t="shared" si="2"/>
        <v>4.5231127119915955E-2</v>
      </c>
    </row>
    <row r="26" spans="1:28" x14ac:dyDescent="0.25">
      <c r="S26" s="115" t="s">
        <v>72</v>
      </c>
      <c r="T26" s="115"/>
      <c r="U26" s="116"/>
      <c r="V26" s="116">
        <v>2114</v>
      </c>
      <c r="W26" s="116">
        <v>2415</v>
      </c>
      <c r="X26" s="116">
        <v>2493</v>
      </c>
      <c r="Y26" s="112">
        <v>2425</v>
      </c>
      <c r="Z26" s="112">
        <v>2148</v>
      </c>
      <c r="AB26" s="117">
        <f t="shared" si="2"/>
        <v>1.3432387813297314E-2</v>
      </c>
    </row>
    <row r="27" spans="1:28" x14ac:dyDescent="0.25">
      <c r="S27" s="115" t="s">
        <v>73</v>
      </c>
      <c r="T27" s="115"/>
      <c r="U27" s="116"/>
      <c r="V27" s="116">
        <v>14558</v>
      </c>
      <c r="W27" s="116">
        <v>16628</v>
      </c>
      <c r="X27" s="116">
        <v>17809</v>
      </c>
      <c r="Y27" s="112">
        <v>17424</v>
      </c>
      <c r="Z27" s="112">
        <v>17500</v>
      </c>
      <c r="AB27" s="117">
        <f t="shared" si="2"/>
        <v>0.10943518935414479</v>
      </c>
    </row>
    <row r="28" spans="1:28" x14ac:dyDescent="0.25">
      <c r="S28" s="115" t="s">
        <v>74</v>
      </c>
      <c r="T28" s="115"/>
      <c r="U28" s="116"/>
      <c r="V28" s="116">
        <v>15061</v>
      </c>
      <c r="W28" s="116">
        <v>16799</v>
      </c>
      <c r="X28" s="116">
        <v>18385</v>
      </c>
      <c r="Y28" s="112">
        <v>17927</v>
      </c>
      <c r="Z28" s="112">
        <v>16427</v>
      </c>
      <c r="AB28" s="117">
        <f t="shared" si="2"/>
        <v>0.10272524888688779</v>
      </c>
    </row>
    <row r="29" spans="1:28" x14ac:dyDescent="0.25">
      <c r="S29" s="115" t="s">
        <v>75</v>
      </c>
      <c r="T29" s="115"/>
      <c r="U29" s="116"/>
      <c r="V29" s="116">
        <v>8094</v>
      </c>
      <c r="W29" s="116">
        <v>7940</v>
      </c>
      <c r="X29" s="116">
        <v>12599</v>
      </c>
      <c r="Y29" s="112">
        <v>8755</v>
      </c>
      <c r="Z29" s="112">
        <v>9579</v>
      </c>
      <c r="AB29" s="117">
        <f t="shared" si="2"/>
        <v>5.9901695932763017E-2</v>
      </c>
    </row>
    <row r="30" spans="1:28" x14ac:dyDescent="0.25">
      <c r="S30" s="115" t="s">
        <v>76</v>
      </c>
      <c r="T30" s="115"/>
      <c r="U30" s="116"/>
      <c r="V30" s="116">
        <v>15272</v>
      </c>
      <c r="W30" s="116">
        <v>16164</v>
      </c>
      <c r="X30" s="116">
        <v>13486</v>
      </c>
      <c r="Y30" s="112">
        <v>16479</v>
      </c>
      <c r="Z30" s="112">
        <v>15283</v>
      </c>
      <c r="AB30" s="117">
        <f t="shared" si="2"/>
        <v>9.5571314222822557E-2</v>
      </c>
    </row>
    <row r="31" spans="1:28" x14ac:dyDescent="0.25">
      <c r="S31" s="115" t="s">
        <v>77</v>
      </c>
      <c r="T31" s="115"/>
      <c r="U31" s="116"/>
      <c r="V31" s="116">
        <v>14671</v>
      </c>
      <c r="W31" s="116">
        <v>16303</v>
      </c>
      <c r="X31" s="116">
        <v>17702</v>
      </c>
      <c r="Y31" s="112">
        <v>18414</v>
      </c>
      <c r="Z31" s="112">
        <v>20028</v>
      </c>
      <c r="AB31" s="117">
        <f t="shared" si="2"/>
        <v>0.12524388413627496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4144</v>
      </c>
      <c r="W32" s="116">
        <v>5191</v>
      </c>
      <c r="X32" s="116">
        <v>5641</v>
      </c>
      <c r="Y32" s="112">
        <v>5838</v>
      </c>
      <c r="Z32" s="112">
        <v>5564</v>
      </c>
      <c r="AB32" s="117">
        <f t="shared" si="2"/>
        <v>3.4794136775226372E-2</v>
      </c>
    </row>
    <row r="33" spans="19:32" x14ac:dyDescent="0.25">
      <c r="S33" s="115" t="s">
        <v>79</v>
      </c>
      <c r="T33" s="115"/>
      <c r="U33" s="116"/>
      <c r="V33" s="116">
        <v>4498</v>
      </c>
      <c r="W33" s="116">
        <v>5032</v>
      </c>
      <c r="X33" s="116">
        <v>5343</v>
      </c>
      <c r="Y33" s="112">
        <v>5493</v>
      </c>
      <c r="Z33" s="112">
        <v>5570</v>
      </c>
      <c r="AB33" s="117">
        <f t="shared" si="2"/>
        <v>3.4831657411576365E-2</v>
      </c>
    </row>
    <row r="34" spans="19:32" x14ac:dyDescent="0.25">
      <c r="S34" s="118" t="s">
        <v>53</v>
      </c>
      <c r="T34" s="118"/>
      <c r="U34" s="119"/>
      <c r="V34" s="119">
        <v>149537</v>
      </c>
      <c r="W34" s="119">
        <v>155589</v>
      </c>
      <c r="X34" s="119">
        <v>163966</v>
      </c>
      <c r="Y34" s="120">
        <v>162243</v>
      </c>
      <c r="Z34" s="120">
        <v>159912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83372</v>
      </c>
      <c r="W37" s="112">
        <v>86731</v>
      </c>
      <c r="X37" s="112">
        <v>88551</v>
      </c>
      <c r="Y37" s="112">
        <v>89798</v>
      </c>
      <c r="Z37" s="112">
        <v>86478</v>
      </c>
      <c r="AB37" s="132">
        <f>Z37/Z40*100</f>
        <v>80.874981295825236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17973</v>
      </c>
      <c r="W38" s="112">
        <v>18503</v>
      </c>
      <c r="X38" s="112">
        <v>20853</v>
      </c>
      <c r="Y38" s="112">
        <v>20928</v>
      </c>
      <c r="Z38" s="112">
        <v>20450</v>
      </c>
      <c r="AB38" s="132">
        <f>Z38/Z40*100</f>
        <v>19.125018704174771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101345</v>
      </c>
      <c r="W40" s="112">
        <v>105234</v>
      </c>
      <c r="X40" s="112">
        <v>109404</v>
      </c>
      <c r="Y40" s="112">
        <v>110726</v>
      </c>
      <c r="Z40" s="112">
        <v>106928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19</v>
      </c>
      <c r="W44" s="112">
        <v>11</v>
      </c>
      <c r="X44" s="112">
        <v>21</v>
      </c>
      <c r="Y44" s="112">
        <v>16</v>
      </c>
      <c r="Z44" s="112">
        <v>10</v>
      </c>
    </row>
    <row r="45" spans="19:32" x14ac:dyDescent="0.25">
      <c r="S45" s="115" t="s">
        <v>37</v>
      </c>
      <c r="T45" s="115"/>
      <c r="U45" s="112"/>
      <c r="V45" s="112">
        <v>593</v>
      </c>
      <c r="W45" s="112">
        <v>545</v>
      </c>
      <c r="X45" s="112">
        <v>623</v>
      </c>
      <c r="Y45" s="112">
        <v>666</v>
      </c>
      <c r="Z45" s="112">
        <v>701</v>
      </c>
    </row>
    <row r="46" spans="19:32" x14ac:dyDescent="0.25">
      <c r="S46" s="115" t="s">
        <v>38</v>
      </c>
      <c r="T46" s="115"/>
      <c r="U46" s="112"/>
      <c r="V46" s="112">
        <v>2828</v>
      </c>
      <c r="W46" s="112">
        <v>3071</v>
      </c>
      <c r="X46" s="112">
        <v>3158</v>
      </c>
      <c r="Y46" s="112">
        <v>3012</v>
      </c>
      <c r="Z46" s="112">
        <v>2809</v>
      </c>
    </row>
    <row r="47" spans="19:32" x14ac:dyDescent="0.25">
      <c r="S47" s="115" t="s">
        <v>39</v>
      </c>
      <c r="T47" s="115"/>
      <c r="U47" s="112"/>
      <c r="V47" s="112">
        <v>8076</v>
      </c>
      <c r="W47" s="112">
        <v>8391</v>
      </c>
      <c r="X47" s="112">
        <v>8828</v>
      </c>
      <c r="Y47" s="112">
        <v>8396</v>
      </c>
      <c r="Z47" s="112">
        <v>8176</v>
      </c>
    </row>
    <row r="48" spans="19:32" x14ac:dyDescent="0.25">
      <c r="S48" s="115" t="s">
        <v>40</v>
      </c>
      <c r="T48" s="115"/>
      <c r="U48" s="112"/>
      <c r="V48" s="112">
        <v>14733</v>
      </c>
      <c r="W48" s="112">
        <v>15069</v>
      </c>
      <c r="X48" s="112">
        <v>16011</v>
      </c>
      <c r="Y48" s="112">
        <v>15788</v>
      </c>
      <c r="Z48" s="112">
        <v>14743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13886</v>
      </c>
      <c r="W49" s="112">
        <v>14397</v>
      </c>
      <c r="X49" s="112">
        <v>14941</v>
      </c>
      <c r="Y49" s="112">
        <v>14810</v>
      </c>
      <c r="Z49" s="112">
        <v>14320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Moreland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10066</v>
      </c>
      <c r="W50" s="112">
        <v>10829</v>
      </c>
      <c r="X50" s="112">
        <v>11364</v>
      </c>
      <c r="Y50" s="112">
        <v>11496</v>
      </c>
      <c r="Z50" s="112">
        <v>11277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7280</v>
      </c>
      <c r="W51" s="112">
        <v>7498</v>
      </c>
      <c r="X51" s="112">
        <v>7871</v>
      </c>
      <c r="Y51" s="112">
        <v>7761</v>
      </c>
      <c r="Z51" s="112">
        <v>7858</v>
      </c>
    </row>
    <row r="52" spans="1:26" ht="15" customHeight="1" x14ac:dyDescent="0.25">
      <c r="S52" s="115" t="s">
        <v>44</v>
      </c>
      <c r="T52" s="115"/>
      <c r="U52" s="112"/>
      <c r="V52" s="112">
        <v>5976</v>
      </c>
      <c r="W52" s="112">
        <v>6392</v>
      </c>
      <c r="X52" s="112">
        <v>6383</v>
      </c>
      <c r="Y52" s="112">
        <v>6347</v>
      </c>
      <c r="Z52" s="112">
        <v>6183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4732</v>
      </c>
      <c r="W53" s="112">
        <v>4709</v>
      </c>
      <c r="X53" s="112">
        <v>5071</v>
      </c>
      <c r="Y53" s="112">
        <v>5240</v>
      </c>
      <c r="Z53" s="112">
        <v>5513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3699</v>
      </c>
      <c r="W54" s="112">
        <v>3863</v>
      </c>
      <c r="X54" s="112">
        <v>4053</v>
      </c>
      <c r="Y54" s="112">
        <v>4106</v>
      </c>
      <c r="Z54" s="112">
        <v>4125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2380</v>
      </c>
      <c r="W55" s="112">
        <v>2500</v>
      </c>
      <c r="X55" s="112">
        <v>2581</v>
      </c>
      <c r="Y55" s="112">
        <v>2686</v>
      </c>
      <c r="Z55" s="112">
        <v>2763</v>
      </c>
    </row>
    <row r="56" spans="1:26" ht="15" customHeight="1" x14ac:dyDescent="0.25">
      <c r="S56" s="115" t="s">
        <v>48</v>
      </c>
      <c r="T56" s="115"/>
      <c r="U56" s="112"/>
      <c r="V56" s="112">
        <v>1167</v>
      </c>
      <c r="W56" s="112">
        <v>1214</v>
      </c>
      <c r="X56" s="112">
        <v>1284</v>
      </c>
      <c r="Y56" s="112">
        <v>1243</v>
      </c>
      <c r="Z56" s="112">
        <v>1288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363</v>
      </c>
      <c r="W57" s="112">
        <v>413</v>
      </c>
      <c r="X57" s="112">
        <v>444</v>
      </c>
      <c r="Y57" s="112">
        <v>481</v>
      </c>
      <c r="Z57" s="112">
        <v>506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226</v>
      </c>
      <c r="W58" s="112">
        <v>212</v>
      </c>
      <c r="X58" s="112">
        <v>188</v>
      </c>
      <c r="Y58" s="112">
        <v>162</v>
      </c>
      <c r="Z58" s="112">
        <v>171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135</v>
      </c>
      <c r="W59" s="112">
        <v>137</v>
      </c>
      <c r="X59" s="112">
        <v>128</v>
      </c>
      <c r="Y59" s="112">
        <v>121</v>
      </c>
      <c r="Z59" s="112">
        <v>100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111</v>
      </c>
      <c r="W60" s="112">
        <v>92</v>
      </c>
      <c r="X60" s="112">
        <v>90</v>
      </c>
      <c r="Y60" s="112">
        <v>81</v>
      </c>
      <c r="Z60" s="112">
        <v>91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76264</v>
      </c>
      <c r="W61" s="112">
        <v>79350</v>
      </c>
      <c r="X61" s="112">
        <v>83034</v>
      </c>
      <c r="Y61" s="112">
        <v>82412</v>
      </c>
      <c r="Z61" s="112">
        <v>80634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19</v>
      </c>
      <c r="W63" s="112">
        <v>20</v>
      </c>
      <c r="X63" s="112">
        <v>17</v>
      </c>
      <c r="Y63" s="112">
        <v>23</v>
      </c>
      <c r="Z63" s="112">
        <v>19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755</v>
      </c>
      <c r="W64" s="112">
        <v>746</v>
      </c>
      <c r="X64" s="112">
        <v>836</v>
      </c>
      <c r="Y64" s="112">
        <v>808</v>
      </c>
      <c r="Z64" s="112">
        <v>891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Moreland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2798</v>
      </c>
      <c r="W65" s="112">
        <v>2823</v>
      </c>
      <c r="X65" s="112">
        <v>3143</v>
      </c>
      <c r="Y65" s="112">
        <v>2905</v>
      </c>
      <c r="Z65" s="112">
        <v>2833</v>
      </c>
    </row>
    <row r="66" spans="1:26" x14ac:dyDescent="0.25">
      <c r="S66" s="115" t="s">
        <v>39</v>
      </c>
      <c r="T66" s="115"/>
      <c r="U66" s="112"/>
      <c r="V66" s="112">
        <v>8472</v>
      </c>
      <c r="W66" s="112">
        <v>8416</v>
      </c>
      <c r="X66" s="112">
        <v>9248</v>
      </c>
      <c r="Y66" s="112">
        <v>8699</v>
      </c>
      <c r="Z66" s="112">
        <v>8342</v>
      </c>
    </row>
    <row r="67" spans="1:26" x14ac:dyDescent="0.25">
      <c r="S67" s="115" t="s">
        <v>40</v>
      </c>
      <c r="T67" s="115"/>
      <c r="U67" s="112"/>
      <c r="V67" s="112">
        <v>14082</v>
      </c>
      <c r="W67" s="112">
        <v>14797</v>
      </c>
      <c r="X67" s="112">
        <v>15801</v>
      </c>
      <c r="Y67" s="112">
        <v>15570</v>
      </c>
      <c r="Z67" s="112">
        <v>14662</v>
      </c>
    </row>
    <row r="68" spans="1:26" x14ac:dyDescent="0.25">
      <c r="S68" s="115" t="s">
        <v>41</v>
      </c>
      <c r="T68" s="115"/>
      <c r="U68" s="112"/>
      <c r="V68" s="112">
        <v>12565</v>
      </c>
      <c r="W68" s="112">
        <v>13408</v>
      </c>
      <c r="X68" s="112">
        <v>13972</v>
      </c>
      <c r="Y68" s="112">
        <v>13982</v>
      </c>
      <c r="Z68" s="112">
        <v>13880</v>
      </c>
    </row>
    <row r="69" spans="1:26" x14ac:dyDescent="0.25">
      <c r="S69" s="115" t="s">
        <v>42</v>
      </c>
      <c r="T69" s="115"/>
      <c r="U69" s="112"/>
      <c r="V69" s="112">
        <v>8928</v>
      </c>
      <c r="W69" s="112">
        <v>9441</v>
      </c>
      <c r="X69" s="112">
        <v>9966</v>
      </c>
      <c r="Y69" s="112">
        <v>10086</v>
      </c>
      <c r="Z69" s="112">
        <v>10348</v>
      </c>
    </row>
    <row r="70" spans="1:26" x14ac:dyDescent="0.25">
      <c r="S70" s="115" t="s">
        <v>43</v>
      </c>
      <c r="T70" s="115"/>
      <c r="U70" s="112"/>
      <c r="V70" s="112">
        <v>6906</v>
      </c>
      <c r="W70" s="112">
        <v>7156</v>
      </c>
      <c r="X70" s="112">
        <v>7466</v>
      </c>
      <c r="Y70" s="112">
        <v>7323</v>
      </c>
      <c r="Z70" s="112">
        <v>7418</v>
      </c>
    </row>
    <row r="71" spans="1:26" x14ac:dyDescent="0.25">
      <c r="S71" s="115" t="s">
        <v>44</v>
      </c>
      <c r="T71" s="115"/>
      <c r="U71" s="112"/>
      <c r="V71" s="112">
        <v>5981</v>
      </c>
      <c r="W71" s="112">
        <v>6287</v>
      </c>
      <c r="X71" s="112">
        <v>6502</v>
      </c>
      <c r="Y71" s="112">
        <v>6427</v>
      </c>
      <c r="Z71" s="112">
        <v>6403</v>
      </c>
    </row>
    <row r="72" spans="1:26" x14ac:dyDescent="0.25">
      <c r="S72" s="115" t="s">
        <v>45</v>
      </c>
      <c r="T72" s="115"/>
      <c r="U72" s="112"/>
      <c r="V72" s="112">
        <v>4842</v>
      </c>
      <c r="W72" s="112">
        <v>4846</v>
      </c>
      <c r="X72" s="112">
        <v>5094</v>
      </c>
      <c r="Y72" s="112">
        <v>5156</v>
      </c>
      <c r="Z72" s="112">
        <v>5341</v>
      </c>
    </row>
    <row r="73" spans="1:26" x14ac:dyDescent="0.25">
      <c r="S73" s="115" t="s">
        <v>46</v>
      </c>
      <c r="T73" s="115"/>
      <c r="U73" s="112"/>
      <c r="V73" s="112">
        <v>3868</v>
      </c>
      <c r="W73" s="112">
        <v>4039</v>
      </c>
      <c r="X73" s="112">
        <v>4260</v>
      </c>
      <c r="Y73" s="112">
        <v>4174</v>
      </c>
      <c r="Z73" s="112">
        <v>4171</v>
      </c>
    </row>
    <row r="74" spans="1:26" x14ac:dyDescent="0.25">
      <c r="S74" s="115" t="s">
        <v>47</v>
      </c>
      <c r="T74" s="115"/>
      <c r="U74" s="112"/>
      <c r="V74" s="112">
        <v>2263</v>
      </c>
      <c r="W74" s="112">
        <v>2445</v>
      </c>
      <c r="X74" s="112">
        <v>2680</v>
      </c>
      <c r="Y74" s="112">
        <v>2700</v>
      </c>
      <c r="Z74" s="112">
        <v>2839</v>
      </c>
    </row>
    <row r="75" spans="1:26" x14ac:dyDescent="0.25">
      <c r="S75" s="115" t="s">
        <v>48</v>
      </c>
      <c r="T75" s="115"/>
      <c r="U75" s="112"/>
      <c r="V75" s="112">
        <v>979</v>
      </c>
      <c r="W75" s="112">
        <v>1007</v>
      </c>
      <c r="X75" s="112">
        <v>1141</v>
      </c>
      <c r="Y75" s="112">
        <v>1186</v>
      </c>
      <c r="Z75" s="112">
        <v>1234</v>
      </c>
    </row>
    <row r="76" spans="1:26" x14ac:dyDescent="0.25">
      <c r="S76" s="115" t="s">
        <v>49</v>
      </c>
      <c r="T76" s="115"/>
      <c r="U76" s="112"/>
      <c r="V76" s="112">
        <v>332</v>
      </c>
      <c r="W76" s="112">
        <v>355</v>
      </c>
      <c r="X76" s="112">
        <v>411</v>
      </c>
      <c r="Y76" s="112">
        <v>403</v>
      </c>
      <c r="Z76" s="112">
        <v>438</v>
      </c>
    </row>
    <row r="77" spans="1:26" x14ac:dyDescent="0.25">
      <c r="S77" s="115" t="s">
        <v>50</v>
      </c>
      <c r="T77" s="115"/>
      <c r="U77" s="112"/>
      <c r="V77" s="112">
        <v>198</v>
      </c>
      <c r="W77" s="112">
        <v>177</v>
      </c>
      <c r="X77" s="112">
        <v>138</v>
      </c>
      <c r="Y77" s="112">
        <v>142</v>
      </c>
      <c r="Z77" s="112">
        <v>157</v>
      </c>
    </row>
    <row r="78" spans="1:26" x14ac:dyDescent="0.25">
      <c r="S78" s="115" t="s">
        <v>51</v>
      </c>
      <c r="T78" s="115"/>
      <c r="U78" s="112"/>
      <c r="V78" s="112">
        <v>139</v>
      </c>
      <c r="W78" s="112">
        <v>140</v>
      </c>
      <c r="X78" s="112">
        <v>126</v>
      </c>
      <c r="Y78" s="112">
        <v>108</v>
      </c>
      <c r="Z78" s="112">
        <v>106</v>
      </c>
    </row>
    <row r="79" spans="1:26" x14ac:dyDescent="0.25">
      <c r="S79" s="115" t="s">
        <v>52</v>
      </c>
      <c r="T79" s="115"/>
      <c r="U79" s="112"/>
      <c r="V79" s="112">
        <v>143</v>
      </c>
      <c r="W79" s="112">
        <v>132</v>
      </c>
      <c r="X79" s="112">
        <v>132</v>
      </c>
      <c r="Y79" s="112">
        <v>127</v>
      </c>
      <c r="Z79" s="112">
        <v>131</v>
      </c>
    </row>
    <row r="80" spans="1:26" x14ac:dyDescent="0.25">
      <c r="S80" s="118" t="s">
        <v>53</v>
      </c>
      <c r="T80" s="118"/>
      <c r="U80" s="112"/>
      <c r="V80" s="112">
        <v>73274</v>
      </c>
      <c r="W80" s="112">
        <v>76241</v>
      </c>
      <c r="X80" s="112">
        <v>80937</v>
      </c>
      <c r="Y80" s="112">
        <v>79830</v>
      </c>
      <c r="Z80" s="112">
        <v>79213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Moreland</v>
      </c>
      <c r="D83" s="144"/>
      <c r="E83" s="144"/>
      <c r="F83" s="144"/>
      <c r="G83" s="144"/>
      <c r="H83" s="47"/>
      <c r="I83" s="47"/>
      <c r="J83" s="145" t="str">
        <f>'State data for spotlight'!A1</f>
        <v>Victoria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6014</v>
      </c>
      <c r="W83" s="112">
        <v>6422</v>
      </c>
      <c r="X83" s="112">
        <v>6627</v>
      </c>
      <c r="Y83" s="112">
        <v>6870</v>
      </c>
      <c r="Z83" s="112">
        <v>6744</v>
      </c>
      <c r="AD83" s="117"/>
    </row>
    <row r="84" spans="1:30" ht="15" customHeight="1" x14ac:dyDescent="0.25">
      <c r="A84" s="46"/>
      <c r="B84" s="46"/>
      <c r="C84" s="48"/>
      <c r="D84" s="139" t="s">
        <v>0</v>
      </c>
      <c r="E84" s="139"/>
      <c r="F84" s="139" t="s">
        <v>201</v>
      </c>
      <c r="G84" s="139"/>
      <c r="H84" s="48"/>
      <c r="I84" s="48"/>
      <c r="J84" s="48"/>
      <c r="K84" s="48"/>
      <c r="L84" s="139" t="s">
        <v>0</v>
      </c>
      <c r="M84" s="139"/>
      <c r="N84" s="139" t="s">
        <v>201</v>
      </c>
      <c r="O84" s="139"/>
      <c r="S84" s="115" t="s">
        <v>57</v>
      </c>
      <c r="T84" s="115"/>
      <c r="U84" s="112"/>
      <c r="V84" s="112">
        <v>11655</v>
      </c>
      <c r="W84" s="112">
        <v>12499</v>
      </c>
      <c r="X84" s="112">
        <v>13336</v>
      </c>
      <c r="Y84" s="112">
        <v>13730</v>
      </c>
      <c r="Z84" s="112">
        <v>13560</v>
      </c>
    </row>
    <row r="85" spans="1:30" ht="15" customHeight="1" x14ac:dyDescent="0.25">
      <c r="A85" s="46"/>
      <c r="B85" s="46"/>
      <c r="C85" s="58" t="s">
        <v>1</v>
      </c>
      <c r="D85" s="139" t="s">
        <v>2</v>
      </c>
      <c r="E85" s="139"/>
      <c r="F85" s="139" t="str">
        <f>"since "&amp;$V$2</f>
        <v>since 2016-17</v>
      </c>
      <c r="G85" s="139"/>
      <c r="H85" s="48"/>
      <c r="I85" s="48"/>
      <c r="J85" s="48"/>
      <c r="K85" s="58" t="s">
        <v>1</v>
      </c>
      <c r="L85" s="139" t="s">
        <v>2</v>
      </c>
      <c r="M85" s="139"/>
      <c r="N85" s="139" t="str">
        <f>"since "&amp;$V$2</f>
        <v>since 2016-17</v>
      </c>
      <c r="O85" s="139"/>
      <c r="S85" s="115" t="s">
        <v>195</v>
      </c>
      <c r="T85" s="115"/>
      <c r="U85" s="112"/>
      <c r="V85" s="112">
        <v>6922</v>
      </c>
      <c r="W85" s="112">
        <v>7208</v>
      </c>
      <c r="X85" s="112">
        <v>7486</v>
      </c>
      <c r="Y85" s="112">
        <v>7319</v>
      </c>
      <c r="Z85" s="112">
        <v>7205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159,912</v>
      </c>
      <c r="D86" s="96">
        <f t="shared" ref="D86:D91" si="4">AD4</f>
        <v>-1.4385562664102625E-2</v>
      </c>
      <c r="E86" s="97">
        <f t="shared" ref="E86:E91" si="5">AD4</f>
        <v>-1.4385562664102625E-2</v>
      </c>
      <c r="F86" s="96">
        <f t="shared" ref="F86:F91" si="6">AF4</f>
        <v>6.9352217786426529E-2</v>
      </c>
      <c r="G86" s="97">
        <f t="shared" ref="G86:G91" si="7">AF4</f>
        <v>6.9352217786426529E-2</v>
      </c>
      <c r="H86" s="57"/>
      <c r="I86" s="57"/>
      <c r="J86" s="140" t="str">
        <f>'State data for spotlight'!J4</f>
        <v>5,274,707</v>
      </c>
      <c r="K86" s="140"/>
      <c r="L86" s="96">
        <f>'State data for spotlight'!L4</f>
        <v>1.4421743640712803E-2</v>
      </c>
      <c r="M86" s="97">
        <f>'State data for spotlight'!L4</f>
        <v>1.4421743640712803E-2</v>
      </c>
      <c r="N86" s="96">
        <f>'State data for spotlight'!N4</f>
        <v>8.438148994686534E-2</v>
      </c>
      <c r="O86" s="97">
        <f>'State data for spotlight'!N4</f>
        <v>8.438148994686534E-2</v>
      </c>
      <c r="S86" s="115" t="s">
        <v>196</v>
      </c>
      <c r="T86" s="115"/>
      <c r="U86" s="112"/>
      <c r="V86" s="112">
        <v>3341</v>
      </c>
      <c r="W86" s="112">
        <v>3557</v>
      </c>
      <c r="X86" s="112">
        <v>3746</v>
      </c>
      <c r="Y86" s="112">
        <v>3820</v>
      </c>
      <c r="Z86" s="112">
        <v>3712</v>
      </c>
    </row>
    <row r="87" spans="1:30" ht="15" customHeight="1" x14ac:dyDescent="0.25">
      <c r="A87" s="98" t="s">
        <v>4</v>
      </c>
      <c r="B87" s="49"/>
      <c r="C87" s="57" t="str">
        <f t="shared" si="3"/>
        <v>80,634</v>
      </c>
      <c r="D87" s="96">
        <f t="shared" si="4"/>
        <v>-2.1538909585118171E-2</v>
      </c>
      <c r="E87" s="97">
        <f t="shared" si="5"/>
        <v>-2.1538909585118171E-2</v>
      </c>
      <c r="F87" s="96">
        <f t="shared" si="6"/>
        <v>5.7273227912831404E-2</v>
      </c>
      <c r="G87" s="97">
        <f t="shared" si="7"/>
        <v>5.7273227912831404E-2</v>
      </c>
      <c r="H87" s="57"/>
      <c r="I87" s="57"/>
      <c r="J87" s="140" t="str">
        <f>'State data for spotlight'!J5</f>
        <v>2,678,317</v>
      </c>
      <c r="K87" s="140"/>
      <c r="L87" s="96">
        <f>'State data for spotlight'!L5</f>
        <v>7.6054295905234603E-3</v>
      </c>
      <c r="M87" s="97">
        <f>'State data for spotlight'!L5</f>
        <v>7.6054295905234603E-3</v>
      </c>
      <c r="N87" s="96">
        <f>'State data for spotlight'!N5</f>
        <v>7.1082164833552008E-2</v>
      </c>
      <c r="O87" s="97">
        <f>'State data for spotlight'!N5</f>
        <v>7.1082164833552008E-2</v>
      </c>
      <c r="S87" s="115" t="s">
        <v>197</v>
      </c>
      <c r="T87" s="115"/>
      <c r="U87" s="112"/>
      <c r="V87" s="112">
        <v>3703</v>
      </c>
      <c r="W87" s="112">
        <v>3768</v>
      </c>
      <c r="X87" s="112">
        <v>3904</v>
      </c>
      <c r="Y87" s="112">
        <v>3836</v>
      </c>
      <c r="Z87" s="112">
        <v>3732</v>
      </c>
    </row>
    <row r="88" spans="1:30" ht="15" customHeight="1" x14ac:dyDescent="0.25">
      <c r="A88" s="98" t="s">
        <v>5</v>
      </c>
      <c r="B88" s="49"/>
      <c r="C88" s="57" t="str">
        <f t="shared" si="3"/>
        <v>79,213</v>
      </c>
      <c r="D88" s="96">
        <f t="shared" si="4"/>
        <v>-7.7910690799775084E-3</v>
      </c>
      <c r="E88" s="97">
        <f t="shared" si="5"/>
        <v>-7.7910690799775084E-3</v>
      </c>
      <c r="F88" s="96">
        <f t="shared" si="6"/>
        <v>8.1022435722474029E-2</v>
      </c>
      <c r="G88" s="97">
        <f t="shared" si="7"/>
        <v>8.1022435722474029E-2</v>
      </c>
      <c r="H88" s="57"/>
      <c r="I88" s="57"/>
      <c r="J88" s="140" t="str">
        <f>'State data for spotlight'!J6</f>
        <v>2,593,620</v>
      </c>
      <c r="K88" s="140"/>
      <c r="L88" s="96">
        <f>'State data for spotlight'!L6</f>
        <v>2.0458990541862843E-2</v>
      </c>
      <c r="M88" s="97">
        <f>'State data for spotlight'!L6</f>
        <v>2.0458990541862843E-2</v>
      </c>
      <c r="N88" s="96">
        <f>'State data for spotlight'!N6</f>
        <v>9.7278654845571522E-2</v>
      </c>
      <c r="O88" s="97">
        <f>'State data for spotlight'!N6</f>
        <v>9.7278654845571522E-2</v>
      </c>
      <c r="S88" s="115" t="s">
        <v>198</v>
      </c>
      <c r="T88" s="115"/>
      <c r="U88" s="112"/>
      <c r="V88" s="112">
        <v>2872</v>
      </c>
      <c r="W88" s="112">
        <v>2997</v>
      </c>
      <c r="X88" s="112">
        <v>3049</v>
      </c>
      <c r="Y88" s="112">
        <v>3038</v>
      </c>
      <c r="Z88" s="112">
        <v>2895</v>
      </c>
    </row>
    <row r="89" spans="1:30" ht="15" customHeight="1" x14ac:dyDescent="0.25">
      <c r="A89" s="49" t="s">
        <v>6</v>
      </c>
      <c r="B89" s="49"/>
      <c r="C89" s="57" t="str">
        <f t="shared" si="3"/>
        <v>106,923</v>
      </c>
      <c r="D89" s="96">
        <f t="shared" si="4"/>
        <v>-3.4284991735835768E-2</v>
      </c>
      <c r="E89" s="97">
        <f t="shared" si="5"/>
        <v>-3.4284991735835768E-2</v>
      </c>
      <c r="F89" s="96">
        <f t="shared" si="6"/>
        <v>5.5039715822191582E-2</v>
      </c>
      <c r="G89" s="97">
        <f t="shared" si="7"/>
        <v>5.5039715822191582E-2</v>
      </c>
      <c r="H89" s="57"/>
      <c r="I89" s="57"/>
      <c r="J89" s="140" t="str">
        <f>'State data for spotlight'!J7</f>
        <v>3,674,745</v>
      </c>
      <c r="K89" s="140"/>
      <c r="L89" s="96">
        <f>'State data for spotlight'!L7</f>
        <v>-4.8048916624486848E-3</v>
      </c>
      <c r="M89" s="97">
        <f>'State data for spotlight'!L7</f>
        <v>-4.8048916624486848E-3</v>
      </c>
      <c r="N89" s="96">
        <f>'State data for spotlight'!N7</f>
        <v>6.9960159780158238E-2</v>
      </c>
      <c r="O89" s="97">
        <f>'State data for spotlight'!N7</f>
        <v>6.9960159780158238E-2</v>
      </c>
      <c r="S89" s="115" t="s">
        <v>199</v>
      </c>
      <c r="T89" s="115"/>
      <c r="U89" s="112"/>
      <c r="V89" s="112">
        <v>2462</v>
      </c>
      <c r="W89" s="112">
        <v>2570</v>
      </c>
      <c r="X89" s="112">
        <v>2604</v>
      </c>
      <c r="Y89" s="112">
        <v>2501</v>
      </c>
      <c r="Z89" s="112">
        <v>2420</v>
      </c>
    </row>
    <row r="90" spans="1:30" ht="15" customHeight="1" x14ac:dyDescent="0.25">
      <c r="A90" s="49" t="s">
        <v>98</v>
      </c>
      <c r="B90" s="49"/>
      <c r="C90" s="57" t="str">
        <f t="shared" si="3"/>
        <v>$49,757</v>
      </c>
      <c r="D90" s="96">
        <f t="shared" si="4"/>
        <v>7.8098609935962404E-2</v>
      </c>
      <c r="E90" s="97">
        <f t="shared" si="5"/>
        <v>7.8098609935962404E-2</v>
      </c>
      <c r="F90" s="96">
        <f t="shared" si="6"/>
        <v>0.15451288382732953</v>
      </c>
      <c r="G90" s="97">
        <f t="shared" si="7"/>
        <v>0.15451288382732953</v>
      </c>
      <c r="H90" s="57"/>
      <c r="I90" s="57"/>
      <c r="J90" s="57"/>
      <c r="K90" s="57" t="str">
        <f>'State data for spotlight'!J8</f>
        <v>$47,209</v>
      </c>
      <c r="L90" s="96">
        <f>'State data for spotlight'!L8</f>
        <v>5.506898121546655E-2</v>
      </c>
      <c r="M90" s="97">
        <f>'State data for spotlight'!L8</f>
        <v>5.506898121546655E-2</v>
      </c>
      <c r="N90" s="96">
        <f>'State data for spotlight'!N8</f>
        <v>0.1204561491199776</v>
      </c>
      <c r="O90" s="97">
        <f>'State data for spotlight'!N8</f>
        <v>0.1204561491199776</v>
      </c>
      <c r="S90" s="115" t="s">
        <v>58</v>
      </c>
      <c r="T90" s="115"/>
      <c r="U90" s="112"/>
      <c r="V90" s="112">
        <v>4533</v>
      </c>
      <c r="W90" s="112">
        <v>4832</v>
      </c>
      <c r="X90" s="112">
        <v>5112</v>
      </c>
      <c r="Y90" s="112">
        <v>5062</v>
      </c>
      <c r="Z90" s="112">
        <v>4528</v>
      </c>
    </row>
    <row r="91" spans="1:30" ht="15" customHeight="1" x14ac:dyDescent="0.25">
      <c r="A91" s="49" t="s">
        <v>7</v>
      </c>
      <c r="B91" s="49"/>
      <c r="C91" s="57" t="str">
        <f t="shared" si="3"/>
        <v>$7,502.2 mil</v>
      </c>
      <c r="D91" s="96">
        <f t="shared" si="4"/>
        <v>3.2014162182673722E-2</v>
      </c>
      <c r="E91" s="97">
        <f t="shared" si="5"/>
        <v>3.2014162182673722E-2</v>
      </c>
      <c r="F91" s="96">
        <f t="shared" si="6"/>
        <v>0.28164262991241173</v>
      </c>
      <c r="G91" s="97">
        <f t="shared" si="7"/>
        <v>0.28164262991241173</v>
      </c>
      <c r="H91" s="57"/>
      <c r="I91" s="57"/>
      <c r="J91" s="57"/>
      <c r="K91" s="57" t="str">
        <f>'State data for spotlight'!J9</f>
        <v>$245.4 bil</v>
      </c>
      <c r="L91" s="96">
        <f>'State data for spotlight'!L9</f>
        <v>4.7371657837374626E-2</v>
      </c>
      <c r="M91" s="97">
        <f>'State data for spotlight'!L9</f>
        <v>4.7371657837374626E-2</v>
      </c>
      <c r="N91" s="96">
        <f>'State data for spotlight'!N9</f>
        <v>0.24227335855331145</v>
      </c>
      <c r="O91" s="97">
        <f>'State data for spotlight'!N9</f>
        <v>0.24227335855331145</v>
      </c>
      <c r="S91" s="118" t="s">
        <v>53</v>
      </c>
      <c r="T91" s="118"/>
      <c r="U91" s="112"/>
      <c r="V91" s="112">
        <v>52369</v>
      </c>
      <c r="W91" s="112">
        <v>54289</v>
      </c>
      <c r="X91" s="112">
        <v>56245</v>
      </c>
      <c r="Y91" s="112">
        <v>56762</v>
      </c>
      <c r="Z91" s="112">
        <v>54314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5" t="s">
        <v>202</v>
      </c>
      <c r="S93" s="115" t="s">
        <v>56</v>
      </c>
      <c r="T93" s="115"/>
      <c r="U93" s="112"/>
      <c r="V93" s="112">
        <v>5015</v>
      </c>
      <c r="W93" s="112">
        <v>5347</v>
      </c>
      <c r="X93" s="112">
        <v>5504</v>
      </c>
      <c r="Y93" s="112">
        <v>5660</v>
      </c>
      <c r="Z93" s="112">
        <v>5670</v>
      </c>
    </row>
    <row r="94" spans="1:30" ht="15" customHeight="1" x14ac:dyDescent="0.25">
      <c r="A94" s="136" t="s">
        <v>203</v>
      </c>
      <c r="S94" s="115" t="s">
        <v>57</v>
      </c>
      <c r="T94" s="115"/>
      <c r="U94" s="112"/>
      <c r="V94" s="112">
        <v>14055</v>
      </c>
      <c r="W94" s="112">
        <v>15066</v>
      </c>
      <c r="X94" s="112">
        <v>16115</v>
      </c>
      <c r="Y94" s="112">
        <v>16620</v>
      </c>
      <c r="Z94" s="112">
        <v>16584</v>
      </c>
    </row>
    <row r="95" spans="1:30" ht="15" customHeight="1" x14ac:dyDescent="0.25">
      <c r="A95" s="134" t="s">
        <v>286</v>
      </c>
      <c r="S95" s="115" t="s">
        <v>195</v>
      </c>
      <c r="T95" s="115"/>
      <c r="U95" s="112"/>
      <c r="V95" s="112">
        <v>1502</v>
      </c>
      <c r="W95" s="112">
        <v>1590</v>
      </c>
      <c r="X95" s="112">
        <v>1651</v>
      </c>
      <c r="Y95" s="112">
        <v>1719</v>
      </c>
      <c r="Z95" s="112">
        <v>1705</v>
      </c>
    </row>
    <row r="96" spans="1:30" ht="15" customHeight="1" x14ac:dyDescent="0.25">
      <c r="A96" s="135" t="s">
        <v>278</v>
      </c>
      <c r="S96" s="115" t="s">
        <v>196</v>
      </c>
      <c r="T96" s="115"/>
      <c r="U96" s="112"/>
      <c r="V96" s="112">
        <v>5399</v>
      </c>
      <c r="W96" s="112">
        <v>5771</v>
      </c>
      <c r="X96" s="112">
        <v>6232</v>
      </c>
      <c r="Y96" s="112">
        <v>6258</v>
      </c>
      <c r="Z96" s="112">
        <v>6088</v>
      </c>
    </row>
    <row r="97" spans="1:32" ht="15" customHeight="1" x14ac:dyDescent="0.25">
      <c r="A97" s="134" t="s">
        <v>290</v>
      </c>
      <c r="S97" s="115" t="s">
        <v>197</v>
      </c>
      <c r="T97" s="115"/>
      <c r="U97" s="112"/>
      <c r="V97" s="112">
        <v>8283</v>
      </c>
      <c r="W97" s="112">
        <v>8492</v>
      </c>
      <c r="X97" s="112">
        <v>8759</v>
      </c>
      <c r="Y97" s="112">
        <v>8628</v>
      </c>
      <c r="Z97" s="112">
        <v>8502</v>
      </c>
    </row>
    <row r="98" spans="1:32" ht="15" customHeight="1" x14ac:dyDescent="0.25">
      <c r="A98" s="134" t="s">
        <v>291</v>
      </c>
      <c r="S98" s="115" t="s">
        <v>198</v>
      </c>
      <c r="T98" s="115"/>
      <c r="U98" s="112"/>
      <c r="V98" s="112">
        <v>4026</v>
      </c>
      <c r="W98" s="112">
        <v>4209</v>
      </c>
      <c r="X98" s="112">
        <v>4270</v>
      </c>
      <c r="Y98" s="112">
        <v>4359</v>
      </c>
      <c r="Z98" s="112">
        <v>4168</v>
      </c>
    </row>
    <row r="99" spans="1:32" ht="15" customHeight="1" x14ac:dyDescent="0.25">
      <c r="S99" s="115" t="s">
        <v>199</v>
      </c>
      <c r="T99" s="115"/>
      <c r="U99" s="112"/>
      <c r="V99" s="112">
        <v>342</v>
      </c>
      <c r="W99" s="112">
        <v>344</v>
      </c>
      <c r="X99" s="112">
        <v>361</v>
      </c>
      <c r="Y99" s="112">
        <v>365</v>
      </c>
      <c r="Z99" s="112">
        <v>392</v>
      </c>
    </row>
    <row r="100" spans="1:32" ht="15" customHeight="1" x14ac:dyDescent="0.25">
      <c r="S100" s="115" t="s">
        <v>58</v>
      </c>
      <c r="T100" s="115"/>
      <c r="U100" s="112"/>
      <c r="V100" s="112">
        <v>1950</v>
      </c>
      <c r="W100" s="112">
        <v>2135</v>
      </c>
      <c r="X100" s="112">
        <v>2453</v>
      </c>
      <c r="Y100" s="112">
        <v>2428</v>
      </c>
      <c r="Z100" s="112">
        <v>2131</v>
      </c>
    </row>
    <row r="101" spans="1:32" x14ac:dyDescent="0.25">
      <c r="A101" s="18"/>
      <c r="S101" s="118" t="s">
        <v>53</v>
      </c>
      <c r="T101" s="118"/>
      <c r="U101" s="112"/>
      <c r="V101" s="112">
        <v>48982</v>
      </c>
      <c r="W101" s="112">
        <v>50940</v>
      </c>
      <c r="X101" s="112">
        <v>53164</v>
      </c>
      <c r="Y101" s="112">
        <v>53960</v>
      </c>
      <c r="Z101" s="112">
        <v>52551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204</v>
      </c>
      <c r="Y103" s="106" t="s">
        <v>281</v>
      </c>
      <c r="Z103" s="106" t="s">
        <v>287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113338</v>
      </c>
      <c r="W104" s="112">
        <v>117266</v>
      </c>
      <c r="X104" s="112">
        <v>122405</v>
      </c>
      <c r="Y104" s="112">
        <v>121712</v>
      </c>
      <c r="Z104" s="112">
        <v>121712</v>
      </c>
      <c r="AB104" s="109" t="str">
        <f>TEXT(Z104,"###,###")</f>
        <v>121,712</v>
      </c>
      <c r="AD104" s="130">
        <f>Z104/($Z$4)*100</f>
        <v>76.111861523838115</v>
      </c>
      <c r="AF104" s="109"/>
    </row>
    <row r="105" spans="1:32" x14ac:dyDescent="0.25">
      <c r="S105" s="115" t="s">
        <v>17</v>
      </c>
      <c r="T105" s="115"/>
      <c r="U105" s="112"/>
      <c r="V105" s="112">
        <v>27790</v>
      </c>
      <c r="W105" s="112">
        <v>28028</v>
      </c>
      <c r="X105" s="112">
        <v>30267</v>
      </c>
      <c r="Y105" s="112">
        <v>29240</v>
      </c>
      <c r="Z105" s="112">
        <v>29540</v>
      </c>
      <c r="AB105" s="109" t="str">
        <f>TEXT(Z105,"###,###")</f>
        <v>29,540</v>
      </c>
      <c r="AD105" s="130">
        <f>Z105/($Z$4)*100</f>
        <v>18.472659962979641</v>
      </c>
      <c r="AF105" s="109"/>
    </row>
    <row r="106" spans="1:32" x14ac:dyDescent="0.25">
      <c r="S106" s="118" t="s">
        <v>53</v>
      </c>
      <c r="T106" s="118"/>
      <c r="U106" s="120"/>
      <c r="V106" s="120">
        <v>141128</v>
      </c>
      <c r="W106" s="120">
        <v>145294</v>
      </c>
      <c r="X106" s="120">
        <v>152672</v>
      </c>
      <c r="Y106" s="120">
        <v>150952</v>
      </c>
      <c r="Z106" s="120">
        <v>151252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19250</v>
      </c>
      <c r="W108" s="112">
        <v>24203</v>
      </c>
      <c r="X108" s="112">
        <v>22476</v>
      </c>
      <c r="Y108" s="112">
        <v>22115</v>
      </c>
      <c r="Z108" s="112">
        <v>21168</v>
      </c>
      <c r="AB108" s="109" t="str">
        <f>TEXT(Z108,"###,###")</f>
        <v>21,168</v>
      </c>
      <c r="AD108" s="130">
        <f>Z108/($Z$4)*100</f>
        <v>13.237280504277352</v>
      </c>
      <c r="AF108" s="109"/>
    </row>
    <row r="109" spans="1:32" x14ac:dyDescent="0.25">
      <c r="S109" s="115" t="s">
        <v>20</v>
      </c>
      <c r="T109" s="115"/>
      <c r="U109" s="112"/>
      <c r="V109" s="112">
        <v>18950</v>
      </c>
      <c r="W109" s="112">
        <v>19293</v>
      </c>
      <c r="X109" s="112">
        <v>19590</v>
      </c>
      <c r="Y109" s="112">
        <v>19842</v>
      </c>
      <c r="Z109" s="112">
        <v>21212</v>
      </c>
      <c r="AB109" s="109" t="str">
        <f>TEXT(Z109,"###,###")</f>
        <v>21,212</v>
      </c>
      <c r="AD109" s="130">
        <f>Z109/($Z$4)*100</f>
        <v>13.264795637600679</v>
      </c>
      <c r="AF109" s="109"/>
    </row>
    <row r="110" spans="1:32" x14ac:dyDescent="0.25">
      <c r="S110" s="115" t="s">
        <v>21</v>
      </c>
      <c r="T110" s="115"/>
      <c r="U110" s="112"/>
      <c r="V110" s="112">
        <v>34331</v>
      </c>
      <c r="W110" s="112">
        <v>33327</v>
      </c>
      <c r="X110" s="112">
        <v>37954</v>
      </c>
      <c r="Y110" s="112">
        <v>36169</v>
      </c>
      <c r="Z110" s="112">
        <v>34959</v>
      </c>
      <c r="AB110" s="109" t="str">
        <f>TEXT(Z110,"###,###")</f>
        <v>34,959</v>
      </c>
      <c r="AD110" s="130">
        <f>Z110/($Z$4)*100</f>
        <v>21.861398769323127</v>
      </c>
      <c r="AF110" s="109"/>
    </row>
    <row r="111" spans="1:32" x14ac:dyDescent="0.25">
      <c r="S111" s="115" t="s">
        <v>22</v>
      </c>
      <c r="T111" s="115"/>
      <c r="U111" s="112"/>
      <c r="V111" s="112">
        <v>66194</v>
      </c>
      <c r="W111" s="112">
        <v>67767</v>
      </c>
      <c r="X111" s="112">
        <v>72986</v>
      </c>
      <c r="Y111" s="112">
        <v>72868</v>
      </c>
      <c r="Z111" s="112">
        <v>72295</v>
      </c>
      <c r="AB111" s="109" t="str">
        <f>TEXT(Z111,"###,###")</f>
        <v>72,295</v>
      </c>
      <c r="AD111" s="130">
        <f>Z111/($Z$4)*100</f>
        <v>45.209240082045127</v>
      </c>
      <c r="AF111" s="109"/>
    </row>
    <row r="112" spans="1:32" x14ac:dyDescent="0.25">
      <c r="S112" s="118" t="s">
        <v>53</v>
      </c>
      <c r="T112" s="118"/>
      <c r="U112" s="112"/>
      <c r="V112" s="112">
        <v>149537</v>
      </c>
      <c r="W112" s="112">
        <v>155592</v>
      </c>
      <c r="X112" s="112">
        <v>163966</v>
      </c>
      <c r="Y112" s="112">
        <v>162246</v>
      </c>
      <c r="Z112" s="112">
        <v>159912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37.799999999999997</v>
      </c>
      <c r="W118" s="131">
        <v>37.81</v>
      </c>
      <c r="X118" s="131">
        <v>37.74</v>
      </c>
      <c r="Y118" s="131">
        <v>37.89</v>
      </c>
      <c r="Z118" s="131">
        <v>38.46</v>
      </c>
      <c r="AB118" s="109" t="str">
        <f>TEXT(Z118,"##.0")</f>
        <v>38.5</v>
      </c>
    </row>
    <row r="120" spans="19:32" x14ac:dyDescent="0.25">
      <c r="S120" s="101" t="s">
        <v>100</v>
      </c>
      <c r="T120" s="112"/>
      <c r="U120" s="112"/>
      <c r="V120" s="112">
        <v>86527</v>
      </c>
      <c r="W120" s="112">
        <v>89634</v>
      </c>
      <c r="X120" s="112">
        <v>92951</v>
      </c>
      <c r="Y120" s="112">
        <v>94155</v>
      </c>
      <c r="Z120" s="112">
        <v>90133</v>
      </c>
      <c r="AB120" s="109" t="str">
        <f>TEXT(Z120,"###,###")</f>
        <v>90,133</v>
      </c>
    </row>
    <row r="121" spans="19:32" x14ac:dyDescent="0.25">
      <c r="S121" s="101" t="s">
        <v>101</v>
      </c>
      <c r="T121" s="112"/>
      <c r="U121" s="112"/>
      <c r="V121" s="112">
        <v>6390</v>
      </c>
      <c r="W121" s="112">
        <v>6484</v>
      </c>
      <c r="X121" s="112">
        <v>6627</v>
      </c>
      <c r="Y121" s="112">
        <v>6562</v>
      </c>
      <c r="Z121" s="112">
        <v>6346</v>
      </c>
      <c r="AB121" s="109" t="str">
        <f>TEXT(Z121,"###,###")</f>
        <v>6,346</v>
      </c>
    </row>
    <row r="122" spans="19:32" x14ac:dyDescent="0.25">
      <c r="S122" s="101" t="s">
        <v>102</v>
      </c>
      <c r="T122" s="112"/>
      <c r="U122" s="112"/>
      <c r="V122" s="112">
        <v>8427</v>
      </c>
      <c r="W122" s="112">
        <v>9117</v>
      </c>
      <c r="X122" s="112">
        <v>9828</v>
      </c>
      <c r="Y122" s="112">
        <v>10004</v>
      </c>
      <c r="Z122" s="112">
        <v>10447</v>
      </c>
      <c r="AB122" s="109" t="str">
        <f>TEXT(Z122,"###,###")</f>
        <v>10,447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94954</v>
      </c>
      <c r="W124" s="112">
        <v>98751</v>
      </c>
      <c r="X124" s="112">
        <v>102779</v>
      </c>
      <c r="Y124" s="112">
        <v>104159</v>
      </c>
      <c r="Z124" s="112">
        <v>100580</v>
      </c>
      <c r="AB124" s="109" t="str">
        <f>TEXT(Z124,"###,###")</f>
        <v>100,580</v>
      </c>
      <c r="AD124" s="127">
        <f>Z124/$Z$7*100</f>
        <v>94.067693573880277</v>
      </c>
    </row>
    <row r="125" spans="19:32" x14ac:dyDescent="0.25">
      <c r="S125" s="101" t="s">
        <v>104</v>
      </c>
      <c r="T125" s="112"/>
      <c r="U125" s="112"/>
      <c r="V125" s="112">
        <v>14817</v>
      </c>
      <c r="W125" s="112">
        <v>15601</v>
      </c>
      <c r="X125" s="112">
        <v>16455</v>
      </c>
      <c r="Y125" s="112">
        <v>16566</v>
      </c>
      <c r="Z125" s="112">
        <v>16793</v>
      </c>
      <c r="AB125" s="109" t="str">
        <f>TEXT(Z125,"###,###")</f>
        <v>16,793</v>
      </c>
      <c r="AD125" s="127">
        <f>Z125/$Z$7*100</f>
        <v>15.705694752298383</v>
      </c>
    </row>
    <row r="127" spans="19:32" x14ac:dyDescent="0.25">
      <c r="S127" s="101" t="s">
        <v>105</v>
      </c>
      <c r="T127" s="112"/>
      <c r="U127" s="112"/>
      <c r="V127" s="112">
        <v>52365</v>
      </c>
      <c r="W127" s="112">
        <v>54285</v>
      </c>
      <c r="X127" s="112">
        <v>56240</v>
      </c>
      <c r="Y127" s="112">
        <v>56758</v>
      </c>
      <c r="Z127" s="112">
        <v>54320</v>
      </c>
      <c r="AB127" s="109" t="str">
        <f>TEXT(Z127,"###,###")</f>
        <v>54,320</v>
      </c>
      <c r="AD127" s="127">
        <f>Z127/$Z$7*100</f>
        <v>50.802914246700894</v>
      </c>
    </row>
    <row r="128" spans="19:32" x14ac:dyDescent="0.25">
      <c r="S128" s="101" t="s">
        <v>106</v>
      </c>
      <c r="T128" s="112"/>
      <c r="U128" s="112"/>
      <c r="V128" s="112">
        <v>48979</v>
      </c>
      <c r="W128" s="112">
        <v>50942</v>
      </c>
      <c r="X128" s="112">
        <v>53162</v>
      </c>
      <c r="Y128" s="112">
        <v>53963</v>
      </c>
      <c r="Z128" s="112">
        <v>52551</v>
      </c>
      <c r="AB128" s="109" t="str">
        <f>TEXT(Z128,"###,###")</f>
        <v>52,551</v>
      </c>
      <c r="AD128" s="127">
        <f>Z128/$Z$7*100</f>
        <v>49.14845262478606</v>
      </c>
    </row>
    <row r="130" spans="19:20" x14ac:dyDescent="0.25">
      <c r="S130" s="101" t="s">
        <v>282</v>
      </c>
      <c r="T130" s="127">
        <v>84.297111005115838</v>
      </c>
    </row>
    <row r="131" spans="19:20" x14ac:dyDescent="0.25">
      <c r="S131" s="101" t="s">
        <v>283</v>
      </c>
      <c r="T131" s="127">
        <v>5.9351121835339447</v>
      </c>
    </row>
    <row r="132" spans="19:20" x14ac:dyDescent="0.25">
      <c r="S132" s="101" t="s">
        <v>284</v>
      </c>
      <c r="T132" s="127">
        <v>9.7705825687644374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244DF9C2-9336-45DD-AA6A-1AFA34491EE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AC35F72A-5C63-4F90-8BA4-3D59E815384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CD3C11AB-44D5-4739-BBC9-BD9B7060E3E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78345316-50B1-49D8-8DD1-49EF09CE12C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05EA5E-77D6-4364-BA6F-C1C172D486B6}">
  <sheetPr codeName="Sheet117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164</v>
      </c>
      <c r="T1" s="99"/>
      <c r="U1" s="99"/>
      <c r="V1" s="99"/>
      <c r="W1" s="99"/>
      <c r="X1" s="99"/>
      <c r="Y1" s="100" t="s">
        <v>252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204</v>
      </c>
      <c r="Y2" s="103" t="s">
        <v>281</v>
      </c>
      <c r="Z2" s="103" t="s">
        <v>287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60" t="s">
        <v>292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164</v>
      </c>
      <c r="Y3" s="105" t="s">
        <v>252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8.53 Mornington Peninsula, Victoria,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115000</v>
      </c>
      <c r="W4" s="108">
        <v>117438</v>
      </c>
      <c r="X4" s="108">
        <v>119985</v>
      </c>
      <c r="Y4" s="108">
        <v>118879</v>
      </c>
      <c r="Z4" s="108">
        <v>120739</v>
      </c>
      <c r="AB4" s="109" t="str">
        <f>TEXT(Z4,"###,###")</f>
        <v>120,739</v>
      </c>
      <c r="AD4" s="110">
        <f>Z4/Y4-1</f>
        <v>1.5646161222755861E-2</v>
      </c>
      <c r="AF4" s="110">
        <f>Z4/V4-1</f>
        <v>4.9904347826086992E-2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56269</v>
      </c>
      <c r="W5" s="108">
        <v>57608</v>
      </c>
      <c r="X5" s="108">
        <v>58016</v>
      </c>
      <c r="Y5" s="108">
        <v>57441</v>
      </c>
      <c r="Z5" s="108">
        <v>58121</v>
      </c>
      <c r="AB5" s="109" t="str">
        <f>TEXT(Z5,"###,###")</f>
        <v>58,121</v>
      </c>
      <c r="AD5" s="110">
        <f t="shared" ref="AD5:AD9" si="0">Z5/Y5-1</f>
        <v>1.1838234014031723E-2</v>
      </c>
      <c r="AF5" s="110">
        <f t="shared" ref="AF5:AF9" si="1">Z5/V5-1</f>
        <v>3.2913327053972985E-2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58728</v>
      </c>
      <c r="W6" s="108">
        <v>59832</v>
      </c>
      <c r="X6" s="108">
        <v>61966</v>
      </c>
      <c r="Y6" s="108">
        <v>61438</v>
      </c>
      <c r="Z6" s="108">
        <v>62547</v>
      </c>
      <c r="AB6" s="109" t="str">
        <f>TEXT(Z6,"###,###")</f>
        <v>62,547</v>
      </c>
      <c r="AD6" s="110">
        <f t="shared" si="0"/>
        <v>1.8050717796803228E-2</v>
      </c>
      <c r="AF6" s="110">
        <f t="shared" si="1"/>
        <v>6.5028606456885907E-2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83611</v>
      </c>
      <c r="W7" s="108">
        <v>85367</v>
      </c>
      <c r="X7" s="108">
        <v>86424</v>
      </c>
      <c r="Y7" s="108">
        <v>87406</v>
      </c>
      <c r="Z7" s="108">
        <v>87972</v>
      </c>
      <c r="AB7" s="109" t="str">
        <f>TEXT(Z7,"###,###")</f>
        <v>87,972</v>
      </c>
      <c r="AD7" s="110">
        <f t="shared" si="0"/>
        <v>6.4755279957897649E-3</v>
      </c>
      <c r="AF7" s="110">
        <f t="shared" si="1"/>
        <v>5.2158208848118059E-2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120,739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87,972</v>
      </c>
      <c r="P8" s="67"/>
      <c r="S8" s="107" t="s">
        <v>84</v>
      </c>
      <c r="T8" s="108"/>
      <c r="U8" s="108"/>
      <c r="V8" s="108">
        <v>38835.54</v>
      </c>
      <c r="W8" s="108">
        <v>40676</v>
      </c>
      <c r="X8" s="108">
        <v>40912</v>
      </c>
      <c r="Y8" s="108">
        <v>41840.269999999997</v>
      </c>
      <c r="Z8" s="108">
        <v>44146.67</v>
      </c>
      <c r="AB8" s="109" t="str">
        <f>TEXT(Z8,"$###,###")</f>
        <v>$44,147</v>
      </c>
      <c r="AD8" s="110">
        <f t="shared" si="0"/>
        <v>5.5123927259551619E-2</v>
      </c>
      <c r="AF8" s="110">
        <f t="shared" si="1"/>
        <v>0.13675952490940002</v>
      </c>
    </row>
    <row r="9" spans="1:32" x14ac:dyDescent="0.25">
      <c r="A9" s="30" t="s">
        <v>14</v>
      </c>
      <c r="B9" s="71"/>
      <c r="C9" s="72"/>
      <c r="D9" s="73">
        <f>AD104</f>
        <v>77.959068735040049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49.962488064384118</v>
      </c>
      <c r="P9" s="74" t="s">
        <v>85</v>
      </c>
      <c r="S9" s="107" t="s">
        <v>7</v>
      </c>
      <c r="T9" s="108"/>
      <c r="U9" s="108"/>
      <c r="V9" s="108">
        <v>4591660781</v>
      </c>
      <c r="W9" s="108">
        <v>4851325467</v>
      </c>
      <c r="X9" s="108">
        <v>5063352682</v>
      </c>
      <c r="Y9" s="108">
        <v>5307512516</v>
      </c>
      <c r="Z9" s="108">
        <v>5663645907</v>
      </c>
      <c r="AB9" s="109" t="str">
        <f>TEXT(Z9/1000000,"$#,###.0")&amp;" mil"</f>
        <v>$5,663.6 mil</v>
      </c>
      <c r="AD9" s="110">
        <f t="shared" si="0"/>
        <v>6.7099868333122537E-2</v>
      </c>
      <c r="AF9" s="110">
        <f t="shared" si="1"/>
        <v>0.23346348459272215</v>
      </c>
    </row>
    <row r="10" spans="1:32" x14ac:dyDescent="0.25">
      <c r="A10" s="30" t="s">
        <v>17</v>
      </c>
      <c r="B10" s="71"/>
      <c r="C10" s="72"/>
      <c r="D10" s="73">
        <f>AD105</f>
        <v>14.402968386354036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49.960214613740732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82.471695539489843</v>
      </c>
      <c r="P11" s="74" t="s">
        <v>85</v>
      </c>
      <c r="S11" s="107" t="s">
        <v>29</v>
      </c>
      <c r="T11" s="112"/>
      <c r="U11" s="112"/>
      <c r="V11" s="112">
        <v>100240</v>
      </c>
      <c r="W11" s="112">
        <v>102659</v>
      </c>
      <c r="X11" s="112">
        <v>104982</v>
      </c>
      <c r="Y11" s="112">
        <v>103846</v>
      </c>
      <c r="Z11" s="112">
        <v>105325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9.8633656163324694</v>
      </c>
      <c r="P12" s="74" t="s">
        <v>85</v>
      </c>
      <c r="S12" s="107" t="s">
        <v>30</v>
      </c>
      <c r="T12" s="112"/>
      <c r="U12" s="112"/>
      <c r="V12" s="112">
        <v>14756</v>
      </c>
      <c r="W12" s="112">
        <v>14779</v>
      </c>
      <c r="X12" s="112">
        <v>15003</v>
      </c>
      <c r="Y12" s="112">
        <v>15032</v>
      </c>
      <c r="Z12" s="112">
        <v>15414</v>
      </c>
    </row>
    <row r="13" spans="1:32" ht="15" customHeight="1" x14ac:dyDescent="0.25">
      <c r="A13" s="30" t="s">
        <v>19</v>
      </c>
      <c r="B13" s="72"/>
      <c r="C13" s="72"/>
      <c r="D13" s="73">
        <f>AD108</f>
        <v>19.556232865933957</v>
      </c>
      <c r="E13" s="74" t="s">
        <v>85</v>
      </c>
      <c r="F13" s="24"/>
      <c r="G13" s="142" t="s">
        <v>285</v>
      </c>
      <c r="H13" s="143"/>
      <c r="I13" s="143"/>
      <c r="J13" s="143"/>
      <c r="K13" s="143"/>
      <c r="L13" s="143"/>
      <c r="M13" s="81"/>
      <c r="N13" s="72"/>
      <c r="O13" s="73">
        <f>T132</f>
        <v>7.6569817669258393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17.785471140228097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43.7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20.304955316840456</v>
      </c>
      <c r="E15" s="74" t="s">
        <v>85</v>
      </c>
      <c r="F15" s="24"/>
      <c r="G15" s="33" t="s">
        <v>279</v>
      </c>
      <c r="H15" s="72"/>
      <c r="I15" s="72"/>
      <c r="J15" s="72"/>
      <c r="K15" s="82"/>
      <c r="L15" s="72"/>
      <c r="M15" s="72"/>
      <c r="N15" s="72"/>
      <c r="O15" s="73">
        <f>AB38</f>
        <v>15.065534449635667</v>
      </c>
      <c r="P15" s="74" t="s">
        <v>85</v>
      </c>
      <c r="S15" s="115" t="s">
        <v>61</v>
      </c>
      <c r="T15" s="115"/>
      <c r="U15" s="116"/>
      <c r="V15" s="116">
        <v>1685</v>
      </c>
      <c r="W15" s="116">
        <v>1749</v>
      </c>
      <c r="X15" s="116">
        <v>1794</v>
      </c>
      <c r="Y15" s="112">
        <v>1745</v>
      </c>
      <c r="Z15" s="112">
        <v>1754</v>
      </c>
      <c r="AB15" s="117">
        <f t="shared" ref="AB15:AB34" si="2">IF(Z15="np",0,Z15/$Z$34)</f>
        <v>1.4527203306305336E-2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34.988694622284434</v>
      </c>
      <c r="E16" s="85" t="s">
        <v>85</v>
      </c>
      <c r="F16" s="24"/>
      <c r="G16" s="86" t="s">
        <v>280</v>
      </c>
      <c r="H16" s="35"/>
      <c r="I16" s="35"/>
      <c r="J16" s="35"/>
      <c r="K16" s="36"/>
      <c r="L16" s="35"/>
      <c r="M16" s="35"/>
      <c r="N16" s="35"/>
      <c r="O16" s="84">
        <f>AB37</f>
        <v>84.934465550364337</v>
      </c>
      <c r="P16" s="37" t="s">
        <v>85</v>
      </c>
      <c r="S16" s="115" t="s">
        <v>62</v>
      </c>
      <c r="T16" s="115"/>
      <c r="U16" s="116"/>
      <c r="V16" s="116">
        <v>241</v>
      </c>
      <c r="W16" s="116">
        <v>245</v>
      </c>
      <c r="X16" s="116">
        <v>259</v>
      </c>
      <c r="Y16" s="112">
        <v>278</v>
      </c>
      <c r="Z16" s="112">
        <v>286</v>
      </c>
      <c r="AB16" s="117">
        <f t="shared" si="2"/>
        <v>2.3687458070714516E-3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6952</v>
      </c>
      <c r="W17" s="116">
        <v>7305</v>
      </c>
      <c r="X17" s="116">
        <v>7068</v>
      </c>
      <c r="Y17" s="112">
        <v>6684</v>
      </c>
      <c r="Z17" s="112">
        <v>6554</v>
      </c>
      <c r="AB17" s="117">
        <f t="shared" si="2"/>
        <v>5.4282377690721306E-2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289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678</v>
      </c>
      <c r="W18" s="116">
        <v>752</v>
      </c>
      <c r="X18" s="116">
        <v>721</v>
      </c>
      <c r="Y18" s="112">
        <v>770</v>
      </c>
      <c r="Z18" s="112">
        <v>778</v>
      </c>
      <c r="AB18" s="117">
        <f t="shared" si="2"/>
        <v>6.4436511814740891E-3</v>
      </c>
    </row>
    <row r="19" spans="1:28" x14ac:dyDescent="0.25">
      <c r="A19" s="63" t="str">
        <f>$S$1&amp;" ("&amp;$V$2&amp;" to "&amp;$Z$2&amp;")"</f>
        <v>Mornington Peninsula (2016-17 to 2020-21)</v>
      </c>
      <c r="B19" s="63"/>
      <c r="C19" s="63"/>
      <c r="D19" s="63"/>
      <c r="E19" s="63"/>
      <c r="F19" s="63"/>
      <c r="G19" s="63" t="str">
        <f>$S$1&amp;" ("&amp;$V$2&amp;" to "&amp;$Z$2&amp;")"</f>
        <v>Mornington Peninsula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10871</v>
      </c>
      <c r="W19" s="116">
        <v>12577</v>
      </c>
      <c r="X19" s="116">
        <v>12619</v>
      </c>
      <c r="Y19" s="112">
        <v>12380</v>
      </c>
      <c r="Z19" s="112">
        <v>12870</v>
      </c>
      <c r="AB19" s="117">
        <f t="shared" si="2"/>
        <v>0.10659356131821532</v>
      </c>
    </row>
    <row r="20" spans="1:28" x14ac:dyDescent="0.25">
      <c r="S20" s="115" t="s">
        <v>66</v>
      </c>
      <c r="T20" s="115"/>
      <c r="U20" s="116"/>
      <c r="V20" s="116">
        <v>4439</v>
      </c>
      <c r="W20" s="116">
        <v>4533</v>
      </c>
      <c r="X20" s="116">
        <v>4463</v>
      </c>
      <c r="Y20" s="112">
        <v>4438</v>
      </c>
      <c r="Z20" s="112">
        <v>4420</v>
      </c>
      <c r="AB20" s="117">
        <f t="shared" si="2"/>
        <v>3.6607889745649706E-2</v>
      </c>
    </row>
    <row r="21" spans="1:28" x14ac:dyDescent="0.25">
      <c r="S21" s="115" t="s">
        <v>67</v>
      </c>
      <c r="T21" s="115"/>
      <c r="U21" s="116"/>
      <c r="V21" s="116">
        <v>11903</v>
      </c>
      <c r="W21" s="116">
        <v>12536</v>
      </c>
      <c r="X21" s="116">
        <v>12424</v>
      </c>
      <c r="Y21" s="112">
        <v>12711</v>
      </c>
      <c r="Z21" s="112">
        <v>13113</v>
      </c>
      <c r="AB21" s="117">
        <f t="shared" si="2"/>
        <v>0.10860616702142638</v>
      </c>
    </row>
    <row r="22" spans="1:28" x14ac:dyDescent="0.25">
      <c r="S22" s="115" t="s">
        <v>68</v>
      </c>
      <c r="T22" s="115"/>
      <c r="U22" s="116"/>
      <c r="V22" s="116">
        <v>8720</v>
      </c>
      <c r="W22" s="116">
        <v>8801</v>
      </c>
      <c r="X22" s="116">
        <v>9580</v>
      </c>
      <c r="Y22" s="112">
        <v>9526</v>
      </c>
      <c r="Z22" s="112">
        <v>10272</v>
      </c>
      <c r="AB22" s="117">
        <f t="shared" si="2"/>
        <v>8.5076073182650175E-2</v>
      </c>
    </row>
    <row r="23" spans="1:28" x14ac:dyDescent="0.25">
      <c r="S23" s="115" t="s">
        <v>69</v>
      </c>
      <c r="T23" s="115"/>
      <c r="U23" s="116"/>
      <c r="V23" s="116">
        <v>2543</v>
      </c>
      <c r="W23" s="116">
        <v>2747</v>
      </c>
      <c r="X23" s="116">
        <v>2676</v>
      </c>
      <c r="Y23" s="112">
        <v>2545</v>
      </c>
      <c r="Z23" s="112">
        <v>2581</v>
      </c>
      <c r="AB23" s="117">
        <f t="shared" si="2"/>
        <v>2.1376688559620338E-2</v>
      </c>
    </row>
    <row r="24" spans="1:28" x14ac:dyDescent="0.25">
      <c r="S24" s="115" t="s">
        <v>70</v>
      </c>
      <c r="T24" s="115"/>
      <c r="U24" s="116"/>
      <c r="V24" s="116">
        <v>1285</v>
      </c>
      <c r="W24" s="116">
        <v>1213</v>
      </c>
      <c r="X24" s="116">
        <v>1267</v>
      </c>
      <c r="Y24" s="112">
        <v>1170</v>
      </c>
      <c r="Z24" s="112">
        <v>1258</v>
      </c>
      <c r="AB24" s="117">
        <f t="shared" si="2"/>
        <v>1.0419168619915686E-2</v>
      </c>
    </row>
    <row r="25" spans="1:28" x14ac:dyDescent="0.25">
      <c r="S25" s="115" t="s">
        <v>71</v>
      </c>
      <c r="T25" s="115"/>
      <c r="U25" s="116"/>
      <c r="V25" s="116">
        <v>4115</v>
      </c>
      <c r="W25" s="116">
        <v>4201</v>
      </c>
      <c r="X25" s="116">
        <v>4171</v>
      </c>
      <c r="Y25" s="112">
        <v>4184</v>
      </c>
      <c r="Z25" s="112">
        <v>4355</v>
      </c>
      <c r="AB25" s="117">
        <f t="shared" si="2"/>
        <v>3.6069538425860741E-2</v>
      </c>
    </row>
    <row r="26" spans="1:28" x14ac:dyDescent="0.25">
      <c r="S26" s="115" t="s">
        <v>72</v>
      </c>
      <c r="T26" s="115"/>
      <c r="U26" s="116"/>
      <c r="V26" s="116">
        <v>2729</v>
      </c>
      <c r="W26" s="116">
        <v>2952</v>
      </c>
      <c r="X26" s="116">
        <v>2875</v>
      </c>
      <c r="Y26" s="112">
        <v>2682</v>
      </c>
      <c r="Z26" s="112">
        <v>2667</v>
      </c>
      <c r="AB26" s="117">
        <f t="shared" si="2"/>
        <v>2.2088968767341125E-2</v>
      </c>
    </row>
    <row r="27" spans="1:28" x14ac:dyDescent="0.25">
      <c r="S27" s="115" t="s">
        <v>73</v>
      </c>
      <c r="T27" s="115"/>
      <c r="U27" s="116"/>
      <c r="V27" s="116">
        <v>7724</v>
      </c>
      <c r="W27" s="116">
        <v>8480</v>
      </c>
      <c r="X27" s="116">
        <v>8750</v>
      </c>
      <c r="Y27" s="112">
        <v>8624</v>
      </c>
      <c r="Z27" s="112">
        <v>9012</v>
      </c>
      <c r="AB27" s="117">
        <f t="shared" si="2"/>
        <v>7.4640339906740988E-2</v>
      </c>
    </row>
    <row r="28" spans="1:28" x14ac:dyDescent="0.25">
      <c r="S28" s="115" t="s">
        <v>74</v>
      </c>
      <c r="T28" s="115"/>
      <c r="U28" s="116"/>
      <c r="V28" s="116">
        <v>6782</v>
      </c>
      <c r="W28" s="116">
        <v>7704</v>
      </c>
      <c r="X28" s="116">
        <v>8126</v>
      </c>
      <c r="Y28" s="112">
        <v>8737</v>
      </c>
      <c r="Z28" s="112">
        <v>8248</v>
      </c>
      <c r="AB28" s="117">
        <f t="shared" si="2"/>
        <v>6.8312641317221451E-2</v>
      </c>
    </row>
    <row r="29" spans="1:28" x14ac:dyDescent="0.25">
      <c r="S29" s="115" t="s">
        <v>75</v>
      </c>
      <c r="T29" s="115"/>
      <c r="U29" s="116"/>
      <c r="V29" s="116">
        <v>5498</v>
      </c>
      <c r="W29" s="116">
        <v>4947</v>
      </c>
      <c r="X29" s="116">
        <v>9031</v>
      </c>
      <c r="Y29" s="112">
        <v>5211</v>
      </c>
      <c r="Z29" s="112">
        <v>5499</v>
      </c>
      <c r="AB29" s="117">
        <f t="shared" si="2"/>
        <v>4.5544521654146547E-2</v>
      </c>
    </row>
    <row r="30" spans="1:28" x14ac:dyDescent="0.25">
      <c r="S30" s="115" t="s">
        <v>76</v>
      </c>
      <c r="T30" s="115"/>
      <c r="U30" s="116"/>
      <c r="V30" s="116">
        <v>9009</v>
      </c>
      <c r="W30" s="116">
        <v>9788</v>
      </c>
      <c r="X30" s="116">
        <v>7042</v>
      </c>
      <c r="Y30" s="112">
        <v>9764</v>
      </c>
      <c r="Z30" s="112">
        <v>9533</v>
      </c>
      <c r="AB30" s="117">
        <f t="shared" si="2"/>
        <v>7.8955432793049465E-2</v>
      </c>
    </row>
    <row r="31" spans="1:28" x14ac:dyDescent="0.25">
      <c r="S31" s="115" t="s">
        <v>77</v>
      </c>
      <c r="T31" s="115"/>
      <c r="U31" s="116"/>
      <c r="V31" s="116">
        <v>12629</v>
      </c>
      <c r="W31" s="116">
        <v>13362</v>
      </c>
      <c r="X31" s="116">
        <v>13899</v>
      </c>
      <c r="Y31" s="112">
        <v>14452</v>
      </c>
      <c r="Z31" s="112">
        <v>15326</v>
      </c>
      <c r="AB31" s="117">
        <f t="shared" si="2"/>
        <v>0.12693495887824149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2910</v>
      </c>
      <c r="W32" s="116">
        <v>3225</v>
      </c>
      <c r="X32" s="116">
        <v>3425</v>
      </c>
      <c r="Y32" s="112">
        <v>3436</v>
      </c>
      <c r="Z32" s="112">
        <v>3325</v>
      </c>
      <c r="AB32" s="117">
        <f t="shared" si="2"/>
        <v>2.7538740589204812E-2</v>
      </c>
    </row>
    <row r="33" spans="19:32" x14ac:dyDescent="0.25">
      <c r="S33" s="115" t="s">
        <v>79</v>
      </c>
      <c r="T33" s="115"/>
      <c r="U33" s="116"/>
      <c r="V33" s="116">
        <v>3411</v>
      </c>
      <c r="W33" s="116">
        <v>3948</v>
      </c>
      <c r="X33" s="116">
        <v>4169</v>
      </c>
      <c r="Y33" s="112">
        <v>4468</v>
      </c>
      <c r="Z33" s="112">
        <v>4722</v>
      </c>
      <c r="AB33" s="117">
        <f t="shared" si="2"/>
        <v>3.9109152800669213E-2</v>
      </c>
    </row>
    <row r="34" spans="19:32" x14ac:dyDescent="0.25">
      <c r="S34" s="118" t="s">
        <v>53</v>
      </c>
      <c r="T34" s="118"/>
      <c r="U34" s="119"/>
      <c r="V34" s="119">
        <v>114999</v>
      </c>
      <c r="W34" s="119">
        <v>117439</v>
      </c>
      <c r="X34" s="119">
        <v>119984</v>
      </c>
      <c r="Y34" s="120">
        <v>118877</v>
      </c>
      <c r="Z34" s="120">
        <v>120739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71517</v>
      </c>
      <c r="W37" s="112">
        <v>73099</v>
      </c>
      <c r="X37" s="112">
        <v>72970</v>
      </c>
      <c r="Y37" s="112">
        <v>73986</v>
      </c>
      <c r="Z37" s="112">
        <v>74716</v>
      </c>
      <c r="AB37" s="132">
        <f>Z37/Z40*100</f>
        <v>84.934465550364337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12095</v>
      </c>
      <c r="W38" s="112">
        <v>12261</v>
      </c>
      <c r="X38" s="112">
        <v>13455</v>
      </c>
      <c r="Y38" s="112">
        <v>13415</v>
      </c>
      <c r="Z38" s="112">
        <v>13253</v>
      </c>
      <c r="AB38" s="132">
        <f>Z38/Z40*100</f>
        <v>15.065534449635667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83612</v>
      </c>
      <c r="W40" s="112">
        <v>85360</v>
      </c>
      <c r="X40" s="112">
        <v>86425</v>
      </c>
      <c r="Y40" s="112">
        <v>87401</v>
      </c>
      <c r="Z40" s="112">
        <v>87969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24</v>
      </c>
      <c r="W44" s="112">
        <v>20</v>
      </c>
      <c r="X44" s="112">
        <v>34</v>
      </c>
      <c r="Y44" s="112">
        <v>31</v>
      </c>
      <c r="Z44" s="112">
        <v>39</v>
      </c>
    </row>
    <row r="45" spans="19:32" x14ac:dyDescent="0.25">
      <c r="S45" s="115" t="s">
        <v>37</v>
      </c>
      <c r="T45" s="115"/>
      <c r="U45" s="112"/>
      <c r="V45" s="112">
        <v>1376</v>
      </c>
      <c r="W45" s="112">
        <v>1474</v>
      </c>
      <c r="X45" s="112">
        <v>1606</v>
      </c>
      <c r="Y45" s="112">
        <v>1634</v>
      </c>
      <c r="Z45" s="112">
        <v>1757</v>
      </c>
    </row>
    <row r="46" spans="19:32" x14ac:dyDescent="0.25">
      <c r="S46" s="115" t="s">
        <v>38</v>
      </c>
      <c r="T46" s="115"/>
      <c r="U46" s="112"/>
      <c r="V46" s="112">
        <v>3671</v>
      </c>
      <c r="W46" s="112">
        <v>3825</v>
      </c>
      <c r="X46" s="112">
        <v>3894</v>
      </c>
      <c r="Y46" s="112">
        <v>3681</v>
      </c>
      <c r="Z46" s="112">
        <v>3871</v>
      </c>
    </row>
    <row r="47" spans="19:32" x14ac:dyDescent="0.25">
      <c r="S47" s="115" t="s">
        <v>39</v>
      </c>
      <c r="T47" s="115"/>
      <c r="U47" s="112"/>
      <c r="V47" s="112">
        <v>4822</v>
      </c>
      <c r="W47" s="112">
        <v>4983</v>
      </c>
      <c r="X47" s="112">
        <v>5070</v>
      </c>
      <c r="Y47" s="112">
        <v>4885</v>
      </c>
      <c r="Z47" s="112">
        <v>5006</v>
      </c>
    </row>
    <row r="48" spans="19:32" x14ac:dyDescent="0.25">
      <c r="S48" s="115" t="s">
        <v>40</v>
      </c>
      <c r="T48" s="115"/>
      <c r="U48" s="112"/>
      <c r="V48" s="112">
        <v>5429</v>
      </c>
      <c r="W48" s="112">
        <v>5598</v>
      </c>
      <c r="X48" s="112">
        <v>5692</v>
      </c>
      <c r="Y48" s="112">
        <v>5473</v>
      </c>
      <c r="Z48" s="112">
        <v>5397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4807</v>
      </c>
      <c r="W49" s="112">
        <v>5062</v>
      </c>
      <c r="X49" s="112">
        <v>5138</v>
      </c>
      <c r="Y49" s="112">
        <v>5242</v>
      </c>
      <c r="Z49" s="112">
        <v>5355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Mornington Peninsula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4845</v>
      </c>
      <c r="W50" s="112">
        <v>4801</v>
      </c>
      <c r="X50" s="112">
        <v>4862</v>
      </c>
      <c r="Y50" s="112">
        <v>4840</v>
      </c>
      <c r="Z50" s="112">
        <v>4955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5506</v>
      </c>
      <c r="W51" s="112">
        <v>5474</v>
      </c>
      <c r="X51" s="112">
        <v>5272</v>
      </c>
      <c r="Y51" s="112">
        <v>5102</v>
      </c>
      <c r="Z51" s="112">
        <v>4957</v>
      </c>
    </row>
    <row r="52" spans="1:26" ht="15" customHeight="1" x14ac:dyDescent="0.25">
      <c r="S52" s="115" t="s">
        <v>44</v>
      </c>
      <c r="T52" s="115"/>
      <c r="U52" s="112"/>
      <c r="V52" s="112">
        <v>6103</v>
      </c>
      <c r="W52" s="112">
        <v>6232</v>
      </c>
      <c r="X52" s="112">
        <v>6189</v>
      </c>
      <c r="Y52" s="112">
        <v>5952</v>
      </c>
      <c r="Z52" s="112">
        <v>5778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5385</v>
      </c>
      <c r="W53" s="112">
        <v>5510</v>
      </c>
      <c r="X53" s="112">
        <v>5498</v>
      </c>
      <c r="Y53" s="112">
        <v>5584</v>
      </c>
      <c r="Z53" s="112">
        <v>5723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5146</v>
      </c>
      <c r="W54" s="112">
        <v>5440</v>
      </c>
      <c r="X54" s="112">
        <v>5224</v>
      </c>
      <c r="Y54" s="112">
        <v>5314</v>
      </c>
      <c r="Z54" s="112">
        <v>5345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4227</v>
      </c>
      <c r="W55" s="112">
        <v>4181</v>
      </c>
      <c r="X55" s="112">
        <v>4404</v>
      </c>
      <c r="Y55" s="112">
        <v>4452</v>
      </c>
      <c r="Z55" s="112">
        <v>4577</v>
      </c>
    </row>
    <row r="56" spans="1:26" ht="15" customHeight="1" x14ac:dyDescent="0.25">
      <c r="S56" s="115" t="s">
        <v>48</v>
      </c>
      <c r="T56" s="115"/>
      <c r="U56" s="112"/>
      <c r="V56" s="112">
        <v>2679</v>
      </c>
      <c r="W56" s="112">
        <v>2619</v>
      </c>
      <c r="X56" s="112">
        <v>2736</v>
      </c>
      <c r="Y56" s="112">
        <v>2756</v>
      </c>
      <c r="Z56" s="112">
        <v>2864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1274</v>
      </c>
      <c r="W57" s="112">
        <v>1373</v>
      </c>
      <c r="X57" s="112">
        <v>1427</v>
      </c>
      <c r="Y57" s="112">
        <v>1440</v>
      </c>
      <c r="Z57" s="112">
        <v>1415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529</v>
      </c>
      <c r="W58" s="112">
        <v>556</v>
      </c>
      <c r="X58" s="112">
        <v>538</v>
      </c>
      <c r="Y58" s="112">
        <v>583</v>
      </c>
      <c r="Z58" s="112">
        <v>642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275</v>
      </c>
      <c r="W59" s="112">
        <v>287</v>
      </c>
      <c r="X59" s="112">
        <v>282</v>
      </c>
      <c r="Y59" s="112">
        <v>286</v>
      </c>
      <c r="Z59" s="112">
        <v>264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164</v>
      </c>
      <c r="W60" s="112">
        <v>175</v>
      </c>
      <c r="X60" s="112">
        <v>154</v>
      </c>
      <c r="Y60" s="112">
        <v>177</v>
      </c>
      <c r="Z60" s="112">
        <v>176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56271</v>
      </c>
      <c r="W61" s="112">
        <v>57607</v>
      </c>
      <c r="X61" s="112">
        <v>58015</v>
      </c>
      <c r="Y61" s="112">
        <v>57444</v>
      </c>
      <c r="Z61" s="112">
        <v>58121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30</v>
      </c>
      <c r="W63" s="112">
        <v>38</v>
      </c>
      <c r="X63" s="112">
        <v>45</v>
      </c>
      <c r="Y63" s="112">
        <v>22</v>
      </c>
      <c r="Z63" s="112">
        <v>30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1658</v>
      </c>
      <c r="W64" s="112">
        <v>1727</v>
      </c>
      <c r="X64" s="112">
        <v>1738</v>
      </c>
      <c r="Y64" s="112">
        <v>1745</v>
      </c>
      <c r="Z64" s="112">
        <v>1933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Mornington Peninsula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3721</v>
      </c>
      <c r="W65" s="112">
        <v>3889</v>
      </c>
      <c r="X65" s="112">
        <v>4170</v>
      </c>
      <c r="Y65" s="112">
        <v>4052</v>
      </c>
      <c r="Z65" s="112">
        <v>4244</v>
      </c>
    </row>
    <row r="66" spans="1:26" x14ac:dyDescent="0.25">
      <c r="S66" s="115" t="s">
        <v>39</v>
      </c>
      <c r="T66" s="115"/>
      <c r="U66" s="112"/>
      <c r="V66" s="112">
        <v>5265</v>
      </c>
      <c r="W66" s="112">
        <v>5307</v>
      </c>
      <c r="X66" s="112">
        <v>5473</v>
      </c>
      <c r="Y66" s="112">
        <v>5182</v>
      </c>
      <c r="Z66" s="112">
        <v>5349</v>
      </c>
    </row>
    <row r="67" spans="1:26" x14ac:dyDescent="0.25">
      <c r="S67" s="115" t="s">
        <v>40</v>
      </c>
      <c r="T67" s="115"/>
      <c r="U67" s="112"/>
      <c r="V67" s="112">
        <v>5397</v>
      </c>
      <c r="W67" s="112">
        <v>5554</v>
      </c>
      <c r="X67" s="112">
        <v>5828</v>
      </c>
      <c r="Y67" s="112">
        <v>5672</v>
      </c>
      <c r="Z67" s="112">
        <v>5563</v>
      </c>
    </row>
    <row r="68" spans="1:26" x14ac:dyDescent="0.25">
      <c r="S68" s="115" t="s">
        <v>41</v>
      </c>
      <c r="T68" s="115"/>
      <c r="U68" s="112"/>
      <c r="V68" s="112">
        <v>4852</v>
      </c>
      <c r="W68" s="112">
        <v>5009</v>
      </c>
      <c r="X68" s="112">
        <v>5238</v>
      </c>
      <c r="Y68" s="112">
        <v>5326</v>
      </c>
      <c r="Z68" s="112">
        <v>5496</v>
      </c>
    </row>
    <row r="69" spans="1:26" x14ac:dyDescent="0.25">
      <c r="S69" s="115" t="s">
        <v>42</v>
      </c>
      <c r="T69" s="115"/>
      <c r="U69" s="112"/>
      <c r="V69" s="112">
        <v>4996</v>
      </c>
      <c r="W69" s="112">
        <v>5203</v>
      </c>
      <c r="X69" s="112">
        <v>5464</v>
      </c>
      <c r="Y69" s="112">
        <v>5454</v>
      </c>
      <c r="Z69" s="112">
        <v>5514</v>
      </c>
    </row>
    <row r="70" spans="1:26" x14ac:dyDescent="0.25">
      <c r="S70" s="115" t="s">
        <v>43</v>
      </c>
      <c r="T70" s="115"/>
      <c r="U70" s="112"/>
      <c r="V70" s="112">
        <v>5980</v>
      </c>
      <c r="W70" s="112">
        <v>5790</v>
      </c>
      <c r="X70" s="112">
        <v>5718</v>
      </c>
      <c r="Y70" s="112">
        <v>5641</v>
      </c>
      <c r="Z70" s="112">
        <v>5772</v>
      </c>
    </row>
    <row r="71" spans="1:26" x14ac:dyDescent="0.25">
      <c r="S71" s="115" t="s">
        <v>44</v>
      </c>
      <c r="T71" s="115"/>
      <c r="U71" s="112"/>
      <c r="V71" s="112">
        <v>6851</v>
      </c>
      <c r="W71" s="112">
        <v>7052</v>
      </c>
      <c r="X71" s="112">
        <v>7181</v>
      </c>
      <c r="Y71" s="112">
        <v>6953</v>
      </c>
      <c r="Z71" s="112">
        <v>6675</v>
      </c>
    </row>
    <row r="72" spans="1:26" x14ac:dyDescent="0.25">
      <c r="S72" s="115" t="s">
        <v>45</v>
      </c>
      <c r="T72" s="115"/>
      <c r="U72" s="112"/>
      <c r="V72" s="112">
        <v>6202</v>
      </c>
      <c r="W72" s="112">
        <v>6223</v>
      </c>
      <c r="X72" s="112">
        <v>6360</v>
      </c>
      <c r="Y72" s="112">
        <v>6465</v>
      </c>
      <c r="Z72" s="112">
        <v>6915</v>
      </c>
    </row>
    <row r="73" spans="1:26" x14ac:dyDescent="0.25">
      <c r="S73" s="115" t="s">
        <v>46</v>
      </c>
      <c r="T73" s="115"/>
      <c r="U73" s="112"/>
      <c r="V73" s="112">
        <v>5618</v>
      </c>
      <c r="W73" s="112">
        <v>5608</v>
      </c>
      <c r="X73" s="112">
        <v>5840</v>
      </c>
      <c r="Y73" s="112">
        <v>5853</v>
      </c>
      <c r="Z73" s="112">
        <v>5806</v>
      </c>
    </row>
    <row r="74" spans="1:26" x14ac:dyDescent="0.25">
      <c r="S74" s="115" t="s">
        <v>47</v>
      </c>
      <c r="T74" s="115"/>
      <c r="U74" s="112"/>
      <c r="V74" s="112">
        <v>4222</v>
      </c>
      <c r="W74" s="112">
        <v>4331</v>
      </c>
      <c r="X74" s="112">
        <v>4610</v>
      </c>
      <c r="Y74" s="112">
        <v>4601</v>
      </c>
      <c r="Z74" s="112">
        <v>4629</v>
      </c>
    </row>
    <row r="75" spans="1:26" x14ac:dyDescent="0.25">
      <c r="S75" s="115" t="s">
        <v>48</v>
      </c>
      <c r="T75" s="115"/>
      <c r="U75" s="112"/>
      <c r="V75" s="112">
        <v>2176</v>
      </c>
      <c r="W75" s="112">
        <v>2168</v>
      </c>
      <c r="X75" s="112">
        <v>2352</v>
      </c>
      <c r="Y75" s="112">
        <v>2474</v>
      </c>
      <c r="Z75" s="112">
        <v>2670</v>
      </c>
    </row>
    <row r="76" spans="1:26" x14ac:dyDescent="0.25">
      <c r="S76" s="115" t="s">
        <v>49</v>
      </c>
      <c r="T76" s="115"/>
      <c r="U76" s="112"/>
      <c r="V76" s="112">
        <v>893</v>
      </c>
      <c r="W76" s="112">
        <v>971</v>
      </c>
      <c r="X76" s="112">
        <v>1059</v>
      </c>
      <c r="Y76" s="112">
        <v>1090</v>
      </c>
      <c r="Z76" s="112">
        <v>1064</v>
      </c>
    </row>
    <row r="77" spans="1:26" x14ac:dyDescent="0.25">
      <c r="S77" s="115" t="s">
        <v>50</v>
      </c>
      <c r="T77" s="115"/>
      <c r="U77" s="112"/>
      <c r="V77" s="112">
        <v>418</v>
      </c>
      <c r="W77" s="112">
        <v>446</v>
      </c>
      <c r="X77" s="112">
        <v>434</v>
      </c>
      <c r="Y77" s="112">
        <v>466</v>
      </c>
      <c r="Z77" s="112">
        <v>430</v>
      </c>
    </row>
    <row r="78" spans="1:26" x14ac:dyDescent="0.25">
      <c r="S78" s="115" t="s">
        <v>51</v>
      </c>
      <c r="T78" s="115"/>
      <c r="U78" s="112"/>
      <c r="V78" s="112">
        <v>241</v>
      </c>
      <c r="W78" s="112">
        <v>261</v>
      </c>
      <c r="X78" s="112">
        <v>252</v>
      </c>
      <c r="Y78" s="112">
        <v>233</v>
      </c>
      <c r="Z78" s="112">
        <v>226</v>
      </c>
    </row>
    <row r="79" spans="1:26" x14ac:dyDescent="0.25">
      <c r="S79" s="115" t="s">
        <v>52</v>
      </c>
      <c r="T79" s="115"/>
      <c r="U79" s="112"/>
      <c r="V79" s="112">
        <v>204</v>
      </c>
      <c r="W79" s="112">
        <v>250</v>
      </c>
      <c r="X79" s="112">
        <v>208</v>
      </c>
      <c r="Y79" s="112">
        <v>211</v>
      </c>
      <c r="Z79" s="112">
        <v>231</v>
      </c>
    </row>
    <row r="80" spans="1:26" x14ac:dyDescent="0.25">
      <c r="S80" s="118" t="s">
        <v>53</v>
      </c>
      <c r="T80" s="118"/>
      <c r="U80" s="112"/>
      <c r="V80" s="112">
        <v>58728</v>
      </c>
      <c r="W80" s="112">
        <v>59835</v>
      </c>
      <c r="X80" s="112">
        <v>61969</v>
      </c>
      <c r="Y80" s="112">
        <v>61437</v>
      </c>
      <c r="Z80" s="112">
        <v>62547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Mornington Peninsula</v>
      </c>
      <c r="D83" s="144"/>
      <c r="E83" s="144"/>
      <c r="F83" s="144"/>
      <c r="G83" s="144"/>
      <c r="H83" s="47"/>
      <c r="I83" s="47"/>
      <c r="J83" s="145" t="str">
        <f>'State data for spotlight'!A1</f>
        <v>Victoria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6438</v>
      </c>
      <c r="W83" s="112">
        <v>6673</v>
      </c>
      <c r="X83" s="112">
        <v>6756</v>
      </c>
      <c r="Y83" s="112">
        <v>6965</v>
      </c>
      <c r="Z83" s="112">
        <v>7064</v>
      </c>
      <c r="AD83" s="117"/>
    </row>
    <row r="84" spans="1:30" ht="15" customHeight="1" x14ac:dyDescent="0.25">
      <c r="A84" s="46"/>
      <c r="B84" s="46"/>
      <c r="C84" s="48"/>
      <c r="D84" s="139" t="s">
        <v>0</v>
      </c>
      <c r="E84" s="139"/>
      <c r="F84" s="139" t="s">
        <v>201</v>
      </c>
      <c r="G84" s="139"/>
      <c r="H84" s="48"/>
      <c r="I84" s="48"/>
      <c r="J84" s="48"/>
      <c r="K84" s="48"/>
      <c r="L84" s="139" t="s">
        <v>0</v>
      </c>
      <c r="M84" s="139"/>
      <c r="N84" s="139" t="s">
        <v>201</v>
      </c>
      <c r="O84" s="139"/>
      <c r="S84" s="115" t="s">
        <v>57</v>
      </c>
      <c r="T84" s="115"/>
      <c r="U84" s="112"/>
      <c r="V84" s="112">
        <v>4969</v>
      </c>
      <c r="W84" s="112">
        <v>5142</v>
      </c>
      <c r="X84" s="112">
        <v>5258</v>
      </c>
      <c r="Y84" s="112">
        <v>5229</v>
      </c>
      <c r="Z84" s="112">
        <v>5217</v>
      </c>
    </row>
    <row r="85" spans="1:30" ht="15" customHeight="1" x14ac:dyDescent="0.25">
      <c r="A85" s="46"/>
      <c r="B85" s="46"/>
      <c r="C85" s="58" t="s">
        <v>1</v>
      </c>
      <c r="D85" s="139" t="s">
        <v>2</v>
      </c>
      <c r="E85" s="139"/>
      <c r="F85" s="139" t="str">
        <f>"since "&amp;$V$2</f>
        <v>since 2016-17</v>
      </c>
      <c r="G85" s="139"/>
      <c r="H85" s="48"/>
      <c r="I85" s="48"/>
      <c r="J85" s="48"/>
      <c r="K85" s="58" t="s">
        <v>1</v>
      </c>
      <c r="L85" s="139" t="s">
        <v>2</v>
      </c>
      <c r="M85" s="139"/>
      <c r="N85" s="139" t="str">
        <f>"since "&amp;$V$2</f>
        <v>since 2016-17</v>
      </c>
      <c r="O85" s="139"/>
      <c r="S85" s="115" t="s">
        <v>195</v>
      </c>
      <c r="T85" s="115"/>
      <c r="U85" s="112"/>
      <c r="V85" s="112">
        <v>8088</v>
      </c>
      <c r="W85" s="112">
        <v>8443</v>
      </c>
      <c r="X85" s="112">
        <v>8564</v>
      </c>
      <c r="Y85" s="112">
        <v>8667</v>
      </c>
      <c r="Z85" s="112">
        <v>8790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120,739</v>
      </c>
      <c r="D86" s="96">
        <f t="shared" ref="D86:D91" si="4">AD4</f>
        <v>1.5646161222755861E-2</v>
      </c>
      <c r="E86" s="97">
        <f t="shared" ref="E86:E91" si="5">AD4</f>
        <v>1.5646161222755861E-2</v>
      </c>
      <c r="F86" s="96">
        <f t="shared" ref="F86:F91" si="6">AF4</f>
        <v>4.9904347826086992E-2</v>
      </c>
      <c r="G86" s="97">
        <f t="shared" ref="G86:G91" si="7">AF4</f>
        <v>4.9904347826086992E-2</v>
      </c>
      <c r="H86" s="57"/>
      <c r="I86" s="57"/>
      <c r="J86" s="140" t="str">
        <f>'State data for spotlight'!J4</f>
        <v>5,274,707</v>
      </c>
      <c r="K86" s="140"/>
      <c r="L86" s="96">
        <f>'State data for spotlight'!L4</f>
        <v>1.4421743640712803E-2</v>
      </c>
      <c r="M86" s="97">
        <f>'State data for spotlight'!L4</f>
        <v>1.4421743640712803E-2</v>
      </c>
      <c r="N86" s="96">
        <f>'State data for spotlight'!N4</f>
        <v>8.438148994686534E-2</v>
      </c>
      <c r="O86" s="97">
        <f>'State data for spotlight'!N4</f>
        <v>8.438148994686534E-2</v>
      </c>
      <c r="S86" s="115" t="s">
        <v>196</v>
      </c>
      <c r="T86" s="115"/>
      <c r="U86" s="112"/>
      <c r="V86" s="112">
        <v>2324</v>
      </c>
      <c r="W86" s="112">
        <v>2410</v>
      </c>
      <c r="X86" s="112">
        <v>2550</v>
      </c>
      <c r="Y86" s="112">
        <v>2652</v>
      </c>
      <c r="Z86" s="112">
        <v>2745</v>
      </c>
    </row>
    <row r="87" spans="1:30" ht="15" customHeight="1" x14ac:dyDescent="0.25">
      <c r="A87" s="98" t="s">
        <v>4</v>
      </c>
      <c r="B87" s="49"/>
      <c r="C87" s="57" t="str">
        <f t="shared" si="3"/>
        <v>58,121</v>
      </c>
      <c r="D87" s="96">
        <f t="shared" si="4"/>
        <v>1.1838234014031723E-2</v>
      </c>
      <c r="E87" s="97">
        <f t="shared" si="5"/>
        <v>1.1838234014031723E-2</v>
      </c>
      <c r="F87" s="96">
        <f t="shared" si="6"/>
        <v>3.2913327053972985E-2</v>
      </c>
      <c r="G87" s="97">
        <f t="shared" si="7"/>
        <v>3.2913327053972985E-2</v>
      </c>
      <c r="H87" s="57"/>
      <c r="I87" s="57"/>
      <c r="J87" s="140" t="str">
        <f>'State data for spotlight'!J5</f>
        <v>2,678,317</v>
      </c>
      <c r="K87" s="140"/>
      <c r="L87" s="96">
        <f>'State data for spotlight'!L5</f>
        <v>7.6054295905234603E-3</v>
      </c>
      <c r="M87" s="97">
        <f>'State data for spotlight'!L5</f>
        <v>7.6054295905234603E-3</v>
      </c>
      <c r="N87" s="96">
        <f>'State data for spotlight'!N5</f>
        <v>7.1082164833552008E-2</v>
      </c>
      <c r="O87" s="97">
        <f>'State data for spotlight'!N5</f>
        <v>7.1082164833552008E-2</v>
      </c>
      <c r="S87" s="115" t="s">
        <v>197</v>
      </c>
      <c r="T87" s="115"/>
      <c r="U87" s="112"/>
      <c r="V87" s="112">
        <v>1517</v>
      </c>
      <c r="W87" s="112">
        <v>1497</v>
      </c>
      <c r="X87" s="112">
        <v>1475</v>
      </c>
      <c r="Y87" s="112">
        <v>1480</v>
      </c>
      <c r="Z87" s="112">
        <v>1472</v>
      </c>
    </row>
    <row r="88" spans="1:30" ht="15" customHeight="1" x14ac:dyDescent="0.25">
      <c r="A88" s="98" t="s">
        <v>5</v>
      </c>
      <c r="B88" s="49"/>
      <c r="C88" s="57" t="str">
        <f t="shared" si="3"/>
        <v>62,547</v>
      </c>
      <c r="D88" s="96">
        <f t="shared" si="4"/>
        <v>1.8050717796803228E-2</v>
      </c>
      <c r="E88" s="97">
        <f t="shared" si="5"/>
        <v>1.8050717796803228E-2</v>
      </c>
      <c r="F88" s="96">
        <f t="shared" si="6"/>
        <v>6.5028606456885907E-2</v>
      </c>
      <c r="G88" s="97">
        <f t="shared" si="7"/>
        <v>6.5028606456885907E-2</v>
      </c>
      <c r="H88" s="57"/>
      <c r="I88" s="57"/>
      <c r="J88" s="140" t="str">
        <f>'State data for spotlight'!J6</f>
        <v>2,593,620</v>
      </c>
      <c r="K88" s="140"/>
      <c r="L88" s="96">
        <f>'State data for spotlight'!L6</f>
        <v>2.0458990541862843E-2</v>
      </c>
      <c r="M88" s="97">
        <f>'State data for spotlight'!L6</f>
        <v>2.0458990541862843E-2</v>
      </c>
      <c r="N88" s="96">
        <f>'State data for spotlight'!N6</f>
        <v>9.7278654845571522E-2</v>
      </c>
      <c r="O88" s="97">
        <f>'State data for spotlight'!N6</f>
        <v>9.7278654845571522E-2</v>
      </c>
      <c r="S88" s="115" t="s">
        <v>198</v>
      </c>
      <c r="T88" s="115"/>
      <c r="U88" s="112"/>
      <c r="V88" s="112">
        <v>2421</v>
      </c>
      <c r="W88" s="112">
        <v>2555</v>
      </c>
      <c r="X88" s="112">
        <v>2555</v>
      </c>
      <c r="Y88" s="112">
        <v>2568</v>
      </c>
      <c r="Z88" s="112">
        <v>2628</v>
      </c>
    </row>
    <row r="89" spans="1:30" ht="15" customHeight="1" x14ac:dyDescent="0.25">
      <c r="A89" s="49" t="s">
        <v>6</v>
      </c>
      <c r="B89" s="49"/>
      <c r="C89" s="57" t="str">
        <f t="shared" si="3"/>
        <v>87,972</v>
      </c>
      <c r="D89" s="96">
        <f t="shared" si="4"/>
        <v>6.4755279957897649E-3</v>
      </c>
      <c r="E89" s="97">
        <f t="shared" si="5"/>
        <v>6.4755279957897649E-3</v>
      </c>
      <c r="F89" s="96">
        <f t="shared" si="6"/>
        <v>5.2158208848118059E-2</v>
      </c>
      <c r="G89" s="97">
        <f t="shared" si="7"/>
        <v>5.2158208848118059E-2</v>
      </c>
      <c r="H89" s="57"/>
      <c r="I89" s="57"/>
      <c r="J89" s="140" t="str">
        <f>'State data for spotlight'!J7</f>
        <v>3,674,745</v>
      </c>
      <c r="K89" s="140"/>
      <c r="L89" s="96">
        <f>'State data for spotlight'!L7</f>
        <v>-4.8048916624486848E-3</v>
      </c>
      <c r="M89" s="97">
        <f>'State data for spotlight'!L7</f>
        <v>-4.8048916624486848E-3</v>
      </c>
      <c r="N89" s="96">
        <f>'State data for spotlight'!N7</f>
        <v>6.9960159780158238E-2</v>
      </c>
      <c r="O89" s="97">
        <f>'State data for spotlight'!N7</f>
        <v>6.9960159780158238E-2</v>
      </c>
      <c r="S89" s="115" t="s">
        <v>199</v>
      </c>
      <c r="T89" s="115"/>
      <c r="U89" s="112"/>
      <c r="V89" s="112">
        <v>2197</v>
      </c>
      <c r="W89" s="112">
        <v>2247</v>
      </c>
      <c r="X89" s="112">
        <v>2293</v>
      </c>
      <c r="Y89" s="112">
        <v>2201</v>
      </c>
      <c r="Z89" s="112">
        <v>2217</v>
      </c>
    </row>
    <row r="90" spans="1:30" ht="15" customHeight="1" x14ac:dyDescent="0.25">
      <c r="A90" s="49" t="s">
        <v>98</v>
      </c>
      <c r="B90" s="49"/>
      <c r="C90" s="57" t="str">
        <f t="shared" si="3"/>
        <v>$44,147</v>
      </c>
      <c r="D90" s="96">
        <f t="shared" si="4"/>
        <v>5.5123927259551619E-2</v>
      </c>
      <c r="E90" s="97">
        <f t="shared" si="5"/>
        <v>5.5123927259551619E-2</v>
      </c>
      <c r="F90" s="96">
        <f t="shared" si="6"/>
        <v>0.13675952490940002</v>
      </c>
      <c r="G90" s="97">
        <f t="shared" si="7"/>
        <v>0.13675952490940002</v>
      </c>
      <c r="H90" s="57"/>
      <c r="I90" s="57"/>
      <c r="J90" s="57"/>
      <c r="K90" s="57" t="str">
        <f>'State data for spotlight'!J8</f>
        <v>$47,209</v>
      </c>
      <c r="L90" s="96">
        <f>'State data for spotlight'!L8</f>
        <v>5.506898121546655E-2</v>
      </c>
      <c r="M90" s="97">
        <f>'State data for spotlight'!L8</f>
        <v>5.506898121546655E-2</v>
      </c>
      <c r="N90" s="96">
        <f>'State data for spotlight'!N8</f>
        <v>0.1204561491199776</v>
      </c>
      <c r="O90" s="97">
        <f>'State data for spotlight'!N8</f>
        <v>0.1204561491199776</v>
      </c>
      <c r="S90" s="115" t="s">
        <v>58</v>
      </c>
      <c r="T90" s="115"/>
      <c r="U90" s="112"/>
      <c r="V90" s="112">
        <v>3646</v>
      </c>
      <c r="W90" s="112">
        <v>3893</v>
      </c>
      <c r="X90" s="112">
        <v>3948</v>
      </c>
      <c r="Y90" s="112">
        <v>3899</v>
      </c>
      <c r="Z90" s="112">
        <v>3934</v>
      </c>
    </row>
    <row r="91" spans="1:30" ht="15" customHeight="1" x14ac:dyDescent="0.25">
      <c r="A91" s="49" t="s">
        <v>7</v>
      </c>
      <c r="B91" s="49"/>
      <c r="C91" s="57" t="str">
        <f t="shared" si="3"/>
        <v>$5,663.6 mil</v>
      </c>
      <c r="D91" s="96">
        <f t="shared" si="4"/>
        <v>6.7099868333122537E-2</v>
      </c>
      <c r="E91" s="97">
        <f t="shared" si="5"/>
        <v>6.7099868333122537E-2</v>
      </c>
      <c r="F91" s="96">
        <f t="shared" si="6"/>
        <v>0.23346348459272215</v>
      </c>
      <c r="G91" s="97">
        <f t="shared" si="7"/>
        <v>0.23346348459272215</v>
      </c>
      <c r="H91" s="57"/>
      <c r="I91" s="57"/>
      <c r="J91" s="57"/>
      <c r="K91" s="57" t="str">
        <f>'State data for spotlight'!J9</f>
        <v>$245.4 bil</v>
      </c>
      <c r="L91" s="96">
        <f>'State data for spotlight'!L9</f>
        <v>4.7371657837374626E-2</v>
      </c>
      <c r="M91" s="97">
        <f>'State data for spotlight'!L9</f>
        <v>4.7371657837374626E-2</v>
      </c>
      <c r="N91" s="96">
        <f>'State data for spotlight'!N9</f>
        <v>0.24227335855331145</v>
      </c>
      <c r="O91" s="97">
        <f>'State data for spotlight'!N9</f>
        <v>0.24227335855331145</v>
      </c>
      <c r="S91" s="118" t="s">
        <v>53</v>
      </c>
      <c r="T91" s="118"/>
      <c r="U91" s="112"/>
      <c r="V91" s="112">
        <v>42217</v>
      </c>
      <c r="W91" s="112">
        <v>42986</v>
      </c>
      <c r="X91" s="112">
        <v>43342</v>
      </c>
      <c r="Y91" s="112">
        <v>43744</v>
      </c>
      <c r="Z91" s="112">
        <v>43954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5" t="s">
        <v>202</v>
      </c>
      <c r="S93" s="115" t="s">
        <v>56</v>
      </c>
      <c r="T93" s="115"/>
      <c r="U93" s="112"/>
      <c r="V93" s="112">
        <v>3843</v>
      </c>
      <c r="W93" s="112">
        <v>4154</v>
      </c>
      <c r="X93" s="112">
        <v>4290</v>
      </c>
      <c r="Y93" s="112">
        <v>4527</v>
      </c>
      <c r="Z93" s="112">
        <v>4645</v>
      </c>
    </row>
    <row r="94" spans="1:30" ht="15" customHeight="1" x14ac:dyDescent="0.25">
      <c r="A94" s="136" t="s">
        <v>203</v>
      </c>
      <c r="S94" s="115" t="s">
        <v>57</v>
      </c>
      <c r="T94" s="115"/>
      <c r="U94" s="112"/>
      <c r="V94" s="112">
        <v>8232</v>
      </c>
      <c r="W94" s="112">
        <v>8485</v>
      </c>
      <c r="X94" s="112">
        <v>8788</v>
      </c>
      <c r="Y94" s="112">
        <v>8904</v>
      </c>
      <c r="Z94" s="112">
        <v>9090</v>
      </c>
    </row>
    <row r="95" spans="1:30" ht="15" customHeight="1" x14ac:dyDescent="0.25">
      <c r="A95" s="134" t="s">
        <v>286</v>
      </c>
      <c r="S95" s="115" t="s">
        <v>195</v>
      </c>
      <c r="T95" s="115"/>
      <c r="U95" s="112"/>
      <c r="V95" s="112">
        <v>1438</v>
      </c>
      <c r="W95" s="112">
        <v>1504</v>
      </c>
      <c r="X95" s="112">
        <v>1551</v>
      </c>
      <c r="Y95" s="112">
        <v>1592</v>
      </c>
      <c r="Z95" s="112">
        <v>1625</v>
      </c>
    </row>
    <row r="96" spans="1:30" ht="15" customHeight="1" x14ac:dyDescent="0.25">
      <c r="A96" s="135" t="s">
        <v>278</v>
      </c>
      <c r="S96" s="115" t="s">
        <v>196</v>
      </c>
      <c r="T96" s="115"/>
      <c r="U96" s="112"/>
      <c r="V96" s="112">
        <v>5908</v>
      </c>
      <c r="W96" s="112">
        <v>6268</v>
      </c>
      <c r="X96" s="112">
        <v>6569</v>
      </c>
      <c r="Y96" s="112">
        <v>6659</v>
      </c>
      <c r="Z96" s="112">
        <v>6688</v>
      </c>
    </row>
    <row r="97" spans="1:32" ht="15" customHeight="1" x14ac:dyDescent="0.25">
      <c r="A97" s="134" t="s">
        <v>290</v>
      </c>
      <c r="S97" s="115" t="s">
        <v>197</v>
      </c>
      <c r="T97" s="115"/>
      <c r="U97" s="112"/>
      <c r="V97" s="112">
        <v>7012</v>
      </c>
      <c r="W97" s="112">
        <v>7027</v>
      </c>
      <c r="X97" s="112">
        <v>7040</v>
      </c>
      <c r="Y97" s="112">
        <v>6951</v>
      </c>
      <c r="Z97" s="112">
        <v>6904</v>
      </c>
    </row>
    <row r="98" spans="1:32" ht="15" customHeight="1" x14ac:dyDescent="0.25">
      <c r="A98" s="134" t="s">
        <v>291</v>
      </c>
      <c r="S98" s="115" t="s">
        <v>198</v>
      </c>
      <c r="T98" s="115"/>
      <c r="U98" s="112"/>
      <c r="V98" s="112">
        <v>4736</v>
      </c>
      <c r="W98" s="112">
        <v>4950</v>
      </c>
      <c r="X98" s="112">
        <v>4905</v>
      </c>
      <c r="Y98" s="112">
        <v>4971</v>
      </c>
      <c r="Z98" s="112">
        <v>4930</v>
      </c>
    </row>
    <row r="99" spans="1:32" ht="15" customHeight="1" x14ac:dyDescent="0.25">
      <c r="S99" s="115" t="s">
        <v>199</v>
      </c>
      <c r="T99" s="115"/>
      <c r="U99" s="112"/>
      <c r="V99" s="112">
        <v>228</v>
      </c>
      <c r="W99" s="112">
        <v>254</v>
      </c>
      <c r="X99" s="112">
        <v>274</v>
      </c>
      <c r="Y99" s="112">
        <v>260</v>
      </c>
      <c r="Z99" s="112">
        <v>292</v>
      </c>
    </row>
    <row r="100" spans="1:32" ht="15" customHeight="1" x14ac:dyDescent="0.25">
      <c r="S100" s="115" t="s">
        <v>58</v>
      </c>
      <c r="T100" s="115"/>
      <c r="U100" s="112"/>
      <c r="V100" s="112">
        <v>1744</v>
      </c>
      <c r="W100" s="112">
        <v>1833</v>
      </c>
      <c r="X100" s="112">
        <v>1963</v>
      </c>
      <c r="Y100" s="112">
        <v>1973</v>
      </c>
      <c r="Z100" s="112">
        <v>1991</v>
      </c>
    </row>
    <row r="101" spans="1:32" x14ac:dyDescent="0.25">
      <c r="A101" s="18"/>
      <c r="S101" s="118" t="s">
        <v>53</v>
      </c>
      <c r="T101" s="118"/>
      <c r="U101" s="112"/>
      <c r="V101" s="112">
        <v>41395</v>
      </c>
      <c r="W101" s="112">
        <v>42379</v>
      </c>
      <c r="X101" s="112">
        <v>43085</v>
      </c>
      <c r="Y101" s="112">
        <v>43661</v>
      </c>
      <c r="Z101" s="112">
        <v>43952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204</v>
      </c>
      <c r="Y103" s="106" t="s">
        <v>281</v>
      </c>
      <c r="Z103" s="106" t="s">
        <v>287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88207</v>
      </c>
      <c r="W104" s="112">
        <v>90100</v>
      </c>
      <c r="X104" s="112">
        <v>91610</v>
      </c>
      <c r="Y104" s="112">
        <v>94127</v>
      </c>
      <c r="Z104" s="112">
        <v>94127</v>
      </c>
      <c r="AB104" s="109" t="str">
        <f>TEXT(Z104,"###,###")</f>
        <v>94,127</v>
      </c>
      <c r="AD104" s="130">
        <f>Z104/($Z$4)*100</f>
        <v>77.959068735040049</v>
      </c>
      <c r="AF104" s="109"/>
    </row>
    <row r="105" spans="1:32" x14ac:dyDescent="0.25">
      <c r="S105" s="115" t="s">
        <v>17</v>
      </c>
      <c r="T105" s="115"/>
      <c r="U105" s="112"/>
      <c r="V105" s="112">
        <v>17105</v>
      </c>
      <c r="W105" s="112">
        <v>17029</v>
      </c>
      <c r="X105" s="112">
        <v>18354</v>
      </c>
      <c r="Y105" s="112">
        <v>17303</v>
      </c>
      <c r="Z105" s="112">
        <v>17390</v>
      </c>
      <c r="AB105" s="109" t="str">
        <f>TEXT(Z105,"###,###")</f>
        <v>17,390</v>
      </c>
      <c r="AD105" s="130">
        <f>Z105/($Z$4)*100</f>
        <v>14.402968386354036</v>
      </c>
      <c r="AF105" s="109"/>
    </row>
    <row r="106" spans="1:32" x14ac:dyDescent="0.25">
      <c r="S106" s="118" t="s">
        <v>53</v>
      </c>
      <c r="T106" s="118"/>
      <c r="U106" s="120"/>
      <c r="V106" s="120">
        <v>105312</v>
      </c>
      <c r="W106" s="120">
        <v>107129</v>
      </c>
      <c r="X106" s="120">
        <v>109964</v>
      </c>
      <c r="Y106" s="120">
        <v>111430</v>
      </c>
      <c r="Z106" s="120">
        <v>111517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21754</v>
      </c>
      <c r="W108" s="112">
        <v>25166</v>
      </c>
      <c r="X108" s="112">
        <v>23383</v>
      </c>
      <c r="Y108" s="112">
        <v>23330</v>
      </c>
      <c r="Z108" s="112">
        <v>23612</v>
      </c>
      <c r="AB108" s="109" t="str">
        <f>TEXT(Z108,"###,###")</f>
        <v>23,612</v>
      </c>
      <c r="AD108" s="130">
        <f>Z108/($Z$4)*100</f>
        <v>19.556232865933957</v>
      </c>
      <c r="AF108" s="109"/>
    </row>
    <row r="109" spans="1:32" x14ac:dyDescent="0.25">
      <c r="S109" s="115" t="s">
        <v>20</v>
      </c>
      <c r="T109" s="115"/>
      <c r="U109" s="112"/>
      <c r="V109" s="112">
        <v>19429</v>
      </c>
      <c r="W109" s="112">
        <v>19138</v>
      </c>
      <c r="X109" s="112">
        <v>19565</v>
      </c>
      <c r="Y109" s="112">
        <v>19337</v>
      </c>
      <c r="Z109" s="112">
        <v>21474</v>
      </c>
      <c r="AB109" s="109" t="str">
        <f>TEXT(Z109,"###,###")</f>
        <v>21,474</v>
      </c>
      <c r="AD109" s="130">
        <f>Z109/($Z$4)*100</f>
        <v>17.785471140228097</v>
      </c>
      <c r="AF109" s="109"/>
    </row>
    <row r="110" spans="1:32" x14ac:dyDescent="0.25">
      <c r="S110" s="115" t="s">
        <v>21</v>
      </c>
      <c r="T110" s="115"/>
      <c r="U110" s="112"/>
      <c r="V110" s="112">
        <v>23795</v>
      </c>
      <c r="W110" s="112">
        <v>22865</v>
      </c>
      <c r="X110" s="112">
        <v>25586</v>
      </c>
      <c r="Y110" s="112">
        <v>24400</v>
      </c>
      <c r="Z110" s="112">
        <v>24516</v>
      </c>
      <c r="AB110" s="109" t="str">
        <f>TEXT(Z110,"###,###")</f>
        <v>24,516</v>
      </c>
      <c r="AD110" s="130">
        <f>Z110/($Z$4)*100</f>
        <v>20.304955316840456</v>
      </c>
      <c r="AF110" s="109"/>
    </row>
    <row r="111" spans="1:32" x14ac:dyDescent="0.25">
      <c r="S111" s="115" t="s">
        <v>22</v>
      </c>
      <c r="T111" s="115"/>
      <c r="U111" s="112"/>
      <c r="V111" s="112">
        <v>39779</v>
      </c>
      <c r="W111" s="112">
        <v>40316</v>
      </c>
      <c r="X111" s="112">
        <v>41745</v>
      </c>
      <c r="Y111" s="112">
        <v>42098</v>
      </c>
      <c r="Z111" s="112">
        <v>42245</v>
      </c>
      <c r="AB111" s="109" t="str">
        <f>TEXT(Z111,"###,###")</f>
        <v>42,245</v>
      </c>
      <c r="AD111" s="130">
        <f>Z111/($Z$4)*100</f>
        <v>34.988694622284434</v>
      </c>
      <c r="AF111" s="109"/>
    </row>
    <row r="112" spans="1:32" x14ac:dyDescent="0.25">
      <c r="S112" s="118" t="s">
        <v>53</v>
      </c>
      <c r="T112" s="118"/>
      <c r="U112" s="112"/>
      <c r="V112" s="112">
        <v>114997</v>
      </c>
      <c r="W112" s="112">
        <v>117439</v>
      </c>
      <c r="X112" s="112">
        <v>119981</v>
      </c>
      <c r="Y112" s="112">
        <v>118878</v>
      </c>
      <c r="Z112" s="112">
        <v>120739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43.52</v>
      </c>
      <c r="W118" s="131">
        <v>43.5</v>
      </c>
      <c r="X118" s="131">
        <v>43.44</v>
      </c>
      <c r="Y118" s="131">
        <v>43.64</v>
      </c>
      <c r="Z118" s="131">
        <v>43.72</v>
      </c>
      <c r="AB118" s="109" t="str">
        <f>TEXT(Z118,"##.0")</f>
        <v>43.7</v>
      </c>
    </row>
    <row r="120" spans="19:32" x14ac:dyDescent="0.25">
      <c r="S120" s="101" t="s">
        <v>100</v>
      </c>
      <c r="T120" s="112"/>
      <c r="U120" s="112"/>
      <c r="V120" s="112">
        <v>68860</v>
      </c>
      <c r="W120" s="112">
        <v>70580</v>
      </c>
      <c r="X120" s="112">
        <v>71422</v>
      </c>
      <c r="Y120" s="112">
        <v>72371</v>
      </c>
      <c r="Z120" s="112">
        <v>72552</v>
      </c>
      <c r="AB120" s="109" t="str">
        <f>TEXT(Z120,"###,###")</f>
        <v>72,552</v>
      </c>
    </row>
    <row r="121" spans="19:32" x14ac:dyDescent="0.25">
      <c r="S121" s="101" t="s">
        <v>101</v>
      </c>
      <c r="T121" s="112"/>
      <c r="U121" s="112"/>
      <c r="V121" s="112">
        <v>8634</v>
      </c>
      <c r="W121" s="112">
        <v>8627</v>
      </c>
      <c r="X121" s="112">
        <v>8659</v>
      </c>
      <c r="Y121" s="112">
        <v>8593</v>
      </c>
      <c r="Z121" s="112">
        <v>8677</v>
      </c>
      <c r="AB121" s="109" t="str">
        <f>TEXT(Z121,"###,###")</f>
        <v>8,677</v>
      </c>
    </row>
    <row r="122" spans="19:32" x14ac:dyDescent="0.25">
      <c r="S122" s="101" t="s">
        <v>102</v>
      </c>
      <c r="T122" s="112"/>
      <c r="U122" s="112"/>
      <c r="V122" s="112">
        <v>6119</v>
      </c>
      <c r="W122" s="112">
        <v>6153</v>
      </c>
      <c r="X122" s="112">
        <v>6341</v>
      </c>
      <c r="Y122" s="112">
        <v>6444</v>
      </c>
      <c r="Z122" s="112">
        <v>6736</v>
      </c>
      <c r="AB122" s="109" t="str">
        <f>TEXT(Z122,"###,###")</f>
        <v>6,736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74979</v>
      </c>
      <c r="W124" s="112">
        <v>76733</v>
      </c>
      <c r="X124" s="112">
        <v>77763</v>
      </c>
      <c r="Y124" s="112">
        <v>78815</v>
      </c>
      <c r="Z124" s="112">
        <v>79288</v>
      </c>
      <c r="AB124" s="109" t="str">
        <f>TEXT(Z124,"###,###")</f>
        <v>79,288</v>
      </c>
      <c r="AD124" s="127">
        <f>Z124/$Z$7*100</f>
        <v>90.128677306415682</v>
      </c>
    </row>
    <row r="125" spans="19:32" x14ac:dyDescent="0.25">
      <c r="S125" s="101" t="s">
        <v>104</v>
      </c>
      <c r="T125" s="112"/>
      <c r="U125" s="112"/>
      <c r="V125" s="112">
        <v>14753</v>
      </c>
      <c r="W125" s="112">
        <v>14780</v>
      </c>
      <c r="X125" s="112">
        <v>15000</v>
      </c>
      <c r="Y125" s="112">
        <v>15037</v>
      </c>
      <c r="Z125" s="112">
        <v>15413</v>
      </c>
      <c r="AB125" s="109" t="str">
        <f>TEXT(Z125,"###,###")</f>
        <v>15,413</v>
      </c>
      <c r="AD125" s="127">
        <f>Z125/$Z$7*100</f>
        <v>17.520347383258308</v>
      </c>
    </row>
    <row r="127" spans="19:32" x14ac:dyDescent="0.25">
      <c r="S127" s="101" t="s">
        <v>105</v>
      </c>
      <c r="T127" s="112"/>
      <c r="U127" s="112"/>
      <c r="V127" s="112">
        <v>42215</v>
      </c>
      <c r="W127" s="112">
        <v>42985</v>
      </c>
      <c r="X127" s="112">
        <v>43339</v>
      </c>
      <c r="Y127" s="112">
        <v>43742</v>
      </c>
      <c r="Z127" s="112">
        <v>43953</v>
      </c>
      <c r="AB127" s="109" t="str">
        <f>TEXT(Z127,"###,###")</f>
        <v>43,953</v>
      </c>
      <c r="AD127" s="127">
        <f>Z127/$Z$7*100</f>
        <v>49.962488064384118</v>
      </c>
    </row>
    <row r="128" spans="19:32" x14ac:dyDescent="0.25">
      <c r="S128" s="101" t="s">
        <v>106</v>
      </c>
      <c r="T128" s="112"/>
      <c r="U128" s="112"/>
      <c r="V128" s="112">
        <v>41393</v>
      </c>
      <c r="W128" s="112">
        <v>42374</v>
      </c>
      <c r="X128" s="112">
        <v>43082</v>
      </c>
      <c r="Y128" s="112">
        <v>43663</v>
      </c>
      <c r="Z128" s="112">
        <v>43951</v>
      </c>
      <c r="AB128" s="109" t="str">
        <f>TEXT(Z128,"###,###")</f>
        <v>43,951</v>
      </c>
      <c r="AD128" s="127">
        <f>Z128/$Z$7*100</f>
        <v>49.960214613740732</v>
      </c>
    </row>
    <row r="130" spans="19:20" x14ac:dyDescent="0.25">
      <c r="S130" s="101" t="s">
        <v>282</v>
      </c>
      <c r="T130" s="127">
        <v>82.471695539489843</v>
      </c>
    </row>
    <row r="131" spans="19:20" x14ac:dyDescent="0.25">
      <c r="S131" s="101" t="s">
        <v>283</v>
      </c>
      <c r="T131" s="127">
        <v>9.8633656163324694</v>
      </c>
    </row>
    <row r="132" spans="19:20" x14ac:dyDescent="0.25">
      <c r="S132" s="101" t="s">
        <v>284</v>
      </c>
      <c r="T132" s="127">
        <v>7.6569817669258393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13E70456-8272-41BF-9276-9DE2E524E6E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F0312B35-5A59-488B-BD89-E13D7B6B2D3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A837606C-5B5C-4BC2-8320-CA8C929D917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C58DB4D5-011E-4202-9208-DA17D3F0438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E6A17F-1A47-4834-A81E-9EB8444CE266}">
  <sheetPr codeName="Sheet118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165</v>
      </c>
      <c r="T1" s="99"/>
      <c r="U1" s="99"/>
      <c r="V1" s="99"/>
      <c r="W1" s="99"/>
      <c r="X1" s="99"/>
      <c r="Y1" s="100" t="s">
        <v>253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204</v>
      </c>
      <c r="Y2" s="103" t="s">
        <v>281</v>
      </c>
      <c r="Z2" s="103" t="s">
        <v>287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60" t="s">
        <v>292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165</v>
      </c>
      <c r="Y3" s="105" t="s">
        <v>253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8.54 Mount Alexander, Victoria,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12845</v>
      </c>
      <c r="W4" s="108">
        <v>13608</v>
      </c>
      <c r="X4" s="108">
        <v>13741</v>
      </c>
      <c r="Y4" s="108">
        <v>14277</v>
      </c>
      <c r="Z4" s="108">
        <v>14509</v>
      </c>
      <c r="AB4" s="109" t="str">
        <f>TEXT(Z4,"###,###")</f>
        <v>14,509</v>
      </c>
      <c r="AD4" s="110">
        <f>Z4/Y4-1</f>
        <v>1.6249912446592463E-2</v>
      </c>
      <c r="AF4" s="110">
        <f>Z4/V4-1</f>
        <v>0.12954456987154539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6198</v>
      </c>
      <c r="W5" s="108">
        <v>6689</v>
      </c>
      <c r="X5" s="108">
        <v>6706</v>
      </c>
      <c r="Y5" s="108">
        <v>6961</v>
      </c>
      <c r="Z5" s="108">
        <v>7060</v>
      </c>
      <c r="AB5" s="109" t="str">
        <f>TEXT(Z5,"###,###")</f>
        <v>7,060</v>
      </c>
      <c r="AD5" s="110">
        <f t="shared" ref="AD5:AD9" si="0">Z5/Y5-1</f>
        <v>1.4222094526648466E-2</v>
      </c>
      <c r="AF5" s="110">
        <f t="shared" ref="AF5:AF9" si="1">Z5/V5-1</f>
        <v>0.13907712165214581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6641</v>
      </c>
      <c r="W6" s="108">
        <v>6918</v>
      </c>
      <c r="X6" s="108">
        <v>7039</v>
      </c>
      <c r="Y6" s="108">
        <v>7316</v>
      </c>
      <c r="Z6" s="108">
        <v>7433</v>
      </c>
      <c r="AB6" s="109" t="str">
        <f>TEXT(Z6,"###,###")</f>
        <v>7,433</v>
      </c>
      <c r="AD6" s="110">
        <f t="shared" si="0"/>
        <v>1.5992345544013187E-2</v>
      </c>
      <c r="AF6" s="110">
        <f t="shared" si="1"/>
        <v>0.11925914771871704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9101</v>
      </c>
      <c r="W7" s="108">
        <v>9602</v>
      </c>
      <c r="X7" s="108">
        <v>9548</v>
      </c>
      <c r="Y7" s="108">
        <v>9970</v>
      </c>
      <c r="Z7" s="108">
        <v>10163</v>
      </c>
      <c r="AB7" s="109" t="str">
        <f>TEXT(Z7,"###,###")</f>
        <v>10,163</v>
      </c>
      <c r="AD7" s="110">
        <f t="shared" si="0"/>
        <v>1.9358074222667998E-2</v>
      </c>
      <c r="AF7" s="110">
        <f t="shared" si="1"/>
        <v>0.1166904735743326</v>
      </c>
    </row>
    <row r="8" spans="1:32" ht="17.25" customHeight="1" x14ac:dyDescent="0.25">
      <c r="A8" s="64" t="s">
        <v>12</v>
      </c>
      <c r="B8" s="65"/>
      <c r="C8" s="29"/>
      <c r="D8" s="66" t="str">
        <f>AB4</f>
        <v>14,509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10,163</v>
      </c>
      <c r="P8" s="67"/>
      <c r="S8" s="107" t="s">
        <v>84</v>
      </c>
      <c r="T8" s="108"/>
      <c r="U8" s="108"/>
      <c r="V8" s="108">
        <v>35218.620000000003</v>
      </c>
      <c r="W8" s="108">
        <v>36310.74</v>
      </c>
      <c r="X8" s="108">
        <v>37983.5</v>
      </c>
      <c r="Y8" s="108">
        <v>38295.08</v>
      </c>
      <c r="Z8" s="108">
        <v>40836</v>
      </c>
      <c r="AB8" s="109" t="str">
        <f>TEXT(Z8,"$###,###")</f>
        <v>$40,836</v>
      </c>
      <c r="AD8" s="110">
        <f t="shared" si="0"/>
        <v>6.6351082175569287E-2</v>
      </c>
      <c r="AF8" s="110">
        <f t="shared" si="1"/>
        <v>0.15950028706405872</v>
      </c>
    </row>
    <row r="9" spans="1:32" x14ac:dyDescent="0.25">
      <c r="A9" s="30" t="s">
        <v>14</v>
      </c>
      <c r="B9" s="71"/>
      <c r="C9" s="72"/>
      <c r="D9" s="73">
        <f>AD104</f>
        <v>66.917085946653799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49.985240578569318</v>
      </c>
      <c r="P9" s="74" t="s">
        <v>85</v>
      </c>
      <c r="S9" s="107" t="s">
        <v>7</v>
      </c>
      <c r="T9" s="108"/>
      <c r="U9" s="108"/>
      <c r="V9" s="108">
        <v>419589749</v>
      </c>
      <c r="W9" s="108">
        <v>463426524</v>
      </c>
      <c r="X9" s="108">
        <v>474462012</v>
      </c>
      <c r="Y9" s="108">
        <v>515160174</v>
      </c>
      <c r="Z9" s="108">
        <v>565240702</v>
      </c>
      <c r="AB9" s="109" t="str">
        <f>TEXT(Z9/1000000,"$#,###.0")&amp;" mil"</f>
        <v>$565.2 mil</v>
      </c>
      <c r="AD9" s="110">
        <f t="shared" si="0"/>
        <v>9.7213508589272246E-2</v>
      </c>
      <c r="AF9" s="110">
        <f t="shared" si="1"/>
        <v>0.3471270529061472</v>
      </c>
    </row>
    <row r="10" spans="1:32" x14ac:dyDescent="0.25">
      <c r="A10" s="30" t="s">
        <v>17</v>
      </c>
      <c r="B10" s="71"/>
      <c r="C10" s="72"/>
      <c r="D10" s="73">
        <f>AD105</f>
        <v>22.310290164725345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49.847485978549635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73.974220210567736</v>
      </c>
      <c r="P11" s="74" t="s">
        <v>85</v>
      </c>
      <c r="S11" s="107" t="s">
        <v>29</v>
      </c>
      <c r="T11" s="112"/>
      <c r="U11" s="112"/>
      <c r="V11" s="112">
        <v>10593</v>
      </c>
      <c r="W11" s="112">
        <v>11159</v>
      </c>
      <c r="X11" s="112">
        <v>11308</v>
      </c>
      <c r="Y11" s="112">
        <v>11684</v>
      </c>
      <c r="Z11" s="112">
        <v>11864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14.385516087769359</v>
      </c>
      <c r="P12" s="74" t="s">
        <v>85</v>
      </c>
      <c r="S12" s="107" t="s">
        <v>30</v>
      </c>
      <c r="T12" s="112"/>
      <c r="U12" s="112"/>
      <c r="V12" s="112">
        <v>2254</v>
      </c>
      <c r="W12" s="112">
        <v>2451</v>
      </c>
      <c r="X12" s="112">
        <v>2433</v>
      </c>
      <c r="Y12" s="112">
        <v>2592</v>
      </c>
      <c r="Z12" s="112">
        <v>2645</v>
      </c>
    </row>
    <row r="13" spans="1:32" ht="15" customHeight="1" x14ac:dyDescent="0.25">
      <c r="A13" s="30" t="s">
        <v>19</v>
      </c>
      <c r="B13" s="72"/>
      <c r="C13" s="72"/>
      <c r="D13" s="73">
        <f>AD108</f>
        <v>20.580329450685781</v>
      </c>
      <c r="E13" s="74" t="s">
        <v>85</v>
      </c>
      <c r="F13" s="24"/>
      <c r="G13" s="142" t="s">
        <v>285</v>
      </c>
      <c r="H13" s="143"/>
      <c r="I13" s="143"/>
      <c r="J13" s="143"/>
      <c r="K13" s="143"/>
      <c r="L13" s="143"/>
      <c r="M13" s="81"/>
      <c r="N13" s="72"/>
      <c r="O13" s="73">
        <f>T132</f>
        <v>11.591065630227297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17.795850851195809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46.1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20.283961678957887</v>
      </c>
      <c r="E15" s="74" t="s">
        <v>85</v>
      </c>
      <c r="F15" s="24"/>
      <c r="G15" s="33" t="s">
        <v>279</v>
      </c>
      <c r="H15" s="72"/>
      <c r="I15" s="72"/>
      <c r="J15" s="72"/>
      <c r="K15" s="82"/>
      <c r="L15" s="72"/>
      <c r="M15" s="72"/>
      <c r="N15" s="72"/>
      <c r="O15" s="73">
        <f>AB38</f>
        <v>16.03662138216184</v>
      </c>
      <c r="P15" s="74" t="s">
        <v>85</v>
      </c>
      <c r="S15" s="115" t="s">
        <v>61</v>
      </c>
      <c r="T15" s="115"/>
      <c r="U15" s="116"/>
      <c r="V15" s="116">
        <v>352</v>
      </c>
      <c r="W15" s="116">
        <v>382</v>
      </c>
      <c r="X15" s="116">
        <v>433</v>
      </c>
      <c r="Y15" s="112">
        <v>455</v>
      </c>
      <c r="Z15" s="112">
        <v>453</v>
      </c>
      <c r="AB15" s="117">
        <f t="shared" ref="AB15:AB34" si="2">IF(Z15="np",0,Z15/$Z$34)</f>
        <v>3.1222000137845474E-2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31.552829278378937</v>
      </c>
      <c r="E16" s="85" t="s">
        <v>85</v>
      </c>
      <c r="F16" s="24"/>
      <c r="G16" s="86" t="s">
        <v>280</v>
      </c>
      <c r="H16" s="35"/>
      <c r="I16" s="35"/>
      <c r="J16" s="35"/>
      <c r="K16" s="36"/>
      <c r="L16" s="35"/>
      <c r="M16" s="35"/>
      <c r="N16" s="35"/>
      <c r="O16" s="84">
        <f>AB37</f>
        <v>83.96337861783816</v>
      </c>
      <c r="P16" s="37" t="s">
        <v>85</v>
      </c>
      <c r="S16" s="115" t="s">
        <v>62</v>
      </c>
      <c r="T16" s="115"/>
      <c r="U16" s="116"/>
      <c r="V16" s="116">
        <v>116</v>
      </c>
      <c r="W16" s="116">
        <v>111</v>
      </c>
      <c r="X16" s="116">
        <v>103</v>
      </c>
      <c r="Y16" s="112">
        <v>114</v>
      </c>
      <c r="Z16" s="112">
        <v>103</v>
      </c>
      <c r="AB16" s="117">
        <f t="shared" si="2"/>
        <v>7.0990419739472054E-3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999</v>
      </c>
      <c r="W17" s="116">
        <v>1076</v>
      </c>
      <c r="X17" s="116">
        <v>1082</v>
      </c>
      <c r="Y17" s="112">
        <v>1353</v>
      </c>
      <c r="Z17" s="112">
        <v>1179</v>
      </c>
      <c r="AB17" s="117">
        <f t="shared" si="2"/>
        <v>8.1259907643531595E-2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289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47</v>
      </c>
      <c r="W18" s="116">
        <v>68</v>
      </c>
      <c r="X18" s="116">
        <v>76</v>
      </c>
      <c r="Y18" s="112">
        <v>77</v>
      </c>
      <c r="Z18" s="112">
        <v>80</v>
      </c>
      <c r="AB18" s="117">
        <f t="shared" si="2"/>
        <v>5.5138190088910334E-3</v>
      </c>
    </row>
    <row r="19" spans="1:28" x14ac:dyDescent="0.25">
      <c r="A19" s="63" t="str">
        <f>$S$1&amp;" ("&amp;$V$2&amp;" to "&amp;$Z$2&amp;")"</f>
        <v>Mount Alexander (2016-17 to 2020-21)</v>
      </c>
      <c r="B19" s="63"/>
      <c r="C19" s="63"/>
      <c r="D19" s="63"/>
      <c r="E19" s="63"/>
      <c r="F19" s="63"/>
      <c r="G19" s="63" t="str">
        <f>$S$1&amp;" ("&amp;$V$2&amp;" to "&amp;$Z$2&amp;")"</f>
        <v>Mount Alexander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687</v>
      </c>
      <c r="W19" s="116">
        <v>910</v>
      </c>
      <c r="X19" s="116">
        <v>873</v>
      </c>
      <c r="Y19" s="112">
        <v>878</v>
      </c>
      <c r="Z19" s="112">
        <v>918</v>
      </c>
      <c r="AB19" s="117">
        <f t="shared" si="2"/>
        <v>6.327107312702461E-2</v>
      </c>
    </row>
    <row r="20" spans="1:28" x14ac:dyDescent="0.25">
      <c r="S20" s="115" t="s">
        <v>66</v>
      </c>
      <c r="T20" s="115"/>
      <c r="U20" s="116"/>
      <c r="V20" s="116">
        <v>241</v>
      </c>
      <c r="W20" s="116">
        <v>276</v>
      </c>
      <c r="X20" s="116">
        <v>241</v>
      </c>
      <c r="Y20" s="112">
        <v>264</v>
      </c>
      <c r="Z20" s="112">
        <v>264</v>
      </c>
      <c r="AB20" s="117">
        <f t="shared" si="2"/>
        <v>1.8195602729340409E-2</v>
      </c>
    </row>
    <row r="21" spans="1:28" x14ac:dyDescent="0.25">
      <c r="S21" s="115" t="s">
        <v>67</v>
      </c>
      <c r="T21" s="115"/>
      <c r="U21" s="116"/>
      <c r="V21" s="116">
        <v>989</v>
      </c>
      <c r="W21" s="116">
        <v>1163</v>
      </c>
      <c r="X21" s="116">
        <v>1119</v>
      </c>
      <c r="Y21" s="112">
        <v>1193</v>
      </c>
      <c r="Z21" s="112">
        <v>1290</v>
      </c>
      <c r="AB21" s="117">
        <f t="shared" si="2"/>
        <v>8.8910331518367913E-2</v>
      </c>
    </row>
    <row r="22" spans="1:28" x14ac:dyDescent="0.25">
      <c r="S22" s="115" t="s">
        <v>68</v>
      </c>
      <c r="T22" s="115"/>
      <c r="U22" s="116"/>
      <c r="V22" s="116">
        <v>673</v>
      </c>
      <c r="W22" s="116">
        <v>714</v>
      </c>
      <c r="X22" s="116">
        <v>724</v>
      </c>
      <c r="Y22" s="112">
        <v>868</v>
      </c>
      <c r="Z22" s="112">
        <v>943</v>
      </c>
      <c r="AB22" s="117">
        <f t="shared" si="2"/>
        <v>6.4994141567303057E-2</v>
      </c>
    </row>
    <row r="23" spans="1:28" x14ac:dyDescent="0.25">
      <c r="S23" s="115" t="s">
        <v>69</v>
      </c>
      <c r="T23" s="115"/>
      <c r="U23" s="116"/>
      <c r="V23" s="116">
        <v>289</v>
      </c>
      <c r="W23" s="116">
        <v>331</v>
      </c>
      <c r="X23" s="116">
        <v>341</v>
      </c>
      <c r="Y23" s="112">
        <v>362</v>
      </c>
      <c r="Z23" s="112">
        <v>392</v>
      </c>
      <c r="AB23" s="117">
        <f t="shared" si="2"/>
        <v>2.7017713143566064E-2</v>
      </c>
    </row>
    <row r="24" spans="1:28" x14ac:dyDescent="0.25">
      <c r="S24" s="115" t="s">
        <v>70</v>
      </c>
      <c r="T24" s="115"/>
      <c r="U24" s="116"/>
      <c r="V24" s="116">
        <v>240</v>
      </c>
      <c r="W24" s="116">
        <v>235</v>
      </c>
      <c r="X24" s="116">
        <v>275</v>
      </c>
      <c r="Y24" s="112">
        <v>247</v>
      </c>
      <c r="Z24" s="112">
        <v>233</v>
      </c>
      <c r="AB24" s="117">
        <f t="shared" si="2"/>
        <v>1.6058997863395135E-2</v>
      </c>
    </row>
    <row r="25" spans="1:28" x14ac:dyDescent="0.25">
      <c r="S25" s="115" t="s">
        <v>71</v>
      </c>
      <c r="T25" s="115"/>
      <c r="U25" s="116"/>
      <c r="V25" s="116">
        <v>290</v>
      </c>
      <c r="W25" s="116">
        <v>355</v>
      </c>
      <c r="X25" s="116">
        <v>370</v>
      </c>
      <c r="Y25" s="112">
        <v>416</v>
      </c>
      <c r="Z25" s="112">
        <v>387</v>
      </c>
      <c r="AB25" s="117">
        <f t="shared" si="2"/>
        <v>2.6673099455510371E-2</v>
      </c>
    </row>
    <row r="26" spans="1:28" x14ac:dyDescent="0.25">
      <c r="S26" s="115" t="s">
        <v>72</v>
      </c>
      <c r="T26" s="115"/>
      <c r="U26" s="116"/>
      <c r="V26" s="116">
        <v>144</v>
      </c>
      <c r="W26" s="116">
        <v>166</v>
      </c>
      <c r="X26" s="116">
        <v>164</v>
      </c>
      <c r="Y26" s="112">
        <v>150</v>
      </c>
      <c r="Z26" s="112">
        <v>137</v>
      </c>
      <c r="AB26" s="117">
        <f t="shared" si="2"/>
        <v>9.442415052725894E-3</v>
      </c>
    </row>
    <row r="27" spans="1:28" x14ac:dyDescent="0.25">
      <c r="S27" s="115" t="s">
        <v>73</v>
      </c>
      <c r="T27" s="115"/>
      <c r="U27" s="116"/>
      <c r="V27" s="116">
        <v>750</v>
      </c>
      <c r="W27" s="116">
        <v>900</v>
      </c>
      <c r="X27" s="116">
        <v>896</v>
      </c>
      <c r="Y27" s="112">
        <v>935</v>
      </c>
      <c r="Z27" s="112">
        <v>980</v>
      </c>
      <c r="AB27" s="117">
        <f t="shared" si="2"/>
        <v>6.7544282858915158E-2</v>
      </c>
    </row>
    <row r="28" spans="1:28" x14ac:dyDescent="0.25">
      <c r="S28" s="115" t="s">
        <v>74</v>
      </c>
      <c r="T28" s="115"/>
      <c r="U28" s="116"/>
      <c r="V28" s="116">
        <v>735</v>
      </c>
      <c r="W28" s="116">
        <v>843</v>
      </c>
      <c r="X28" s="116">
        <v>857</v>
      </c>
      <c r="Y28" s="112">
        <v>822</v>
      </c>
      <c r="Z28" s="112">
        <v>741</v>
      </c>
      <c r="AB28" s="117">
        <f t="shared" si="2"/>
        <v>5.1071748569853193E-2</v>
      </c>
    </row>
    <row r="29" spans="1:28" x14ac:dyDescent="0.25">
      <c r="S29" s="115" t="s">
        <v>75</v>
      </c>
      <c r="T29" s="115"/>
      <c r="U29" s="116"/>
      <c r="V29" s="116">
        <v>971</v>
      </c>
      <c r="W29" s="116">
        <v>885</v>
      </c>
      <c r="X29" s="116">
        <v>1404</v>
      </c>
      <c r="Y29" s="112">
        <v>893</v>
      </c>
      <c r="Z29" s="112">
        <v>954</v>
      </c>
      <c r="AB29" s="117">
        <f t="shared" si="2"/>
        <v>6.5752291681025574E-2</v>
      </c>
    </row>
    <row r="30" spans="1:28" x14ac:dyDescent="0.25">
      <c r="S30" s="115" t="s">
        <v>76</v>
      </c>
      <c r="T30" s="115"/>
      <c r="U30" s="116"/>
      <c r="V30" s="116">
        <v>1346</v>
      </c>
      <c r="W30" s="116">
        <v>1469</v>
      </c>
      <c r="X30" s="116">
        <v>1118</v>
      </c>
      <c r="Y30" s="112">
        <v>1446</v>
      </c>
      <c r="Z30" s="112">
        <v>1425</v>
      </c>
      <c r="AB30" s="117">
        <f t="shared" si="2"/>
        <v>9.8214901095871526E-2</v>
      </c>
    </row>
    <row r="31" spans="1:28" x14ac:dyDescent="0.25">
      <c r="S31" s="115" t="s">
        <v>77</v>
      </c>
      <c r="T31" s="115"/>
      <c r="U31" s="116"/>
      <c r="V31" s="116">
        <v>1801</v>
      </c>
      <c r="W31" s="116">
        <v>1904</v>
      </c>
      <c r="X31" s="116">
        <v>1956</v>
      </c>
      <c r="Y31" s="112">
        <v>2054</v>
      </c>
      <c r="Z31" s="112">
        <v>2211</v>
      </c>
      <c r="AB31" s="117">
        <f t="shared" si="2"/>
        <v>0.15238817285822592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359</v>
      </c>
      <c r="W32" s="116">
        <v>481</v>
      </c>
      <c r="X32" s="116">
        <v>537</v>
      </c>
      <c r="Y32" s="112">
        <v>574</v>
      </c>
      <c r="Z32" s="112">
        <v>687</v>
      </c>
      <c r="AB32" s="117">
        <f t="shared" si="2"/>
        <v>4.7349920738851747E-2</v>
      </c>
    </row>
    <row r="33" spans="19:32" x14ac:dyDescent="0.25">
      <c r="S33" s="115" t="s">
        <v>79</v>
      </c>
      <c r="T33" s="115"/>
      <c r="U33" s="116"/>
      <c r="V33" s="116">
        <v>304</v>
      </c>
      <c r="W33" s="116">
        <v>398</v>
      </c>
      <c r="X33" s="116">
        <v>424</v>
      </c>
      <c r="Y33" s="112">
        <v>496</v>
      </c>
      <c r="Z33" s="112">
        <v>501</v>
      </c>
      <c r="AB33" s="117">
        <f t="shared" si="2"/>
        <v>3.4530291543180096E-2</v>
      </c>
    </row>
    <row r="34" spans="19:32" x14ac:dyDescent="0.25">
      <c r="S34" s="118" t="s">
        <v>53</v>
      </c>
      <c r="T34" s="118"/>
      <c r="U34" s="119"/>
      <c r="V34" s="119">
        <v>12842</v>
      </c>
      <c r="W34" s="119">
        <v>13605</v>
      </c>
      <c r="X34" s="119">
        <v>13743</v>
      </c>
      <c r="Y34" s="120">
        <v>14275</v>
      </c>
      <c r="Z34" s="120">
        <v>14509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7678</v>
      </c>
      <c r="W37" s="112">
        <v>8179</v>
      </c>
      <c r="X37" s="112">
        <v>7925</v>
      </c>
      <c r="Y37" s="112">
        <v>8071</v>
      </c>
      <c r="Z37" s="112">
        <v>8529</v>
      </c>
      <c r="AB37" s="132">
        <f>Z37/Z40*100</f>
        <v>83.96337861783816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1427</v>
      </c>
      <c r="W38" s="112">
        <v>1424</v>
      </c>
      <c r="X38" s="112">
        <v>1627</v>
      </c>
      <c r="Y38" s="112">
        <v>1899</v>
      </c>
      <c r="Z38" s="112">
        <v>1629</v>
      </c>
      <c r="AB38" s="132">
        <f>Z38/Z40*100</f>
        <v>16.03662138216184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9105</v>
      </c>
      <c r="W40" s="112">
        <v>9603</v>
      </c>
      <c r="X40" s="112">
        <v>9552</v>
      </c>
      <c r="Y40" s="112">
        <v>9970</v>
      </c>
      <c r="Z40" s="112">
        <v>10158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4</v>
      </c>
      <c r="W44" s="112">
        <v>5</v>
      </c>
      <c r="X44" s="112">
        <v>6</v>
      </c>
      <c r="Y44" s="112">
        <v>5</v>
      </c>
      <c r="Z44" s="112">
        <v>5</v>
      </c>
    </row>
    <row r="45" spans="19:32" x14ac:dyDescent="0.25">
      <c r="S45" s="115" t="s">
        <v>37</v>
      </c>
      <c r="T45" s="115"/>
      <c r="U45" s="112"/>
      <c r="V45" s="112">
        <v>114</v>
      </c>
      <c r="W45" s="112">
        <v>141</v>
      </c>
      <c r="X45" s="112">
        <v>109</v>
      </c>
      <c r="Y45" s="112">
        <v>126</v>
      </c>
      <c r="Z45" s="112">
        <v>143</v>
      </c>
    </row>
    <row r="46" spans="19:32" x14ac:dyDescent="0.25">
      <c r="S46" s="115" t="s">
        <v>38</v>
      </c>
      <c r="T46" s="115"/>
      <c r="U46" s="112"/>
      <c r="V46" s="112">
        <v>313</v>
      </c>
      <c r="W46" s="112">
        <v>350</v>
      </c>
      <c r="X46" s="112">
        <v>342</v>
      </c>
      <c r="Y46" s="112">
        <v>318</v>
      </c>
      <c r="Z46" s="112">
        <v>376</v>
      </c>
    </row>
    <row r="47" spans="19:32" x14ac:dyDescent="0.25">
      <c r="S47" s="115" t="s">
        <v>39</v>
      </c>
      <c r="T47" s="115"/>
      <c r="U47" s="112"/>
      <c r="V47" s="112">
        <v>425</v>
      </c>
      <c r="W47" s="112">
        <v>463</v>
      </c>
      <c r="X47" s="112">
        <v>498</v>
      </c>
      <c r="Y47" s="112">
        <v>426</v>
      </c>
      <c r="Z47" s="112">
        <v>427</v>
      </c>
    </row>
    <row r="48" spans="19:32" x14ac:dyDescent="0.25">
      <c r="S48" s="115" t="s">
        <v>40</v>
      </c>
      <c r="T48" s="115"/>
      <c r="U48" s="112"/>
      <c r="V48" s="112">
        <v>486</v>
      </c>
      <c r="W48" s="112">
        <v>509</v>
      </c>
      <c r="X48" s="112">
        <v>501</v>
      </c>
      <c r="Y48" s="112">
        <v>577</v>
      </c>
      <c r="Z48" s="112">
        <v>579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457</v>
      </c>
      <c r="W49" s="112">
        <v>467</v>
      </c>
      <c r="X49" s="112">
        <v>484</v>
      </c>
      <c r="Y49" s="112">
        <v>491</v>
      </c>
      <c r="Z49" s="112">
        <v>526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Mount Alexander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499</v>
      </c>
      <c r="W50" s="112">
        <v>547</v>
      </c>
      <c r="X50" s="112">
        <v>579</v>
      </c>
      <c r="Y50" s="112">
        <v>587</v>
      </c>
      <c r="Z50" s="112">
        <v>632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587</v>
      </c>
      <c r="W51" s="112">
        <v>612</v>
      </c>
      <c r="X51" s="112">
        <v>647</v>
      </c>
      <c r="Y51" s="112">
        <v>666</v>
      </c>
      <c r="Z51" s="112">
        <v>650</v>
      </c>
    </row>
    <row r="52" spans="1:26" ht="15" customHeight="1" x14ac:dyDescent="0.25">
      <c r="S52" s="115" t="s">
        <v>44</v>
      </c>
      <c r="T52" s="115"/>
      <c r="U52" s="112"/>
      <c r="V52" s="112">
        <v>687</v>
      </c>
      <c r="W52" s="112">
        <v>745</v>
      </c>
      <c r="X52" s="112">
        <v>760</v>
      </c>
      <c r="Y52" s="112">
        <v>769</v>
      </c>
      <c r="Z52" s="112">
        <v>747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698</v>
      </c>
      <c r="W53" s="112">
        <v>726</v>
      </c>
      <c r="X53" s="112">
        <v>671</v>
      </c>
      <c r="Y53" s="112">
        <v>757</v>
      </c>
      <c r="Z53" s="112">
        <v>752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664</v>
      </c>
      <c r="W54" s="112">
        <v>748</v>
      </c>
      <c r="X54" s="112">
        <v>681</v>
      </c>
      <c r="Y54" s="112">
        <v>741</v>
      </c>
      <c r="Z54" s="112">
        <v>703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670</v>
      </c>
      <c r="W55" s="112">
        <v>710</v>
      </c>
      <c r="X55" s="112">
        <v>733</v>
      </c>
      <c r="Y55" s="112">
        <v>729</v>
      </c>
      <c r="Z55" s="112">
        <v>723</v>
      </c>
    </row>
    <row r="56" spans="1:26" ht="15" customHeight="1" x14ac:dyDescent="0.25">
      <c r="S56" s="115" t="s">
        <v>48</v>
      </c>
      <c r="T56" s="115"/>
      <c r="U56" s="112"/>
      <c r="V56" s="112">
        <v>342</v>
      </c>
      <c r="W56" s="112">
        <v>390</v>
      </c>
      <c r="X56" s="112">
        <v>392</v>
      </c>
      <c r="Y56" s="112">
        <v>453</v>
      </c>
      <c r="Z56" s="112">
        <v>475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151</v>
      </c>
      <c r="W57" s="112">
        <v>171</v>
      </c>
      <c r="X57" s="112">
        <v>195</v>
      </c>
      <c r="Y57" s="112">
        <v>200</v>
      </c>
      <c r="Z57" s="112">
        <v>194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64</v>
      </c>
      <c r="W58" s="112">
        <v>63</v>
      </c>
      <c r="X58" s="112">
        <v>49</v>
      </c>
      <c r="Y58" s="112">
        <v>75</v>
      </c>
      <c r="Z58" s="112">
        <v>76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24</v>
      </c>
      <c r="W59" s="112">
        <v>31</v>
      </c>
      <c r="X59" s="112">
        <v>28</v>
      </c>
      <c r="Y59" s="112">
        <v>34</v>
      </c>
      <c r="Z59" s="112">
        <v>37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15</v>
      </c>
      <c r="W60" s="112">
        <v>18</v>
      </c>
      <c r="X60" s="112">
        <v>17</v>
      </c>
      <c r="Y60" s="112">
        <v>12</v>
      </c>
      <c r="Z60" s="112">
        <v>15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6197</v>
      </c>
      <c r="W61" s="112">
        <v>6692</v>
      </c>
      <c r="X61" s="112">
        <v>6702</v>
      </c>
      <c r="Y61" s="112">
        <v>6964</v>
      </c>
      <c r="Z61" s="112">
        <v>7060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3</v>
      </c>
      <c r="W63" s="112">
        <v>0</v>
      </c>
      <c r="X63" s="112">
        <v>0</v>
      </c>
      <c r="Y63" s="112">
        <v>5</v>
      </c>
      <c r="Z63" s="112">
        <v>2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113</v>
      </c>
      <c r="W64" s="112">
        <v>145</v>
      </c>
      <c r="X64" s="112">
        <v>133</v>
      </c>
      <c r="Y64" s="112">
        <v>131</v>
      </c>
      <c r="Z64" s="112">
        <v>161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Mount Alexander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301</v>
      </c>
      <c r="W65" s="112">
        <v>328</v>
      </c>
      <c r="X65" s="112">
        <v>331</v>
      </c>
      <c r="Y65" s="112">
        <v>348</v>
      </c>
      <c r="Z65" s="112">
        <v>371</v>
      </c>
    </row>
    <row r="66" spans="1:26" x14ac:dyDescent="0.25">
      <c r="S66" s="115" t="s">
        <v>39</v>
      </c>
      <c r="T66" s="115"/>
      <c r="U66" s="112"/>
      <c r="V66" s="112">
        <v>435</v>
      </c>
      <c r="W66" s="112">
        <v>471</v>
      </c>
      <c r="X66" s="112">
        <v>453</v>
      </c>
      <c r="Y66" s="112">
        <v>459</v>
      </c>
      <c r="Z66" s="112">
        <v>437</v>
      </c>
    </row>
    <row r="67" spans="1:26" x14ac:dyDescent="0.25">
      <c r="S67" s="115" t="s">
        <v>40</v>
      </c>
      <c r="T67" s="115"/>
      <c r="U67" s="112"/>
      <c r="V67" s="112">
        <v>516</v>
      </c>
      <c r="W67" s="112">
        <v>463</v>
      </c>
      <c r="X67" s="112">
        <v>471</v>
      </c>
      <c r="Y67" s="112">
        <v>520</v>
      </c>
      <c r="Z67" s="112">
        <v>511</v>
      </c>
    </row>
    <row r="68" spans="1:26" x14ac:dyDescent="0.25">
      <c r="S68" s="115" t="s">
        <v>41</v>
      </c>
      <c r="T68" s="115"/>
      <c r="U68" s="112"/>
      <c r="V68" s="112">
        <v>462</v>
      </c>
      <c r="W68" s="112">
        <v>476</v>
      </c>
      <c r="X68" s="112">
        <v>480</v>
      </c>
      <c r="Y68" s="112">
        <v>522</v>
      </c>
      <c r="Z68" s="112">
        <v>582</v>
      </c>
    </row>
    <row r="69" spans="1:26" x14ac:dyDescent="0.25">
      <c r="S69" s="115" t="s">
        <v>42</v>
      </c>
      <c r="T69" s="115"/>
      <c r="U69" s="112"/>
      <c r="V69" s="112">
        <v>562</v>
      </c>
      <c r="W69" s="112">
        <v>575</v>
      </c>
      <c r="X69" s="112">
        <v>607</v>
      </c>
      <c r="Y69" s="112">
        <v>654</v>
      </c>
      <c r="Z69" s="112">
        <v>718</v>
      </c>
    </row>
    <row r="70" spans="1:26" x14ac:dyDescent="0.25">
      <c r="S70" s="115" t="s">
        <v>43</v>
      </c>
      <c r="T70" s="115"/>
      <c r="U70" s="112"/>
      <c r="V70" s="112">
        <v>745</v>
      </c>
      <c r="W70" s="112">
        <v>741</v>
      </c>
      <c r="X70" s="112">
        <v>716</v>
      </c>
      <c r="Y70" s="112">
        <v>746</v>
      </c>
      <c r="Z70" s="112">
        <v>759</v>
      </c>
    </row>
    <row r="71" spans="1:26" x14ac:dyDescent="0.25">
      <c r="S71" s="115" t="s">
        <v>44</v>
      </c>
      <c r="T71" s="115"/>
      <c r="U71" s="112"/>
      <c r="V71" s="112">
        <v>860</v>
      </c>
      <c r="W71" s="112">
        <v>864</v>
      </c>
      <c r="X71" s="112">
        <v>896</v>
      </c>
      <c r="Y71" s="112">
        <v>862</v>
      </c>
      <c r="Z71" s="112">
        <v>894</v>
      </c>
    </row>
    <row r="72" spans="1:26" x14ac:dyDescent="0.25">
      <c r="S72" s="115" t="s">
        <v>45</v>
      </c>
      <c r="T72" s="115"/>
      <c r="U72" s="112"/>
      <c r="V72" s="112">
        <v>787</v>
      </c>
      <c r="W72" s="112">
        <v>849</v>
      </c>
      <c r="X72" s="112">
        <v>840</v>
      </c>
      <c r="Y72" s="112">
        <v>843</v>
      </c>
      <c r="Z72" s="112">
        <v>804</v>
      </c>
    </row>
    <row r="73" spans="1:26" x14ac:dyDescent="0.25">
      <c r="S73" s="115" t="s">
        <v>46</v>
      </c>
      <c r="T73" s="115"/>
      <c r="U73" s="112"/>
      <c r="V73" s="112">
        <v>787</v>
      </c>
      <c r="W73" s="112">
        <v>864</v>
      </c>
      <c r="X73" s="112">
        <v>859</v>
      </c>
      <c r="Y73" s="112">
        <v>943</v>
      </c>
      <c r="Z73" s="112">
        <v>883</v>
      </c>
    </row>
    <row r="74" spans="1:26" x14ac:dyDescent="0.25">
      <c r="S74" s="115" t="s">
        <v>47</v>
      </c>
      <c r="T74" s="115"/>
      <c r="U74" s="112"/>
      <c r="V74" s="112">
        <v>595</v>
      </c>
      <c r="W74" s="112">
        <v>608</v>
      </c>
      <c r="X74" s="112">
        <v>627</v>
      </c>
      <c r="Y74" s="112">
        <v>682</v>
      </c>
      <c r="Z74" s="112">
        <v>701</v>
      </c>
    </row>
    <row r="75" spans="1:26" x14ac:dyDescent="0.25">
      <c r="S75" s="115" t="s">
        <v>48</v>
      </c>
      <c r="T75" s="115"/>
      <c r="U75" s="112"/>
      <c r="V75" s="112">
        <v>286</v>
      </c>
      <c r="W75" s="112">
        <v>325</v>
      </c>
      <c r="X75" s="112">
        <v>399</v>
      </c>
      <c r="Y75" s="112">
        <v>365</v>
      </c>
      <c r="Z75" s="112">
        <v>371</v>
      </c>
    </row>
    <row r="76" spans="1:26" x14ac:dyDescent="0.25">
      <c r="S76" s="115" t="s">
        <v>49</v>
      </c>
      <c r="T76" s="115"/>
      <c r="U76" s="112"/>
      <c r="V76" s="112">
        <v>94</v>
      </c>
      <c r="W76" s="112">
        <v>109</v>
      </c>
      <c r="X76" s="112">
        <v>115</v>
      </c>
      <c r="Y76" s="112">
        <v>131</v>
      </c>
      <c r="Z76" s="112">
        <v>143</v>
      </c>
    </row>
    <row r="77" spans="1:26" x14ac:dyDescent="0.25">
      <c r="S77" s="115" t="s">
        <v>50</v>
      </c>
      <c r="T77" s="115"/>
      <c r="U77" s="112"/>
      <c r="V77" s="112">
        <v>53</v>
      </c>
      <c r="W77" s="112">
        <v>61</v>
      </c>
      <c r="X77" s="112">
        <v>56</v>
      </c>
      <c r="Y77" s="112">
        <v>58</v>
      </c>
      <c r="Z77" s="112">
        <v>52</v>
      </c>
    </row>
    <row r="78" spans="1:26" x14ac:dyDescent="0.25">
      <c r="S78" s="115" t="s">
        <v>51</v>
      </c>
      <c r="T78" s="115"/>
      <c r="U78" s="112"/>
      <c r="V78" s="112">
        <v>17</v>
      </c>
      <c r="W78" s="112">
        <v>29</v>
      </c>
      <c r="X78" s="112">
        <v>28</v>
      </c>
      <c r="Y78" s="112">
        <v>27</v>
      </c>
      <c r="Z78" s="112">
        <v>29</v>
      </c>
    </row>
    <row r="79" spans="1:26" x14ac:dyDescent="0.25">
      <c r="S79" s="115" t="s">
        <v>52</v>
      </c>
      <c r="T79" s="115"/>
      <c r="U79" s="112"/>
      <c r="V79" s="112">
        <v>13</v>
      </c>
      <c r="W79" s="112">
        <v>17</v>
      </c>
      <c r="X79" s="112">
        <v>15</v>
      </c>
      <c r="Y79" s="112">
        <v>19</v>
      </c>
      <c r="Z79" s="112">
        <v>15</v>
      </c>
    </row>
    <row r="80" spans="1:26" x14ac:dyDescent="0.25">
      <c r="S80" s="118" t="s">
        <v>53</v>
      </c>
      <c r="T80" s="118"/>
      <c r="U80" s="112"/>
      <c r="V80" s="112">
        <v>6644</v>
      </c>
      <c r="W80" s="112">
        <v>6919</v>
      </c>
      <c r="X80" s="112">
        <v>7039</v>
      </c>
      <c r="Y80" s="112">
        <v>7312</v>
      </c>
      <c r="Z80" s="112">
        <v>7433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Mount Alexander</v>
      </c>
      <c r="D83" s="144"/>
      <c r="E83" s="144"/>
      <c r="F83" s="144"/>
      <c r="G83" s="144"/>
      <c r="H83" s="47"/>
      <c r="I83" s="47"/>
      <c r="J83" s="145" t="str">
        <f>'State data for spotlight'!A1</f>
        <v>Victoria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443</v>
      </c>
      <c r="W83" s="112">
        <v>496</v>
      </c>
      <c r="X83" s="112">
        <v>488</v>
      </c>
      <c r="Y83" s="112">
        <v>532</v>
      </c>
      <c r="Z83" s="112">
        <v>554</v>
      </c>
      <c r="AD83" s="117"/>
    </row>
    <row r="84" spans="1:30" ht="15" customHeight="1" x14ac:dyDescent="0.25">
      <c r="A84" s="46"/>
      <c r="B84" s="46"/>
      <c r="C84" s="48"/>
      <c r="D84" s="139" t="s">
        <v>0</v>
      </c>
      <c r="E84" s="139"/>
      <c r="F84" s="139" t="s">
        <v>201</v>
      </c>
      <c r="G84" s="139"/>
      <c r="H84" s="48"/>
      <c r="I84" s="48"/>
      <c r="J84" s="48"/>
      <c r="K84" s="48"/>
      <c r="L84" s="139" t="s">
        <v>0</v>
      </c>
      <c r="M84" s="139"/>
      <c r="N84" s="139" t="s">
        <v>201</v>
      </c>
      <c r="O84" s="139"/>
      <c r="S84" s="115" t="s">
        <v>57</v>
      </c>
      <c r="T84" s="115"/>
      <c r="U84" s="112"/>
      <c r="V84" s="112">
        <v>691</v>
      </c>
      <c r="W84" s="112">
        <v>716</v>
      </c>
      <c r="X84" s="112">
        <v>731</v>
      </c>
      <c r="Y84" s="112">
        <v>809</v>
      </c>
      <c r="Z84" s="112">
        <v>801</v>
      </c>
    </row>
    <row r="85" spans="1:30" ht="15" customHeight="1" x14ac:dyDescent="0.25">
      <c r="A85" s="46"/>
      <c r="B85" s="46"/>
      <c r="C85" s="58" t="s">
        <v>1</v>
      </c>
      <c r="D85" s="139" t="s">
        <v>2</v>
      </c>
      <c r="E85" s="139"/>
      <c r="F85" s="139" t="str">
        <f>"since "&amp;$V$2</f>
        <v>since 2016-17</v>
      </c>
      <c r="G85" s="139"/>
      <c r="H85" s="48"/>
      <c r="I85" s="48"/>
      <c r="J85" s="48"/>
      <c r="K85" s="58" t="s">
        <v>1</v>
      </c>
      <c r="L85" s="139" t="s">
        <v>2</v>
      </c>
      <c r="M85" s="139"/>
      <c r="N85" s="139" t="str">
        <f>"since "&amp;$V$2</f>
        <v>since 2016-17</v>
      </c>
      <c r="O85" s="139"/>
      <c r="S85" s="115" t="s">
        <v>195</v>
      </c>
      <c r="T85" s="115"/>
      <c r="U85" s="112"/>
      <c r="V85" s="112">
        <v>664</v>
      </c>
      <c r="W85" s="112">
        <v>709</v>
      </c>
      <c r="X85" s="112">
        <v>716</v>
      </c>
      <c r="Y85" s="112">
        <v>739</v>
      </c>
      <c r="Z85" s="112">
        <v>747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14,509</v>
      </c>
      <c r="D86" s="96">
        <f t="shared" ref="D86:D91" si="4">AD4</f>
        <v>1.6249912446592463E-2</v>
      </c>
      <c r="E86" s="97">
        <f t="shared" ref="E86:E91" si="5">AD4</f>
        <v>1.6249912446592463E-2</v>
      </c>
      <c r="F86" s="96">
        <f t="shared" ref="F86:F91" si="6">AF4</f>
        <v>0.12954456987154539</v>
      </c>
      <c r="G86" s="97">
        <f t="shared" ref="G86:G91" si="7">AF4</f>
        <v>0.12954456987154539</v>
      </c>
      <c r="H86" s="57"/>
      <c r="I86" s="57"/>
      <c r="J86" s="140" t="str">
        <f>'State data for spotlight'!J4</f>
        <v>5,274,707</v>
      </c>
      <c r="K86" s="140"/>
      <c r="L86" s="96">
        <f>'State data for spotlight'!L4</f>
        <v>1.4421743640712803E-2</v>
      </c>
      <c r="M86" s="97">
        <f>'State data for spotlight'!L4</f>
        <v>1.4421743640712803E-2</v>
      </c>
      <c r="N86" s="96">
        <f>'State data for spotlight'!N4</f>
        <v>8.438148994686534E-2</v>
      </c>
      <c r="O86" s="97">
        <f>'State data for spotlight'!N4</f>
        <v>8.438148994686534E-2</v>
      </c>
      <c r="S86" s="115" t="s">
        <v>196</v>
      </c>
      <c r="T86" s="115"/>
      <c r="U86" s="112"/>
      <c r="V86" s="112">
        <v>294</v>
      </c>
      <c r="W86" s="112">
        <v>317</v>
      </c>
      <c r="X86" s="112">
        <v>337</v>
      </c>
      <c r="Y86" s="112">
        <v>341</v>
      </c>
      <c r="Z86" s="112">
        <v>354</v>
      </c>
    </row>
    <row r="87" spans="1:30" ht="15" customHeight="1" x14ac:dyDescent="0.25">
      <c r="A87" s="98" t="s">
        <v>4</v>
      </c>
      <c r="B87" s="49"/>
      <c r="C87" s="57" t="str">
        <f t="shared" si="3"/>
        <v>7,060</v>
      </c>
      <c r="D87" s="96">
        <f t="shared" si="4"/>
        <v>1.4222094526648466E-2</v>
      </c>
      <c r="E87" s="97">
        <f t="shared" si="5"/>
        <v>1.4222094526648466E-2</v>
      </c>
      <c r="F87" s="96">
        <f t="shared" si="6"/>
        <v>0.13907712165214581</v>
      </c>
      <c r="G87" s="97">
        <f t="shared" si="7"/>
        <v>0.13907712165214581</v>
      </c>
      <c r="H87" s="57"/>
      <c r="I87" s="57"/>
      <c r="J87" s="140" t="str">
        <f>'State data for spotlight'!J5</f>
        <v>2,678,317</v>
      </c>
      <c r="K87" s="140"/>
      <c r="L87" s="96">
        <f>'State data for spotlight'!L5</f>
        <v>7.6054295905234603E-3</v>
      </c>
      <c r="M87" s="97">
        <f>'State data for spotlight'!L5</f>
        <v>7.6054295905234603E-3</v>
      </c>
      <c r="N87" s="96">
        <f>'State data for spotlight'!N5</f>
        <v>7.1082164833552008E-2</v>
      </c>
      <c r="O87" s="97">
        <f>'State data for spotlight'!N5</f>
        <v>7.1082164833552008E-2</v>
      </c>
      <c r="S87" s="115" t="s">
        <v>197</v>
      </c>
      <c r="T87" s="115"/>
      <c r="U87" s="112"/>
      <c r="V87" s="112">
        <v>157</v>
      </c>
      <c r="W87" s="112">
        <v>162</v>
      </c>
      <c r="X87" s="112">
        <v>170</v>
      </c>
      <c r="Y87" s="112">
        <v>167</v>
      </c>
      <c r="Z87" s="112">
        <v>171</v>
      </c>
    </row>
    <row r="88" spans="1:30" ht="15" customHeight="1" x14ac:dyDescent="0.25">
      <c r="A88" s="98" t="s">
        <v>5</v>
      </c>
      <c r="B88" s="49"/>
      <c r="C88" s="57" t="str">
        <f t="shared" si="3"/>
        <v>7,433</v>
      </c>
      <c r="D88" s="96">
        <f t="shared" si="4"/>
        <v>1.5992345544013187E-2</v>
      </c>
      <c r="E88" s="97">
        <f t="shared" si="5"/>
        <v>1.5992345544013187E-2</v>
      </c>
      <c r="F88" s="96">
        <f t="shared" si="6"/>
        <v>0.11925914771871704</v>
      </c>
      <c r="G88" s="97">
        <f t="shared" si="7"/>
        <v>0.11925914771871704</v>
      </c>
      <c r="H88" s="57"/>
      <c r="I88" s="57"/>
      <c r="J88" s="140" t="str">
        <f>'State data for spotlight'!J6</f>
        <v>2,593,620</v>
      </c>
      <c r="K88" s="140"/>
      <c r="L88" s="96">
        <f>'State data for spotlight'!L6</f>
        <v>2.0458990541862843E-2</v>
      </c>
      <c r="M88" s="97">
        <f>'State data for spotlight'!L6</f>
        <v>2.0458990541862843E-2</v>
      </c>
      <c r="N88" s="96">
        <f>'State data for spotlight'!N6</f>
        <v>9.7278654845571522E-2</v>
      </c>
      <c r="O88" s="97">
        <f>'State data for spotlight'!N6</f>
        <v>9.7278654845571522E-2</v>
      </c>
      <c r="S88" s="115" t="s">
        <v>198</v>
      </c>
      <c r="T88" s="115"/>
      <c r="U88" s="112"/>
      <c r="V88" s="112">
        <v>167</v>
      </c>
      <c r="W88" s="112">
        <v>179</v>
      </c>
      <c r="X88" s="112">
        <v>176</v>
      </c>
      <c r="Y88" s="112">
        <v>164</v>
      </c>
      <c r="Z88" s="112">
        <v>190</v>
      </c>
    </row>
    <row r="89" spans="1:30" ht="15" customHeight="1" x14ac:dyDescent="0.25">
      <c r="A89" s="49" t="s">
        <v>6</v>
      </c>
      <c r="B89" s="49"/>
      <c r="C89" s="57" t="str">
        <f t="shared" si="3"/>
        <v>10,163</v>
      </c>
      <c r="D89" s="96">
        <f t="shared" si="4"/>
        <v>1.9358074222667998E-2</v>
      </c>
      <c r="E89" s="97">
        <f t="shared" si="5"/>
        <v>1.9358074222667998E-2</v>
      </c>
      <c r="F89" s="96">
        <f t="shared" si="6"/>
        <v>0.1166904735743326</v>
      </c>
      <c r="G89" s="97">
        <f t="shared" si="7"/>
        <v>0.1166904735743326</v>
      </c>
      <c r="H89" s="57"/>
      <c r="I89" s="57"/>
      <c r="J89" s="140" t="str">
        <f>'State data for spotlight'!J7</f>
        <v>3,674,745</v>
      </c>
      <c r="K89" s="140"/>
      <c r="L89" s="96">
        <f>'State data for spotlight'!L7</f>
        <v>-4.8048916624486848E-3</v>
      </c>
      <c r="M89" s="97">
        <f>'State data for spotlight'!L7</f>
        <v>-4.8048916624486848E-3</v>
      </c>
      <c r="N89" s="96">
        <f>'State data for spotlight'!N7</f>
        <v>6.9960159780158238E-2</v>
      </c>
      <c r="O89" s="97">
        <f>'State data for spotlight'!N7</f>
        <v>6.9960159780158238E-2</v>
      </c>
      <c r="S89" s="115" t="s">
        <v>199</v>
      </c>
      <c r="T89" s="115"/>
      <c r="U89" s="112"/>
      <c r="V89" s="112">
        <v>274</v>
      </c>
      <c r="W89" s="112">
        <v>300</v>
      </c>
      <c r="X89" s="112">
        <v>305</v>
      </c>
      <c r="Y89" s="112">
        <v>299</v>
      </c>
      <c r="Z89" s="112">
        <v>306</v>
      </c>
    </row>
    <row r="90" spans="1:30" ht="15" customHeight="1" x14ac:dyDescent="0.25">
      <c r="A90" s="49" t="s">
        <v>98</v>
      </c>
      <c r="B90" s="49"/>
      <c r="C90" s="57" t="str">
        <f t="shared" si="3"/>
        <v>$40,836</v>
      </c>
      <c r="D90" s="96">
        <f t="shared" si="4"/>
        <v>6.6351082175569287E-2</v>
      </c>
      <c r="E90" s="97">
        <f t="shared" si="5"/>
        <v>6.6351082175569287E-2</v>
      </c>
      <c r="F90" s="96">
        <f t="shared" si="6"/>
        <v>0.15950028706405872</v>
      </c>
      <c r="G90" s="97">
        <f t="shared" si="7"/>
        <v>0.15950028706405872</v>
      </c>
      <c r="H90" s="57"/>
      <c r="I90" s="57"/>
      <c r="J90" s="57"/>
      <c r="K90" s="57" t="str">
        <f>'State data for spotlight'!J8</f>
        <v>$47,209</v>
      </c>
      <c r="L90" s="96">
        <f>'State data for spotlight'!L8</f>
        <v>5.506898121546655E-2</v>
      </c>
      <c r="M90" s="97">
        <f>'State data for spotlight'!L8</f>
        <v>5.506898121546655E-2</v>
      </c>
      <c r="N90" s="96">
        <f>'State data for spotlight'!N8</f>
        <v>0.1204561491199776</v>
      </c>
      <c r="O90" s="97">
        <f>'State data for spotlight'!N8</f>
        <v>0.1204561491199776</v>
      </c>
      <c r="S90" s="115" t="s">
        <v>58</v>
      </c>
      <c r="T90" s="115"/>
      <c r="U90" s="112"/>
      <c r="V90" s="112">
        <v>593</v>
      </c>
      <c r="W90" s="112">
        <v>607</v>
      </c>
      <c r="X90" s="112">
        <v>609</v>
      </c>
      <c r="Y90" s="112">
        <v>581</v>
      </c>
      <c r="Z90" s="112">
        <v>575</v>
      </c>
    </row>
    <row r="91" spans="1:30" ht="15" customHeight="1" x14ac:dyDescent="0.25">
      <c r="A91" s="49" t="s">
        <v>7</v>
      </c>
      <c r="B91" s="49"/>
      <c r="C91" s="57" t="str">
        <f t="shared" si="3"/>
        <v>$565.2 mil</v>
      </c>
      <c r="D91" s="96">
        <f t="shared" si="4"/>
        <v>9.7213508589272246E-2</v>
      </c>
      <c r="E91" s="97">
        <f t="shared" si="5"/>
        <v>9.7213508589272246E-2</v>
      </c>
      <c r="F91" s="96">
        <f t="shared" si="6"/>
        <v>0.3471270529061472</v>
      </c>
      <c r="G91" s="97">
        <f t="shared" si="7"/>
        <v>0.3471270529061472</v>
      </c>
      <c r="H91" s="57"/>
      <c r="I91" s="57"/>
      <c r="J91" s="57"/>
      <c r="K91" s="57" t="str">
        <f>'State data for spotlight'!J9</f>
        <v>$245.4 bil</v>
      </c>
      <c r="L91" s="96">
        <f>'State data for spotlight'!L9</f>
        <v>4.7371657837374626E-2</v>
      </c>
      <c r="M91" s="97">
        <f>'State data for spotlight'!L9</f>
        <v>4.7371657837374626E-2</v>
      </c>
      <c r="N91" s="96">
        <f>'State data for spotlight'!N9</f>
        <v>0.24227335855331145</v>
      </c>
      <c r="O91" s="97">
        <f>'State data for spotlight'!N9</f>
        <v>0.24227335855331145</v>
      </c>
      <c r="S91" s="118" t="s">
        <v>53</v>
      </c>
      <c r="T91" s="118"/>
      <c r="U91" s="112"/>
      <c r="V91" s="112">
        <v>4545</v>
      </c>
      <c r="W91" s="112">
        <v>4855</v>
      </c>
      <c r="X91" s="112">
        <v>4777</v>
      </c>
      <c r="Y91" s="112">
        <v>4971</v>
      </c>
      <c r="Z91" s="112">
        <v>5086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5" t="s">
        <v>202</v>
      </c>
      <c r="S93" s="115" t="s">
        <v>56</v>
      </c>
      <c r="T93" s="115"/>
      <c r="U93" s="112"/>
      <c r="V93" s="112">
        <v>355</v>
      </c>
      <c r="W93" s="112">
        <v>393</v>
      </c>
      <c r="X93" s="112">
        <v>411</v>
      </c>
      <c r="Y93" s="112">
        <v>431</v>
      </c>
      <c r="Z93" s="112">
        <v>456</v>
      </c>
    </row>
    <row r="94" spans="1:30" ht="15" customHeight="1" x14ac:dyDescent="0.25">
      <c r="A94" s="136" t="s">
        <v>203</v>
      </c>
      <c r="S94" s="115" t="s">
        <v>57</v>
      </c>
      <c r="T94" s="115"/>
      <c r="U94" s="112"/>
      <c r="V94" s="112">
        <v>1116</v>
      </c>
      <c r="W94" s="112">
        <v>1164</v>
      </c>
      <c r="X94" s="112">
        <v>1172</v>
      </c>
      <c r="Y94" s="112">
        <v>1243</v>
      </c>
      <c r="Z94" s="112">
        <v>1277</v>
      </c>
    </row>
    <row r="95" spans="1:30" ht="15" customHeight="1" x14ac:dyDescent="0.25">
      <c r="A95" s="134" t="s">
        <v>286</v>
      </c>
      <c r="S95" s="115" t="s">
        <v>195</v>
      </c>
      <c r="T95" s="115"/>
      <c r="U95" s="112"/>
      <c r="V95" s="112">
        <v>142</v>
      </c>
      <c r="W95" s="112">
        <v>141</v>
      </c>
      <c r="X95" s="112">
        <v>162</v>
      </c>
      <c r="Y95" s="112">
        <v>173</v>
      </c>
      <c r="Z95" s="112">
        <v>187</v>
      </c>
    </row>
    <row r="96" spans="1:30" ht="15" customHeight="1" x14ac:dyDescent="0.25">
      <c r="A96" s="135" t="s">
        <v>278</v>
      </c>
      <c r="S96" s="115" t="s">
        <v>196</v>
      </c>
      <c r="T96" s="115"/>
      <c r="U96" s="112"/>
      <c r="V96" s="112">
        <v>595</v>
      </c>
      <c r="W96" s="112">
        <v>625</v>
      </c>
      <c r="X96" s="112">
        <v>669</v>
      </c>
      <c r="Y96" s="112">
        <v>680</v>
      </c>
      <c r="Z96" s="112">
        <v>687</v>
      </c>
    </row>
    <row r="97" spans="1:32" ht="15" customHeight="1" x14ac:dyDescent="0.25">
      <c r="A97" s="134" t="s">
        <v>290</v>
      </c>
      <c r="S97" s="115" t="s">
        <v>197</v>
      </c>
      <c r="T97" s="115"/>
      <c r="U97" s="112"/>
      <c r="V97" s="112">
        <v>595</v>
      </c>
      <c r="W97" s="112">
        <v>595</v>
      </c>
      <c r="X97" s="112">
        <v>608</v>
      </c>
      <c r="Y97" s="112">
        <v>634</v>
      </c>
      <c r="Z97" s="112">
        <v>602</v>
      </c>
    </row>
    <row r="98" spans="1:32" ht="15" customHeight="1" x14ac:dyDescent="0.25">
      <c r="A98" s="134" t="s">
        <v>291</v>
      </c>
      <c r="S98" s="115" t="s">
        <v>198</v>
      </c>
      <c r="T98" s="115"/>
      <c r="U98" s="112"/>
      <c r="V98" s="112">
        <v>320</v>
      </c>
      <c r="W98" s="112">
        <v>344</v>
      </c>
      <c r="X98" s="112">
        <v>359</v>
      </c>
      <c r="Y98" s="112">
        <v>373</v>
      </c>
      <c r="Z98" s="112">
        <v>363</v>
      </c>
    </row>
    <row r="99" spans="1:32" ht="15" customHeight="1" x14ac:dyDescent="0.25">
      <c r="S99" s="115" t="s">
        <v>199</v>
      </c>
      <c r="T99" s="115"/>
      <c r="U99" s="112"/>
      <c r="V99" s="112">
        <v>23</v>
      </c>
      <c r="W99" s="112">
        <v>30</v>
      </c>
      <c r="X99" s="112">
        <v>24</v>
      </c>
      <c r="Y99" s="112">
        <v>27</v>
      </c>
      <c r="Z99" s="112">
        <v>19</v>
      </c>
    </row>
    <row r="100" spans="1:32" ht="15" customHeight="1" x14ac:dyDescent="0.25">
      <c r="S100" s="115" t="s">
        <v>58</v>
      </c>
      <c r="T100" s="115"/>
      <c r="U100" s="112"/>
      <c r="V100" s="112">
        <v>338</v>
      </c>
      <c r="W100" s="112">
        <v>350</v>
      </c>
      <c r="X100" s="112">
        <v>329</v>
      </c>
      <c r="Y100" s="112">
        <v>329</v>
      </c>
      <c r="Z100" s="112">
        <v>327</v>
      </c>
    </row>
    <row r="101" spans="1:32" x14ac:dyDescent="0.25">
      <c r="A101" s="18"/>
      <c r="S101" s="118" t="s">
        <v>53</v>
      </c>
      <c r="T101" s="118"/>
      <c r="U101" s="112"/>
      <c r="V101" s="112">
        <v>4555</v>
      </c>
      <c r="W101" s="112">
        <v>4749</v>
      </c>
      <c r="X101" s="112">
        <v>4770</v>
      </c>
      <c r="Y101" s="112">
        <v>5002</v>
      </c>
      <c r="Z101" s="112">
        <v>5063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204</v>
      </c>
      <c r="Y103" s="106" t="s">
        <v>281</v>
      </c>
      <c r="Z103" s="106" t="s">
        <v>287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8705</v>
      </c>
      <c r="W104" s="112">
        <v>9106</v>
      </c>
      <c r="X104" s="112">
        <v>9280</v>
      </c>
      <c r="Y104" s="112">
        <v>9709</v>
      </c>
      <c r="Z104" s="112">
        <v>9709</v>
      </c>
      <c r="AB104" s="109" t="str">
        <f>TEXT(Z104,"###,###")</f>
        <v>9,709</v>
      </c>
      <c r="AD104" s="130">
        <f>Z104/($Z$4)*100</f>
        <v>66.917085946653799</v>
      </c>
      <c r="AF104" s="109"/>
    </row>
    <row r="105" spans="1:32" x14ac:dyDescent="0.25">
      <c r="S105" s="115" t="s">
        <v>17</v>
      </c>
      <c r="T105" s="115"/>
      <c r="U105" s="112"/>
      <c r="V105" s="112">
        <v>3130</v>
      </c>
      <c r="W105" s="112">
        <v>3131</v>
      </c>
      <c r="X105" s="112">
        <v>3286</v>
      </c>
      <c r="Y105" s="112">
        <v>3176</v>
      </c>
      <c r="Z105" s="112">
        <v>3237</v>
      </c>
      <c r="AB105" s="109" t="str">
        <f>TEXT(Z105,"###,###")</f>
        <v>3,237</v>
      </c>
      <c r="AD105" s="130">
        <f>Z105/($Z$4)*100</f>
        <v>22.310290164725345</v>
      </c>
      <c r="AF105" s="109"/>
    </row>
    <row r="106" spans="1:32" x14ac:dyDescent="0.25">
      <c r="S106" s="118" t="s">
        <v>53</v>
      </c>
      <c r="T106" s="118"/>
      <c r="U106" s="120"/>
      <c r="V106" s="120">
        <v>11835</v>
      </c>
      <c r="W106" s="120">
        <v>12237</v>
      </c>
      <c r="X106" s="120">
        <v>12566</v>
      </c>
      <c r="Y106" s="120">
        <v>12885</v>
      </c>
      <c r="Z106" s="120">
        <v>12946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2534</v>
      </c>
      <c r="W108" s="112">
        <v>3131</v>
      </c>
      <c r="X108" s="112">
        <v>2739</v>
      </c>
      <c r="Y108" s="112">
        <v>2895</v>
      </c>
      <c r="Z108" s="112">
        <v>2986</v>
      </c>
      <c r="AB108" s="109" t="str">
        <f>TEXT(Z108,"###,###")</f>
        <v>2,986</v>
      </c>
      <c r="AD108" s="130">
        <f>Z108/($Z$4)*100</f>
        <v>20.580329450685781</v>
      </c>
      <c r="AF108" s="109"/>
    </row>
    <row r="109" spans="1:32" x14ac:dyDescent="0.25">
      <c r="S109" s="115" t="s">
        <v>20</v>
      </c>
      <c r="T109" s="115"/>
      <c r="U109" s="112"/>
      <c r="V109" s="112">
        <v>2017</v>
      </c>
      <c r="W109" s="112">
        <v>2115</v>
      </c>
      <c r="X109" s="112">
        <v>2062</v>
      </c>
      <c r="Y109" s="112">
        <v>2160</v>
      </c>
      <c r="Z109" s="112">
        <v>2582</v>
      </c>
      <c r="AB109" s="109" t="str">
        <f>TEXT(Z109,"###,###")</f>
        <v>2,582</v>
      </c>
      <c r="AD109" s="130">
        <f>Z109/($Z$4)*100</f>
        <v>17.795850851195809</v>
      </c>
      <c r="AF109" s="109"/>
    </row>
    <row r="110" spans="1:32" x14ac:dyDescent="0.25">
      <c r="S110" s="115" t="s">
        <v>21</v>
      </c>
      <c r="T110" s="115"/>
      <c r="U110" s="112"/>
      <c r="V110" s="112">
        <v>2633</v>
      </c>
      <c r="W110" s="112">
        <v>2592</v>
      </c>
      <c r="X110" s="112">
        <v>3025</v>
      </c>
      <c r="Y110" s="112">
        <v>2997</v>
      </c>
      <c r="Z110" s="112">
        <v>2943</v>
      </c>
      <c r="AB110" s="109" t="str">
        <f>TEXT(Z110,"###,###")</f>
        <v>2,943</v>
      </c>
      <c r="AD110" s="130">
        <f>Z110/($Z$4)*100</f>
        <v>20.283961678957887</v>
      </c>
      <c r="AF110" s="109"/>
    </row>
    <row r="111" spans="1:32" x14ac:dyDescent="0.25">
      <c r="S111" s="115" t="s">
        <v>22</v>
      </c>
      <c r="T111" s="115"/>
      <c r="U111" s="112"/>
      <c r="V111" s="112">
        <v>4210</v>
      </c>
      <c r="W111" s="112">
        <v>4215</v>
      </c>
      <c r="X111" s="112">
        <v>4479</v>
      </c>
      <c r="Y111" s="112">
        <v>4767</v>
      </c>
      <c r="Z111" s="112">
        <v>4578</v>
      </c>
      <c r="AB111" s="109" t="str">
        <f>TEXT(Z111,"###,###")</f>
        <v>4,578</v>
      </c>
      <c r="AD111" s="130">
        <f>Z111/($Z$4)*100</f>
        <v>31.552829278378937</v>
      </c>
      <c r="AF111" s="109"/>
    </row>
    <row r="112" spans="1:32" x14ac:dyDescent="0.25">
      <c r="S112" s="118" t="s">
        <v>53</v>
      </c>
      <c r="T112" s="118"/>
      <c r="U112" s="112"/>
      <c r="V112" s="112">
        <v>12843</v>
      </c>
      <c r="W112" s="112">
        <v>13605</v>
      </c>
      <c r="X112" s="112">
        <v>13744</v>
      </c>
      <c r="Y112" s="112">
        <v>14275</v>
      </c>
      <c r="Z112" s="112">
        <v>14509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45.6</v>
      </c>
      <c r="W118" s="131">
        <v>46</v>
      </c>
      <c r="X118" s="131">
        <v>45.8</v>
      </c>
      <c r="Y118" s="131">
        <v>46.08</v>
      </c>
      <c r="Z118" s="131">
        <v>46.14</v>
      </c>
      <c r="AB118" s="109" t="str">
        <f>TEXT(Z118,"##.0")</f>
        <v>46.1</v>
      </c>
    </row>
    <row r="120" spans="19:32" x14ac:dyDescent="0.25">
      <c r="S120" s="101" t="s">
        <v>100</v>
      </c>
      <c r="T120" s="112"/>
      <c r="U120" s="112"/>
      <c r="V120" s="112">
        <v>6847</v>
      </c>
      <c r="W120" s="112">
        <v>7152</v>
      </c>
      <c r="X120" s="112">
        <v>7116</v>
      </c>
      <c r="Y120" s="112">
        <v>7383</v>
      </c>
      <c r="Z120" s="112">
        <v>7518</v>
      </c>
      <c r="AB120" s="109" t="str">
        <f>TEXT(Z120,"###,###")</f>
        <v>7,518</v>
      </c>
    </row>
    <row r="121" spans="19:32" x14ac:dyDescent="0.25">
      <c r="S121" s="101" t="s">
        <v>101</v>
      </c>
      <c r="T121" s="112"/>
      <c r="U121" s="112"/>
      <c r="V121" s="112">
        <v>1259</v>
      </c>
      <c r="W121" s="112">
        <v>1368</v>
      </c>
      <c r="X121" s="112">
        <v>1316</v>
      </c>
      <c r="Y121" s="112">
        <v>1430</v>
      </c>
      <c r="Z121" s="112">
        <v>1462</v>
      </c>
      <c r="AB121" s="109" t="str">
        <f>TEXT(Z121,"###,###")</f>
        <v>1,462</v>
      </c>
    </row>
    <row r="122" spans="19:32" x14ac:dyDescent="0.25">
      <c r="S122" s="101" t="s">
        <v>102</v>
      </c>
      <c r="T122" s="112"/>
      <c r="U122" s="112"/>
      <c r="V122" s="112">
        <v>994</v>
      </c>
      <c r="W122" s="112">
        <v>1079</v>
      </c>
      <c r="X122" s="112">
        <v>1117</v>
      </c>
      <c r="Y122" s="112">
        <v>1156</v>
      </c>
      <c r="Z122" s="112">
        <v>1178</v>
      </c>
      <c r="AB122" s="109" t="str">
        <f>TEXT(Z122,"###,###")</f>
        <v>1,178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7841</v>
      </c>
      <c r="W124" s="112">
        <v>8231</v>
      </c>
      <c r="X124" s="112">
        <v>8233</v>
      </c>
      <c r="Y124" s="112">
        <v>8539</v>
      </c>
      <c r="Z124" s="112">
        <v>8696</v>
      </c>
      <c r="AB124" s="109" t="str">
        <f>TEXT(Z124,"###,###")</f>
        <v>8,696</v>
      </c>
      <c r="AD124" s="127">
        <f>Z124/$Z$7*100</f>
        <v>85.565285840795042</v>
      </c>
    </row>
    <row r="125" spans="19:32" x14ac:dyDescent="0.25">
      <c r="S125" s="101" t="s">
        <v>104</v>
      </c>
      <c r="T125" s="112"/>
      <c r="U125" s="112"/>
      <c r="V125" s="112">
        <v>2253</v>
      </c>
      <c r="W125" s="112">
        <v>2447</v>
      </c>
      <c r="X125" s="112">
        <v>2433</v>
      </c>
      <c r="Y125" s="112">
        <v>2586</v>
      </c>
      <c r="Z125" s="112">
        <v>2640</v>
      </c>
      <c r="AB125" s="109" t="str">
        <f>TEXT(Z125,"###,###")</f>
        <v>2,640</v>
      </c>
      <c r="AD125" s="127">
        <f>Z125/$Z$7*100</f>
        <v>25.976581717996655</v>
      </c>
    </row>
    <row r="127" spans="19:32" x14ac:dyDescent="0.25">
      <c r="S127" s="101" t="s">
        <v>105</v>
      </c>
      <c r="T127" s="112"/>
      <c r="U127" s="112"/>
      <c r="V127" s="112">
        <v>4545</v>
      </c>
      <c r="W127" s="112">
        <v>4854</v>
      </c>
      <c r="X127" s="112">
        <v>4781</v>
      </c>
      <c r="Y127" s="112">
        <v>4972</v>
      </c>
      <c r="Z127" s="112">
        <v>5080</v>
      </c>
      <c r="AB127" s="109" t="str">
        <f>TEXT(Z127,"###,###")</f>
        <v>5,080</v>
      </c>
      <c r="AD127" s="127">
        <f>Z127/$Z$7*100</f>
        <v>49.985240578569318</v>
      </c>
    </row>
    <row r="128" spans="19:32" x14ac:dyDescent="0.25">
      <c r="S128" s="101" t="s">
        <v>106</v>
      </c>
      <c r="T128" s="112"/>
      <c r="U128" s="112"/>
      <c r="V128" s="112">
        <v>4552</v>
      </c>
      <c r="W128" s="112">
        <v>4750</v>
      </c>
      <c r="X128" s="112">
        <v>4775</v>
      </c>
      <c r="Y128" s="112">
        <v>5000</v>
      </c>
      <c r="Z128" s="112">
        <v>5066</v>
      </c>
      <c r="AB128" s="109" t="str">
        <f>TEXT(Z128,"###,###")</f>
        <v>5,066</v>
      </c>
      <c r="AD128" s="127">
        <f>Z128/$Z$7*100</f>
        <v>49.847485978549635</v>
      </c>
    </row>
    <row r="130" spans="19:20" x14ac:dyDescent="0.25">
      <c r="S130" s="101" t="s">
        <v>282</v>
      </c>
      <c r="T130" s="127">
        <v>73.974220210567736</v>
      </c>
    </row>
    <row r="131" spans="19:20" x14ac:dyDescent="0.25">
      <c r="S131" s="101" t="s">
        <v>283</v>
      </c>
      <c r="T131" s="127">
        <v>14.385516087769359</v>
      </c>
    </row>
    <row r="132" spans="19:20" x14ac:dyDescent="0.25">
      <c r="S132" s="101" t="s">
        <v>284</v>
      </c>
      <c r="T132" s="127">
        <v>11.591065630227297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CD8317A8-EA37-44A6-9DB6-3DCDEF7BFBA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D78A699B-D41C-4EFF-B45E-161F84B6149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CA6481F1-13C5-4B12-B539-C11586DE999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B2E0AE1D-B3EE-4DD9-8B87-7DAFA1668A0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3766F8-6894-4F91-9AC7-005E258B04F3}">
  <sheetPr codeName="Sheet119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166</v>
      </c>
      <c r="T1" s="99"/>
      <c r="U1" s="99"/>
      <c r="V1" s="99"/>
      <c r="W1" s="99"/>
      <c r="X1" s="99"/>
      <c r="Y1" s="100" t="s">
        <v>254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204</v>
      </c>
      <c r="Y2" s="103" t="s">
        <v>281</v>
      </c>
      <c r="Z2" s="103" t="s">
        <v>287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60" t="s">
        <v>292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166</v>
      </c>
      <c r="Y3" s="105" t="s">
        <v>254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8.55 Moyne, Victoria,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13596</v>
      </c>
      <c r="W4" s="108">
        <v>14578</v>
      </c>
      <c r="X4" s="108">
        <v>14836</v>
      </c>
      <c r="Y4" s="108">
        <v>15000</v>
      </c>
      <c r="Z4" s="108">
        <v>15324</v>
      </c>
      <c r="AB4" s="109" t="str">
        <f>TEXT(Z4,"###,###")</f>
        <v>15,324</v>
      </c>
      <c r="AD4" s="110">
        <f>Z4/Y4-1</f>
        <v>2.1600000000000064E-2</v>
      </c>
      <c r="AF4" s="110">
        <f>Z4/V4-1</f>
        <v>0.12709620476610772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6891</v>
      </c>
      <c r="W5" s="108">
        <v>7409</v>
      </c>
      <c r="X5" s="108">
        <v>7443</v>
      </c>
      <c r="Y5" s="108">
        <v>7578</v>
      </c>
      <c r="Z5" s="108">
        <v>7686</v>
      </c>
      <c r="AB5" s="109" t="str">
        <f>TEXT(Z5,"###,###")</f>
        <v>7,686</v>
      </c>
      <c r="AD5" s="110">
        <f t="shared" ref="AD5:AD9" si="0">Z5/Y5-1</f>
        <v>1.4251781472684133E-2</v>
      </c>
      <c r="AF5" s="110">
        <f t="shared" ref="AF5:AF9" si="1">Z5/V5-1</f>
        <v>0.11536787113626468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6702</v>
      </c>
      <c r="W6" s="108">
        <v>7174</v>
      </c>
      <c r="X6" s="108">
        <v>7393</v>
      </c>
      <c r="Y6" s="108">
        <v>7421</v>
      </c>
      <c r="Z6" s="108">
        <v>7630</v>
      </c>
      <c r="AB6" s="109" t="str">
        <f>TEXT(Z6,"###,###")</f>
        <v>7,630</v>
      </c>
      <c r="AD6" s="110">
        <f t="shared" si="0"/>
        <v>2.8163320307236228E-2</v>
      </c>
      <c r="AF6" s="110">
        <f t="shared" si="1"/>
        <v>0.13846612951357806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9111</v>
      </c>
      <c r="W7" s="108">
        <v>9738</v>
      </c>
      <c r="X7" s="108">
        <v>9630</v>
      </c>
      <c r="Y7" s="108">
        <v>10139</v>
      </c>
      <c r="Z7" s="108">
        <v>10191</v>
      </c>
      <c r="AB7" s="109" t="str">
        <f>TEXT(Z7,"###,###")</f>
        <v>10,191</v>
      </c>
      <c r="AD7" s="110">
        <f t="shared" si="0"/>
        <v>5.1287109182365231E-3</v>
      </c>
      <c r="AF7" s="110">
        <f t="shared" si="1"/>
        <v>0.11853803095159687</v>
      </c>
    </row>
    <row r="8" spans="1:32" ht="17.25" customHeight="1" x14ac:dyDescent="0.25">
      <c r="A8" s="64" t="s">
        <v>12</v>
      </c>
      <c r="B8" s="65"/>
      <c r="C8" s="29"/>
      <c r="D8" s="66" t="str">
        <f>AB4</f>
        <v>15,324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10,191</v>
      </c>
      <c r="P8" s="67"/>
      <c r="S8" s="107" t="s">
        <v>84</v>
      </c>
      <c r="T8" s="108"/>
      <c r="U8" s="108"/>
      <c r="V8" s="108">
        <v>32285.06</v>
      </c>
      <c r="W8" s="108">
        <v>33592.03</v>
      </c>
      <c r="X8" s="108">
        <v>34037.699999999997</v>
      </c>
      <c r="Y8" s="108">
        <v>33740.730000000003</v>
      </c>
      <c r="Z8" s="108">
        <v>36688</v>
      </c>
      <c r="AB8" s="109" t="str">
        <f>TEXT(Z8,"$###,###")</f>
        <v>$36,688</v>
      </c>
      <c r="AD8" s="110">
        <f t="shared" si="0"/>
        <v>8.7350510792149283E-2</v>
      </c>
      <c r="AF8" s="110">
        <f t="shared" si="1"/>
        <v>0.1363770115341274</v>
      </c>
    </row>
    <row r="9" spans="1:32" x14ac:dyDescent="0.25">
      <c r="A9" s="30" t="s">
        <v>14</v>
      </c>
      <c r="B9" s="71"/>
      <c r="C9" s="72"/>
      <c r="D9" s="73">
        <f>AD104</f>
        <v>63.84755938397285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51.408105190854684</v>
      </c>
      <c r="P9" s="74" t="s">
        <v>85</v>
      </c>
      <c r="S9" s="107" t="s">
        <v>7</v>
      </c>
      <c r="T9" s="108"/>
      <c r="U9" s="108"/>
      <c r="V9" s="108">
        <v>420789401</v>
      </c>
      <c r="W9" s="108">
        <v>460397607</v>
      </c>
      <c r="X9" s="108">
        <v>475174571</v>
      </c>
      <c r="Y9" s="108">
        <v>539790682</v>
      </c>
      <c r="Z9" s="108">
        <v>573067366</v>
      </c>
      <c r="AB9" s="109" t="str">
        <f>TEXT(Z9/1000000,"$#,###.0")&amp;" mil"</f>
        <v>$573.1 mil</v>
      </c>
      <c r="AD9" s="110">
        <f t="shared" si="0"/>
        <v>6.1647385013585687E-2</v>
      </c>
      <c r="AF9" s="110">
        <f t="shared" si="1"/>
        <v>0.36188640835086061</v>
      </c>
    </row>
    <row r="10" spans="1:32" x14ac:dyDescent="0.25">
      <c r="A10" s="30" t="s">
        <v>17</v>
      </c>
      <c r="B10" s="71"/>
      <c r="C10" s="72"/>
      <c r="D10" s="73">
        <f>AD105</f>
        <v>17.208300704776821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48.591894809145323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67.7460504366598</v>
      </c>
      <c r="P11" s="74" t="s">
        <v>85</v>
      </c>
      <c r="S11" s="107" t="s">
        <v>29</v>
      </c>
      <c r="T11" s="112"/>
      <c r="U11" s="112"/>
      <c r="V11" s="112">
        <v>10597</v>
      </c>
      <c r="W11" s="112">
        <v>11300</v>
      </c>
      <c r="X11" s="112">
        <v>11797</v>
      </c>
      <c r="Y11" s="112">
        <v>11736</v>
      </c>
      <c r="Z11" s="112">
        <v>12033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19.831223628691983</v>
      </c>
      <c r="P12" s="74" t="s">
        <v>85</v>
      </c>
      <c r="S12" s="107" t="s">
        <v>30</v>
      </c>
      <c r="T12" s="112"/>
      <c r="U12" s="112"/>
      <c r="V12" s="112">
        <v>2997</v>
      </c>
      <c r="W12" s="112">
        <v>3274</v>
      </c>
      <c r="X12" s="112">
        <v>3033</v>
      </c>
      <c r="Y12" s="112">
        <v>3266</v>
      </c>
      <c r="Z12" s="112">
        <v>3291</v>
      </c>
    </row>
    <row r="13" spans="1:32" ht="15" customHeight="1" x14ac:dyDescent="0.25">
      <c r="A13" s="30" t="s">
        <v>19</v>
      </c>
      <c r="B13" s="72"/>
      <c r="C13" s="72"/>
      <c r="D13" s="73">
        <f>AD108</f>
        <v>18.748368572174368</v>
      </c>
      <c r="E13" s="74" t="s">
        <v>85</v>
      </c>
      <c r="F13" s="24"/>
      <c r="G13" s="142" t="s">
        <v>285</v>
      </c>
      <c r="H13" s="143"/>
      <c r="I13" s="143"/>
      <c r="J13" s="143"/>
      <c r="K13" s="143"/>
      <c r="L13" s="143"/>
      <c r="M13" s="81"/>
      <c r="N13" s="72"/>
      <c r="O13" s="73">
        <f>T132</f>
        <v>12.46197625355706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19.303054032889584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44.2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19.440093970242756</v>
      </c>
      <c r="E15" s="74" t="s">
        <v>85</v>
      </c>
      <c r="F15" s="24"/>
      <c r="G15" s="33" t="s">
        <v>279</v>
      </c>
      <c r="H15" s="72"/>
      <c r="I15" s="72"/>
      <c r="J15" s="72"/>
      <c r="K15" s="82"/>
      <c r="L15" s="72"/>
      <c r="M15" s="72"/>
      <c r="N15" s="72"/>
      <c r="O15" s="73">
        <f>AB38</f>
        <v>17.695554028854644</v>
      </c>
      <c r="P15" s="74" t="s">
        <v>85</v>
      </c>
      <c r="S15" s="115" t="s">
        <v>61</v>
      </c>
      <c r="T15" s="115"/>
      <c r="U15" s="116"/>
      <c r="V15" s="116">
        <v>2024</v>
      </c>
      <c r="W15" s="116">
        <v>2246</v>
      </c>
      <c r="X15" s="116">
        <v>2513</v>
      </c>
      <c r="Y15" s="112">
        <v>2552</v>
      </c>
      <c r="Z15" s="112">
        <v>2594</v>
      </c>
      <c r="AB15" s="117">
        <f t="shared" ref="AB15:AB34" si="2">IF(Z15="np",0,Z15/$Z$34)</f>
        <v>0.16927695118767946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24.608457321848082</v>
      </c>
      <c r="E16" s="85" t="s">
        <v>85</v>
      </c>
      <c r="F16" s="24"/>
      <c r="G16" s="86" t="s">
        <v>280</v>
      </c>
      <c r="H16" s="35"/>
      <c r="I16" s="35"/>
      <c r="J16" s="35"/>
      <c r="K16" s="36"/>
      <c r="L16" s="35"/>
      <c r="M16" s="35"/>
      <c r="N16" s="35"/>
      <c r="O16" s="84">
        <f>AB37</f>
        <v>82.304445971145356</v>
      </c>
      <c r="P16" s="37" t="s">
        <v>85</v>
      </c>
      <c r="S16" s="115" t="s">
        <v>62</v>
      </c>
      <c r="T16" s="115"/>
      <c r="U16" s="116"/>
      <c r="V16" s="116">
        <v>65</v>
      </c>
      <c r="W16" s="116">
        <v>76</v>
      </c>
      <c r="X16" s="116">
        <v>79</v>
      </c>
      <c r="Y16" s="112">
        <v>73</v>
      </c>
      <c r="Z16" s="112">
        <v>82</v>
      </c>
      <c r="AB16" s="117">
        <f t="shared" si="2"/>
        <v>5.3510832680762205E-3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837</v>
      </c>
      <c r="W17" s="116">
        <v>1010</v>
      </c>
      <c r="X17" s="116">
        <v>893</v>
      </c>
      <c r="Y17" s="112">
        <v>810</v>
      </c>
      <c r="Z17" s="112">
        <v>839</v>
      </c>
      <c r="AB17" s="117">
        <f t="shared" si="2"/>
        <v>5.4750717828243277E-2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289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102</v>
      </c>
      <c r="W18" s="116">
        <v>97</v>
      </c>
      <c r="X18" s="116">
        <v>100</v>
      </c>
      <c r="Y18" s="112">
        <v>101</v>
      </c>
      <c r="Z18" s="112">
        <v>102</v>
      </c>
      <c r="AB18" s="117">
        <f t="shared" si="2"/>
        <v>6.6562255285826152E-3</v>
      </c>
    </row>
    <row r="19" spans="1:28" x14ac:dyDescent="0.25">
      <c r="A19" s="63" t="str">
        <f>$S$1&amp;" ("&amp;$V$2&amp;" to "&amp;$Z$2&amp;")"</f>
        <v>Moyne (2016-17 to 2020-21)</v>
      </c>
      <c r="B19" s="63"/>
      <c r="C19" s="63"/>
      <c r="D19" s="63"/>
      <c r="E19" s="63"/>
      <c r="F19" s="63"/>
      <c r="G19" s="63" t="str">
        <f>$S$1&amp;" ("&amp;$V$2&amp;" to "&amp;$Z$2&amp;")"</f>
        <v>Moyne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704</v>
      </c>
      <c r="W19" s="116">
        <v>903</v>
      </c>
      <c r="X19" s="116">
        <v>846</v>
      </c>
      <c r="Y19" s="112">
        <v>854</v>
      </c>
      <c r="Z19" s="112">
        <v>950</v>
      </c>
      <c r="AB19" s="117">
        <f t="shared" si="2"/>
        <v>6.1994257374053771E-2</v>
      </c>
    </row>
    <row r="20" spans="1:28" x14ac:dyDescent="0.25">
      <c r="S20" s="115" t="s">
        <v>66</v>
      </c>
      <c r="T20" s="115"/>
      <c r="U20" s="116"/>
      <c r="V20" s="116">
        <v>364</v>
      </c>
      <c r="W20" s="116">
        <v>412</v>
      </c>
      <c r="X20" s="116">
        <v>413</v>
      </c>
      <c r="Y20" s="112">
        <v>380</v>
      </c>
      <c r="Z20" s="112">
        <v>400</v>
      </c>
      <c r="AB20" s="117">
        <f t="shared" si="2"/>
        <v>2.6102845210127904E-2</v>
      </c>
    </row>
    <row r="21" spans="1:28" x14ac:dyDescent="0.25">
      <c r="S21" s="115" t="s">
        <v>67</v>
      </c>
      <c r="T21" s="115"/>
      <c r="U21" s="116"/>
      <c r="V21" s="116">
        <v>864</v>
      </c>
      <c r="W21" s="116">
        <v>979</v>
      </c>
      <c r="X21" s="116">
        <v>1029</v>
      </c>
      <c r="Y21" s="112">
        <v>1036</v>
      </c>
      <c r="Z21" s="112">
        <v>1093</v>
      </c>
      <c r="AB21" s="117">
        <f t="shared" si="2"/>
        <v>7.1326024536674498E-2</v>
      </c>
    </row>
    <row r="22" spans="1:28" x14ac:dyDescent="0.25">
      <c r="S22" s="115" t="s">
        <v>68</v>
      </c>
      <c r="T22" s="115"/>
      <c r="U22" s="116"/>
      <c r="V22" s="116">
        <v>880</v>
      </c>
      <c r="W22" s="116">
        <v>883</v>
      </c>
      <c r="X22" s="116">
        <v>943</v>
      </c>
      <c r="Y22" s="112">
        <v>1032</v>
      </c>
      <c r="Z22" s="112">
        <v>1056</v>
      </c>
      <c r="AB22" s="117">
        <f t="shared" si="2"/>
        <v>6.8911511354737665E-2</v>
      </c>
    </row>
    <row r="23" spans="1:28" x14ac:dyDescent="0.25">
      <c r="S23" s="115" t="s">
        <v>69</v>
      </c>
      <c r="T23" s="115"/>
      <c r="U23" s="116"/>
      <c r="V23" s="116">
        <v>345</v>
      </c>
      <c r="W23" s="116">
        <v>445</v>
      </c>
      <c r="X23" s="116">
        <v>392</v>
      </c>
      <c r="Y23" s="112">
        <v>407</v>
      </c>
      <c r="Z23" s="112">
        <v>403</v>
      </c>
      <c r="AB23" s="117">
        <f t="shared" si="2"/>
        <v>2.6298616549203863E-2</v>
      </c>
    </row>
    <row r="24" spans="1:28" x14ac:dyDescent="0.25">
      <c r="S24" s="115" t="s">
        <v>70</v>
      </c>
      <c r="T24" s="115"/>
      <c r="U24" s="116"/>
      <c r="V24" s="116">
        <v>42</v>
      </c>
      <c r="W24" s="116">
        <v>52</v>
      </c>
      <c r="X24" s="116">
        <v>46</v>
      </c>
      <c r="Y24" s="112">
        <v>42</v>
      </c>
      <c r="Z24" s="112">
        <v>41</v>
      </c>
      <c r="AB24" s="117">
        <f t="shared" si="2"/>
        <v>2.6755416340381102E-3</v>
      </c>
    </row>
    <row r="25" spans="1:28" x14ac:dyDescent="0.25">
      <c r="S25" s="115" t="s">
        <v>71</v>
      </c>
      <c r="T25" s="115"/>
      <c r="U25" s="116"/>
      <c r="V25" s="116">
        <v>238</v>
      </c>
      <c r="W25" s="116">
        <v>277</v>
      </c>
      <c r="X25" s="116">
        <v>274</v>
      </c>
      <c r="Y25" s="112">
        <v>303</v>
      </c>
      <c r="Z25" s="112">
        <v>278</v>
      </c>
      <c r="AB25" s="117">
        <f t="shared" si="2"/>
        <v>1.8141477421038894E-2</v>
      </c>
    </row>
    <row r="26" spans="1:28" x14ac:dyDescent="0.25">
      <c r="S26" s="115" t="s">
        <v>72</v>
      </c>
      <c r="T26" s="115"/>
      <c r="U26" s="116"/>
      <c r="V26" s="116">
        <v>168</v>
      </c>
      <c r="W26" s="116">
        <v>209</v>
      </c>
      <c r="X26" s="116">
        <v>182</v>
      </c>
      <c r="Y26" s="112">
        <v>216</v>
      </c>
      <c r="Z26" s="112">
        <v>193</v>
      </c>
      <c r="AB26" s="117">
        <f t="shared" si="2"/>
        <v>1.2594622813886713E-2</v>
      </c>
    </row>
    <row r="27" spans="1:28" x14ac:dyDescent="0.25">
      <c r="S27" s="115" t="s">
        <v>73</v>
      </c>
      <c r="T27" s="115"/>
      <c r="U27" s="116"/>
      <c r="V27" s="116">
        <v>429</v>
      </c>
      <c r="W27" s="116">
        <v>486</v>
      </c>
      <c r="X27" s="116">
        <v>507</v>
      </c>
      <c r="Y27" s="112">
        <v>560</v>
      </c>
      <c r="Z27" s="112">
        <v>583</v>
      </c>
      <c r="AB27" s="117">
        <f t="shared" si="2"/>
        <v>3.8044896893761421E-2</v>
      </c>
    </row>
    <row r="28" spans="1:28" x14ac:dyDescent="0.25">
      <c r="S28" s="115" t="s">
        <v>74</v>
      </c>
      <c r="T28" s="115"/>
      <c r="U28" s="116"/>
      <c r="V28" s="116">
        <v>594</v>
      </c>
      <c r="W28" s="116">
        <v>592</v>
      </c>
      <c r="X28" s="116">
        <v>660</v>
      </c>
      <c r="Y28" s="112">
        <v>688</v>
      </c>
      <c r="Z28" s="112">
        <v>671</v>
      </c>
      <c r="AB28" s="117">
        <f t="shared" si="2"/>
        <v>4.3787522839989559E-2</v>
      </c>
    </row>
    <row r="29" spans="1:28" x14ac:dyDescent="0.25">
      <c r="S29" s="115" t="s">
        <v>75</v>
      </c>
      <c r="T29" s="115"/>
      <c r="U29" s="116"/>
      <c r="V29" s="116">
        <v>716</v>
      </c>
      <c r="W29" s="116">
        <v>692</v>
      </c>
      <c r="X29" s="116">
        <v>1121</v>
      </c>
      <c r="Y29" s="112">
        <v>746</v>
      </c>
      <c r="Z29" s="112">
        <v>751</v>
      </c>
      <c r="AB29" s="117">
        <f t="shared" si="2"/>
        <v>4.9008091882015138E-2</v>
      </c>
    </row>
    <row r="30" spans="1:28" x14ac:dyDescent="0.25">
      <c r="S30" s="115" t="s">
        <v>76</v>
      </c>
      <c r="T30" s="115"/>
      <c r="U30" s="116"/>
      <c r="V30" s="116">
        <v>991</v>
      </c>
      <c r="W30" s="116">
        <v>1013</v>
      </c>
      <c r="X30" s="116">
        <v>769</v>
      </c>
      <c r="Y30" s="112">
        <v>1056</v>
      </c>
      <c r="Z30" s="112">
        <v>970</v>
      </c>
      <c r="AB30" s="117">
        <f t="shared" si="2"/>
        <v>6.3299399634560161E-2</v>
      </c>
    </row>
    <row r="31" spans="1:28" x14ac:dyDescent="0.25">
      <c r="S31" s="115" t="s">
        <v>77</v>
      </c>
      <c r="T31" s="115"/>
      <c r="U31" s="116"/>
      <c r="V31" s="116">
        <v>1290</v>
      </c>
      <c r="W31" s="116">
        <v>1539</v>
      </c>
      <c r="X31" s="116">
        <v>1588</v>
      </c>
      <c r="Y31" s="112">
        <v>1661</v>
      </c>
      <c r="Z31" s="112">
        <v>1875</v>
      </c>
      <c r="AB31" s="117">
        <f t="shared" si="2"/>
        <v>0.12235708692247454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239</v>
      </c>
      <c r="W32" s="116">
        <v>232</v>
      </c>
      <c r="X32" s="116">
        <v>286</v>
      </c>
      <c r="Y32" s="112">
        <v>292</v>
      </c>
      <c r="Z32" s="112">
        <v>296</v>
      </c>
      <c r="AB32" s="117">
        <f t="shared" si="2"/>
        <v>1.9316105455494649E-2</v>
      </c>
    </row>
    <row r="33" spans="19:32" x14ac:dyDescent="0.25">
      <c r="S33" s="115" t="s">
        <v>79</v>
      </c>
      <c r="T33" s="115"/>
      <c r="U33" s="116"/>
      <c r="V33" s="116">
        <v>221</v>
      </c>
      <c r="W33" s="116">
        <v>303</v>
      </c>
      <c r="X33" s="116">
        <v>335</v>
      </c>
      <c r="Y33" s="112">
        <v>378</v>
      </c>
      <c r="Z33" s="112">
        <v>403</v>
      </c>
      <c r="AB33" s="117">
        <f t="shared" si="2"/>
        <v>2.6298616549203863E-2</v>
      </c>
    </row>
    <row r="34" spans="19:32" x14ac:dyDescent="0.25">
      <c r="S34" s="118" t="s">
        <v>53</v>
      </c>
      <c r="T34" s="118"/>
      <c r="U34" s="119"/>
      <c r="V34" s="119">
        <v>13598</v>
      </c>
      <c r="W34" s="119">
        <v>14578</v>
      </c>
      <c r="X34" s="119">
        <v>14833</v>
      </c>
      <c r="Y34" s="120">
        <v>14998</v>
      </c>
      <c r="Z34" s="120">
        <v>15324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7561</v>
      </c>
      <c r="W37" s="112">
        <v>8106</v>
      </c>
      <c r="X37" s="112">
        <v>7814</v>
      </c>
      <c r="Y37" s="112">
        <v>8287</v>
      </c>
      <c r="Z37" s="112">
        <v>8386</v>
      </c>
      <c r="AB37" s="132">
        <f>Z37/Z40*100</f>
        <v>82.304445971145356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1549</v>
      </c>
      <c r="W38" s="112">
        <v>1634</v>
      </c>
      <c r="X38" s="112">
        <v>1814</v>
      </c>
      <c r="Y38" s="112">
        <v>1858</v>
      </c>
      <c r="Z38" s="112">
        <v>1803</v>
      </c>
      <c r="AB38" s="132">
        <f>Z38/Z40*100</f>
        <v>17.695554028854644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9110</v>
      </c>
      <c r="W40" s="112">
        <v>9740</v>
      </c>
      <c r="X40" s="112">
        <v>9628</v>
      </c>
      <c r="Y40" s="112">
        <v>10145</v>
      </c>
      <c r="Z40" s="112">
        <v>10189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3</v>
      </c>
      <c r="W44" s="112">
        <v>6</v>
      </c>
      <c r="X44" s="112">
        <v>4</v>
      </c>
      <c r="Y44" s="112">
        <v>6</v>
      </c>
      <c r="Z44" s="112">
        <v>1</v>
      </c>
    </row>
    <row r="45" spans="19:32" x14ac:dyDescent="0.25">
      <c r="S45" s="115" t="s">
        <v>37</v>
      </c>
      <c r="T45" s="115"/>
      <c r="U45" s="112"/>
      <c r="V45" s="112">
        <v>166</v>
      </c>
      <c r="W45" s="112">
        <v>165</v>
      </c>
      <c r="X45" s="112">
        <v>173</v>
      </c>
      <c r="Y45" s="112">
        <v>223</v>
      </c>
      <c r="Z45" s="112">
        <v>247</v>
      </c>
    </row>
    <row r="46" spans="19:32" x14ac:dyDescent="0.25">
      <c r="S46" s="115" t="s">
        <v>38</v>
      </c>
      <c r="T46" s="115"/>
      <c r="U46" s="112"/>
      <c r="V46" s="112">
        <v>489</v>
      </c>
      <c r="W46" s="112">
        <v>526</v>
      </c>
      <c r="X46" s="112">
        <v>469</v>
      </c>
      <c r="Y46" s="112">
        <v>449</v>
      </c>
      <c r="Z46" s="112">
        <v>508</v>
      </c>
    </row>
    <row r="47" spans="19:32" x14ac:dyDescent="0.25">
      <c r="S47" s="115" t="s">
        <v>39</v>
      </c>
      <c r="T47" s="115"/>
      <c r="U47" s="112"/>
      <c r="V47" s="112">
        <v>575</v>
      </c>
      <c r="W47" s="112">
        <v>663</v>
      </c>
      <c r="X47" s="112">
        <v>719</v>
      </c>
      <c r="Y47" s="112">
        <v>665</v>
      </c>
      <c r="Z47" s="112">
        <v>635</v>
      </c>
    </row>
    <row r="48" spans="19:32" x14ac:dyDescent="0.25">
      <c r="S48" s="115" t="s">
        <v>40</v>
      </c>
      <c r="T48" s="115"/>
      <c r="U48" s="112"/>
      <c r="V48" s="112">
        <v>738</v>
      </c>
      <c r="W48" s="112">
        <v>815</v>
      </c>
      <c r="X48" s="112">
        <v>867</v>
      </c>
      <c r="Y48" s="112">
        <v>878</v>
      </c>
      <c r="Z48" s="112">
        <v>792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591</v>
      </c>
      <c r="W49" s="112">
        <v>579</v>
      </c>
      <c r="X49" s="112">
        <v>622</v>
      </c>
      <c r="Y49" s="112">
        <v>698</v>
      </c>
      <c r="Z49" s="112">
        <v>724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Moyne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529</v>
      </c>
      <c r="W50" s="112">
        <v>564</v>
      </c>
      <c r="X50" s="112">
        <v>596</v>
      </c>
      <c r="Y50" s="112">
        <v>606</v>
      </c>
      <c r="Z50" s="112">
        <v>698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649</v>
      </c>
      <c r="W51" s="112">
        <v>654</v>
      </c>
      <c r="X51" s="112">
        <v>612</v>
      </c>
      <c r="Y51" s="112">
        <v>586</v>
      </c>
      <c r="Z51" s="112">
        <v>577</v>
      </c>
    </row>
    <row r="52" spans="1:26" ht="15" customHeight="1" x14ac:dyDescent="0.25">
      <c r="S52" s="115" t="s">
        <v>44</v>
      </c>
      <c r="T52" s="115"/>
      <c r="U52" s="112"/>
      <c r="V52" s="112">
        <v>645</v>
      </c>
      <c r="W52" s="112">
        <v>646</v>
      </c>
      <c r="X52" s="112">
        <v>674</v>
      </c>
      <c r="Y52" s="112">
        <v>680</v>
      </c>
      <c r="Z52" s="112">
        <v>658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612</v>
      </c>
      <c r="W53" s="112">
        <v>671</v>
      </c>
      <c r="X53" s="112">
        <v>655</v>
      </c>
      <c r="Y53" s="112">
        <v>690</v>
      </c>
      <c r="Z53" s="112">
        <v>687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690</v>
      </c>
      <c r="W54" s="112">
        <v>742</v>
      </c>
      <c r="X54" s="112">
        <v>723</v>
      </c>
      <c r="Y54" s="112">
        <v>675</v>
      </c>
      <c r="Z54" s="112">
        <v>654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576</v>
      </c>
      <c r="W55" s="112">
        <v>641</v>
      </c>
      <c r="X55" s="112">
        <v>612</v>
      </c>
      <c r="Y55" s="112">
        <v>601</v>
      </c>
      <c r="Z55" s="112">
        <v>645</v>
      </c>
    </row>
    <row r="56" spans="1:26" ht="15" customHeight="1" x14ac:dyDescent="0.25">
      <c r="S56" s="115" t="s">
        <v>48</v>
      </c>
      <c r="T56" s="115"/>
      <c r="U56" s="112"/>
      <c r="V56" s="112">
        <v>350</v>
      </c>
      <c r="W56" s="112">
        <v>387</v>
      </c>
      <c r="X56" s="112">
        <v>379</v>
      </c>
      <c r="Y56" s="112">
        <v>424</v>
      </c>
      <c r="Z56" s="112">
        <v>450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149</v>
      </c>
      <c r="W57" s="112">
        <v>194</v>
      </c>
      <c r="X57" s="112">
        <v>205</v>
      </c>
      <c r="Y57" s="112">
        <v>238</v>
      </c>
      <c r="Z57" s="112">
        <v>231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74</v>
      </c>
      <c r="W58" s="112">
        <v>65</v>
      </c>
      <c r="X58" s="112">
        <v>75</v>
      </c>
      <c r="Y58" s="112">
        <v>87</v>
      </c>
      <c r="Z58" s="112">
        <v>98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43</v>
      </c>
      <c r="W59" s="112">
        <v>55</v>
      </c>
      <c r="X59" s="112">
        <v>40</v>
      </c>
      <c r="Y59" s="112">
        <v>42</v>
      </c>
      <c r="Z59" s="112">
        <v>48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26</v>
      </c>
      <c r="W60" s="112">
        <v>28</v>
      </c>
      <c r="X60" s="112">
        <v>28</v>
      </c>
      <c r="Y60" s="112">
        <v>33</v>
      </c>
      <c r="Z60" s="112">
        <v>33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6891</v>
      </c>
      <c r="W61" s="112">
        <v>7407</v>
      </c>
      <c r="X61" s="112">
        <v>7442</v>
      </c>
      <c r="Y61" s="112">
        <v>7576</v>
      </c>
      <c r="Z61" s="112">
        <v>7686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5</v>
      </c>
      <c r="W63" s="112">
        <v>11</v>
      </c>
      <c r="X63" s="112">
        <v>12</v>
      </c>
      <c r="Y63" s="112">
        <v>5</v>
      </c>
      <c r="Z63" s="112">
        <v>10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173</v>
      </c>
      <c r="W64" s="112">
        <v>167</v>
      </c>
      <c r="X64" s="112">
        <v>172</v>
      </c>
      <c r="Y64" s="112">
        <v>252</v>
      </c>
      <c r="Z64" s="112">
        <v>256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Moyne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427</v>
      </c>
      <c r="W65" s="112">
        <v>501</v>
      </c>
      <c r="X65" s="112">
        <v>532</v>
      </c>
      <c r="Y65" s="112">
        <v>537</v>
      </c>
      <c r="Z65" s="112">
        <v>542</v>
      </c>
    </row>
    <row r="66" spans="1:26" x14ac:dyDescent="0.25">
      <c r="S66" s="115" t="s">
        <v>39</v>
      </c>
      <c r="T66" s="115"/>
      <c r="U66" s="112"/>
      <c r="V66" s="112">
        <v>622</v>
      </c>
      <c r="W66" s="112">
        <v>664</v>
      </c>
      <c r="X66" s="112">
        <v>695</v>
      </c>
      <c r="Y66" s="112">
        <v>612</v>
      </c>
      <c r="Z66" s="112">
        <v>665</v>
      </c>
    </row>
    <row r="67" spans="1:26" x14ac:dyDescent="0.25">
      <c r="S67" s="115" t="s">
        <v>40</v>
      </c>
      <c r="T67" s="115"/>
      <c r="U67" s="112"/>
      <c r="V67" s="112">
        <v>652</v>
      </c>
      <c r="W67" s="112">
        <v>691</v>
      </c>
      <c r="X67" s="112">
        <v>734</v>
      </c>
      <c r="Y67" s="112">
        <v>730</v>
      </c>
      <c r="Z67" s="112">
        <v>748</v>
      </c>
    </row>
    <row r="68" spans="1:26" x14ac:dyDescent="0.25">
      <c r="S68" s="115" t="s">
        <v>41</v>
      </c>
      <c r="T68" s="115"/>
      <c r="U68" s="112"/>
      <c r="V68" s="112">
        <v>566</v>
      </c>
      <c r="W68" s="112">
        <v>613</v>
      </c>
      <c r="X68" s="112">
        <v>661</v>
      </c>
      <c r="Y68" s="112">
        <v>627</v>
      </c>
      <c r="Z68" s="112">
        <v>647</v>
      </c>
    </row>
    <row r="69" spans="1:26" x14ac:dyDescent="0.25">
      <c r="S69" s="115" t="s">
        <v>42</v>
      </c>
      <c r="T69" s="115"/>
      <c r="U69" s="112"/>
      <c r="V69" s="112">
        <v>576</v>
      </c>
      <c r="W69" s="112">
        <v>567</v>
      </c>
      <c r="X69" s="112">
        <v>604</v>
      </c>
      <c r="Y69" s="112">
        <v>610</v>
      </c>
      <c r="Z69" s="112">
        <v>688</v>
      </c>
    </row>
    <row r="70" spans="1:26" x14ac:dyDescent="0.25">
      <c r="S70" s="115" t="s">
        <v>43</v>
      </c>
      <c r="T70" s="115"/>
      <c r="U70" s="112"/>
      <c r="V70" s="112">
        <v>612</v>
      </c>
      <c r="W70" s="112">
        <v>641</v>
      </c>
      <c r="X70" s="112">
        <v>626</v>
      </c>
      <c r="Y70" s="112">
        <v>646</v>
      </c>
      <c r="Z70" s="112">
        <v>687</v>
      </c>
    </row>
    <row r="71" spans="1:26" x14ac:dyDescent="0.25">
      <c r="S71" s="115" t="s">
        <v>44</v>
      </c>
      <c r="T71" s="115"/>
      <c r="U71" s="112"/>
      <c r="V71" s="112">
        <v>755</v>
      </c>
      <c r="W71" s="112">
        <v>787</v>
      </c>
      <c r="X71" s="112">
        <v>779</v>
      </c>
      <c r="Y71" s="112">
        <v>734</v>
      </c>
      <c r="Z71" s="112">
        <v>707</v>
      </c>
    </row>
    <row r="72" spans="1:26" x14ac:dyDescent="0.25">
      <c r="S72" s="115" t="s">
        <v>45</v>
      </c>
      <c r="T72" s="115"/>
      <c r="U72" s="112"/>
      <c r="V72" s="112">
        <v>726</v>
      </c>
      <c r="W72" s="112">
        <v>799</v>
      </c>
      <c r="X72" s="112">
        <v>819</v>
      </c>
      <c r="Y72" s="112">
        <v>839</v>
      </c>
      <c r="Z72" s="112">
        <v>781</v>
      </c>
    </row>
    <row r="73" spans="1:26" x14ac:dyDescent="0.25">
      <c r="S73" s="115" t="s">
        <v>46</v>
      </c>
      <c r="T73" s="115"/>
      <c r="U73" s="112"/>
      <c r="V73" s="112">
        <v>651</v>
      </c>
      <c r="W73" s="112">
        <v>701</v>
      </c>
      <c r="X73" s="112">
        <v>717</v>
      </c>
      <c r="Y73" s="112">
        <v>736</v>
      </c>
      <c r="Z73" s="112">
        <v>774</v>
      </c>
    </row>
    <row r="74" spans="1:26" x14ac:dyDescent="0.25">
      <c r="S74" s="115" t="s">
        <v>47</v>
      </c>
      <c r="T74" s="115"/>
      <c r="U74" s="112"/>
      <c r="V74" s="112">
        <v>511</v>
      </c>
      <c r="W74" s="112">
        <v>527</v>
      </c>
      <c r="X74" s="112">
        <v>546</v>
      </c>
      <c r="Y74" s="112">
        <v>549</v>
      </c>
      <c r="Z74" s="112">
        <v>570</v>
      </c>
    </row>
    <row r="75" spans="1:26" x14ac:dyDescent="0.25">
      <c r="S75" s="115" t="s">
        <v>48</v>
      </c>
      <c r="T75" s="115"/>
      <c r="U75" s="112"/>
      <c r="V75" s="112">
        <v>221</v>
      </c>
      <c r="W75" s="112">
        <v>270</v>
      </c>
      <c r="X75" s="112">
        <v>268</v>
      </c>
      <c r="Y75" s="112">
        <v>290</v>
      </c>
      <c r="Z75" s="112">
        <v>298</v>
      </c>
    </row>
    <row r="76" spans="1:26" x14ac:dyDescent="0.25">
      <c r="S76" s="115" t="s">
        <v>49</v>
      </c>
      <c r="T76" s="115"/>
      <c r="U76" s="112"/>
      <c r="V76" s="112">
        <v>104</v>
      </c>
      <c r="W76" s="112">
        <v>114</v>
      </c>
      <c r="X76" s="112">
        <v>120</v>
      </c>
      <c r="Y76" s="112">
        <v>133</v>
      </c>
      <c r="Z76" s="112">
        <v>147</v>
      </c>
    </row>
    <row r="77" spans="1:26" x14ac:dyDescent="0.25">
      <c r="S77" s="115" t="s">
        <v>50</v>
      </c>
      <c r="T77" s="115"/>
      <c r="U77" s="112"/>
      <c r="V77" s="112">
        <v>46</v>
      </c>
      <c r="W77" s="112">
        <v>57</v>
      </c>
      <c r="X77" s="112">
        <v>50</v>
      </c>
      <c r="Y77" s="112">
        <v>54</v>
      </c>
      <c r="Z77" s="112">
        <v>53</v>
      </c>
    </row>
    <row r="78" spans="1:26" x14ac:dyDescent="0.25">
      <c r="S78" s="115" t="s">
        <v>51</v>
      </c>
      <c r="T78" s="115"/>
      <c r="U78" s="112"/>
      <c r="V78" s="112">
        <v>30</v>
      </c>
      <c r="W78" s="112">
        <v>28</v>
      </c>
      <c r="X78" s="112">
        <v>30</v>
      </c>
      <c r="Y78" s="112">
        <v>25</v>
      </c>
      <c r="Z78" s="112">
        <v>29</v>
      </c>
    </row>
    <row r="79" spans="1:26" x14ac:dyDescent="0.25">
      <c r="S79" s="115" t="s">
        <v>52</v>
      </c>
      <c r="T79" s="115"/>
      <c r="U79" s="112"/>
      <c r="V79" s="112">
        <v>33</v>
      </c>
      <c r="W79" s="112">
        <v>31</v>
      </c>
      <c r="X79" s="112">
        <v>30</v>
      </c>
      <c r="Y79" s="112">
        <v>28</v>
      </c>
      <c r="Z79" s="112">
        <v>28</v>
      </c>
    </row>
    <row r="80" spans="1:26" x14ac:dyDescent="0.25">
      <c r="S80" s="118" t="s">
        <v>53</v>
      </c>
      <c r="T80" s="118"/>
      <c r="U80" s="112"/>
      <c r="V80" s="112">
        <v>6705</v>
      </c>
      <c r="W80" s="112">
        <v>7168</v>
      </c>
      <c r="X80" s="112">
        <v>7393</v>
      </c>
      <c r="Y80" s="112">
        <v>7418</v>
      </c>
      <c r="Z80" s="112">
        <v>7630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Moyne</v>
      </c>
      <c r="D83" s="144"/>
      <c r="E83" s="144"/>
      <c r="F83" s="144"/>
      <c r="G83" s="144"/>
      <c r="H83" s="47"/>
      <c r="I83" s="47"/>
      <c r="J83" s="145" t="str">
        <f>'State data for spotlight'!A1</f>
        <v>Victoria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438</v>
      </c>
      <c r="W83" s="112">
        <v>469</v>
      </c>
      <c r="X83" s="112">
        <v>481</v>
      </c>
      <c r="Y83" s="112">
        <v>472</v>
      </c>
      <c r="Z83" s="112">
        <v>482</v>
      </c>
      <c r="AD83" s="117"/>
    </row>
    <row r="84" spans="1:30" ht="15" customHeight="1" x14ac:dyDescent="0.25">
      <c r="A84" s="46"/>
      <c r="B84" s="46"/>
      <c r="C84" s="48"/>
      <c r="D84" s="139" t="s">
        <v>0</v>
      </c>
      <c r="E84" s="139"/>
      <c r="F84" s="139" t="s">
        <v>201</v>
      </c>
      <c r="G84" s="139"/>
      <c r="H84" s="48"/>
      <c r="I84" s="48"/>
      <c r="J84" s="48"/>
      <c r="K84" s="48"/>
      <c r="L84" s="139" t="s">
        <v>0</v>
      </c>
      <c r="M84" s="139"/>
      <c r="N84" s="139" t="s">
        <v>201</v>
      </c>
      <c r="O84" s="139"/>
      <c r="S84" s="115" t="s">
        <v>57</v>
      </c>
      <c r="T84" s="115"/>
      <c r="U84" s="112"/>
      <c r="V84" s="112">
        <v>352</v>
      </c>
      <c r="W84" s="112">
        <v>379</v>
      </c>
      <c r="X84" s="112">
        <v>385</v>
      </c>
      <c r="Y84" s="112">
        <v>413</v>
      </c>
      <c r="Z84" s="112">
        <v>392</v>
      </c>
    </row>
    <row r="85" spans="1:30" ht="15" customHeight="1" x14ac:dyDescent="0.25">
      <c r="A85" s="46"/>
      <c r="B85" s="46"/>
      <c r="C85" s="58" t="s">
        <v>1</v>
      </c>
      <c r="D85" s="139" t="s">
        <v>2</v>
      </c>
      <c r="E85" s="139"/>
      <c r="F85" s="139" t="str">
        <f>"since "&amp;$V$2</f>
        <v>since 2016-17</v>
      </c>
      <c r="G85" s="139"/>
      <c r="H85" s="48"/>
      <c r="I85" s="48"/>
      <c r="J85" s="48"/>
      <c r="K85" s="58" t="s">
        <v>1</v>
      </c>
      <c r="L85" s="139" t="s">
        <v>2</v>
      </c>
      <c r="M85" s="139"/>
      <c r="N85" s="139" t="str">
        <f>"since "&amp;$V$2</f>
        <v>since 2016-17</v>
      </c>
      <c r="O85" s="139"/>
      <c r="S85" s="115" t="s">
        <v>195</v>
      </c>
      <c r="T85" s="115"/>
      <c r="U85" s="112"/>
      <c r="V85" s="112">
        <v>725</v>
      </c>
      <c r="W85" s="112">
        <v>733</v>
      </c>
      <c r="X85" s="112">
        <v>761</v>
      </c>
      <c r="Y85" s="112">
        <v>773</v>
      </c>
      <c r="Z85" s="112">
        <v>847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15,324</v>
      </c>
      <c r="D86" s="96">
        <f t="shared" ref="D86:D91" si="4">AD4</f>
        <v>2.1600000000000064E-2</v>
      </c>
      <c r="E86" s="97">
        <f t="shared" ref="E86:E91" si="5">AD4</f>
        <v>2.1600000000000064E-2</v>
      </c>
      <c r="F86" s="96">
        <f t="shared" ref="F86:F91" si="6">AF4</f>
        <v>0.12709620476610772</v>
      </c>
      <c r="G86" s="97">
        <f t="shared" ref="G86:G91" si="7">AF4</f>
        <v>0.12709620476610772</v>
      </c>
      <c r="H86" s="57"/>
      <c r="I86" s="57"/>
      <c r="J86" s="140" t="str">
        <f>'State data for spotlight'!J4</f>
        <v>5,274,707</v>
      </c>
      <c r="K86" s="140"/>
      <c r="L86" s="96">
        <f>'State data for spotlight'!L4</f>
        <v>1.4421743640712803E-2</v>
      </c>
      <c r="M86" s="97">
        <f>'State data for spotlight'!L4</f>
        <v>1.4421743640712803E-2</v>
      </c>
      <c r="N86" s="96">
        <f>'State data for spotlight'!N4</f>
        <v>8.438148994686534E-2</v>
      </c>
      <c r="O86" s="97">
        <f>'State data for spotlight'!N4</f>
        <v>8.438148994686534E-2</v>
      </c>
      <c r="S86" s="115" t="s">
        <v>196</v>
      </c>
      <c r="T86" s="115"/>
      <c r="U86" s="112"/>
      <c r="V86" s="112">
        <v>178</v>
      </c>
      <c r="W86" s="112">
        <v>181</v>
      </c>
      <c r="X86" s="112">
        <v>182</v>
      </c>
      <c r="Y86" s="112">
        <v>197</v>
      </c>
      <c r="Z86" s="112">
        <v>198</v>
      </c>
    </row>
    <row r="87" spans="1:30" ht="15" customHeight="1" x14ac:dyDescent="0.25">
      <c r="A87" s="98" t="s">
        <v>4</v>
      </c>
      <c r="B87" s="49"/>
      <c r="C87" s="57" t="str">
        <f t="shared" si="3"/>
        <v>7,686</v>
      </c>
      <c r="D87" s="96">
        <f t="shared" si="4"/>
        <v>1.4251781472684133E-2</v>
      </c>
      <c r="E87" s="97">
        <f t="shared" si="5"/>
        <v>1.4251781472684133E-2</v>
      </c>
      <c r="F87" s="96">
        <f t="shared" si="6"/>
        <v>0.11536787113626468</v>
      </c>
      <c r="G87" s="97">
        <f t="shared" si="7"/>
        <v>0.11536787113626468</v>
      </c>
      <c r="H87" s="57"/>
      <c r="I87" s="57"/>
      <c r="J87" s="140" t="str">
        <f>'State data for spotlight'!J5</f>
        <v>2,678,317</v>
      </c>
      <c r="K87" s="140"/>
      <c r="L87" s="96">
        <f>'State data for spotlight'!L5</f>
        <v>7.6054295905234603E-3</v>
      </c>
      <c r="M87" s="97">
        <f>'State data for spotlight'!L5</f>
        <v>7.6054295905234603E-3</v>
      </c>
      <c r="N87" s="96">
        <f>'State data for spotlight'!N5</f>
        <v>7.1082164833552008E-2</v>
      </c>
      <c r="O87" s="97">
        <f>'State data for spotlight'!N5</f>
        <v>7.1082164833552008E-2</v>
      </c>
      <c r="S87" s="115" t="s">
        <v>197</v>
      </c>
      <c r="T87" s="115"/>
      <c r="U87" s="112"/>
      <c r="V87" s="112">
        <v>116</v>
      </c>
      <c r="W87" s="112">
        <v>118</v>
      </c>
      <c r="X87" s="112">
        <v>122</v>
      </c>
      <c r="Y87" s="112">
        <v>102</v>
      </c>
      <c r="Z87" s="112">
        <v>99</v>
      </c>
    </row>
    <row r="88" spans="1:30" ht="15" customHeight="1" x14ac:dyDescent="0.25">
      <c r="A88" s="98" t="s">
        <v>5</v>
      </c>
      <c r="B88" s="49"/>
      <c r="C88" s="57" t="str">
        <f t="shared" si="3"/>
        <v>7,630</v>
      </c>
      <c r="D88" s="96">
        <f t="shared" si="4"/>
        <v>2.8163320307236228E-2</v>
      </c>
      <c r="E88" s="97">
        <f t="shared" si="5"/>
        <v>2.8163320307236228E-2</v>
      </c>
      <c r="F88" s="96">
        <f t="shared" si="6"/>
        <v>0.13846612951357806</v>
      </c>
      <c r="G88" s="97">
        <f t="shared" si="7"/>
        <v>0.13846612951357806</v>
      </c>
      <c r="H88" s="57"/>
      <c r="I88" s="57"/>
      <c r="J88" s="140" t="str">
        <f>'State data for spotlight'!J6</f>
        <v>2,593,620</v>
      </c>
      <c r="K88" s="140"/>
      <c r="L88" s="96">
        <f>'State data for spotlight'!L6</f>
        <v>2.0458990541862843E-2</v>
      </c>
      <c r="M88" s="97">
        <f>'State data for spotlight'!L6</f>
        <v>2.0458990541862843E-2</v>
      </c>
      <c r="N88" s="96">
        <f>'State data for spotlight'!N6</f>
        <v>9.7278654845571522E-2</v>
      </c>
      <c r="O88" s="97">
        <f>'State data for spotlight'!N6</f>
        <v>9.7278654845571522E-2</v>
      </c>
      <c r="S88" s="115" t="s">
        <v>198</v>
      </c>
      <c r="T88" s="115"/>
      <c r="U88" s="112"/>
      <c r="V88" s="112">
        <v>172</v>
      </c>
      <c r="W88" s="112">
        <v>162</v>
      </c>
      <c r="X88" s="112">
        <v>166</v>
      </c>
      <c r="Y88" s="112">
        <v>184</v>
      </c>
      <c r="Z88" s="112">
        <v>185</v>
      </c>
    </row>
    <row r="89" spans="1:30" ht="15" customHeight="1" x14ac:dyDescent="0.25">
      <c r="A89" s="49" t="s">
        <v>6</v>
      </c>
      <c r="B89" s="49"/>
      <c r="C89" s="57" t="str">
        <f t="shared" si="3"/>
        <v>10,191</v>
      </c>
      <c r="D89" s="96">
        <f t="shared" si="4"/>
        <v>5.1287109182365231E-3</v>
      </c>
      <c r="E89" s="97">
        <f t="shared" si="5"/>
        <v>5.1287109182365231E-3</v>
      </c>
      <c r="F89" s="96">
        <f t="shared" si="6"/>
        <v>0.11853803095159687</v>
      </c>
      <c r="G89" s="97">
        <f t="shared" si="7"/>
        <v>0.11853803095159687</v>
      </c>
      <c r="H89" s="57"/>
      <c r="I89" s="57"/>
      <c r="J89" s="140" t="str">
        <f>'State data for spotlight'!J7</f>
        <v>3,674,745</v>
      </c>
      <c r="K89" s="140"/>
      <c r="L89" s="96">
        <f>'State data for spotlight'!L7</f>
        <v>-4.8048916624486848E-3</v>
      </c>
      <c r="M89" s="97">
        <f>'State data for spotlight'!L7</f>
        <v>-4.8048916624486848E-3</v>
      </c>
      <c r="N89" s="96">
        <f>'State data for spotlight'!N7</f>
        <v>6.9960159780158238E-2</v>
      </c>
      <c r="O89" s="97">
        <f>'State data for spotlight'!N7</f>
        <v>6.9960159780158238E-2</v>
      </c>
      <c r="S89" s="115" t="s">
        <v>199</v>
      </c>
      <c r="T89" s="115"/>
      <c r="U89" s="112"/>
      <c r="V89" s="112">
        <v>409</v>
      </c>
      <c r="W89" s="112">
        <v>448</v>
      </c>
      <c r="X89" s="112">
        <v>435</v>
      </c>
      <c r="Y89" s="112">
        <v>454</v>
      </c>
      <c r="Z89" s="112">
        <v>450</v>
      </c>
    </row>
    <row r="90" spans="1:30" ht="15" customHeight="1" x14ac:dyDescent="0.25">
      <c r="A90" s="49" t="s">
        <v>98</v>
      </c>
      <c r="B90" s="49"/>
      <c r="C90" s="57" t="str">
        <f t="shared" si="3"/>
        <v>$36,688</v>
      </c>
      <c r="D90" s="96">
        <f t="shared" si="4"/>
        <v>8.7350510792149283E-2</v>
      </c>
      <c r="E90" s="97">
        <f t="shared" si="5"/>
        <v>8.7350510792149283E-2</v>
      </c>
      <c r="F90" s="96">
        <f t="shared" si="6"/>
        <v>0.1363770115341274</v>
      </c>
      <c r="G90" s="97">
        <f t="shared" si="7"/>
        <v>0.1363770115341274</v>
      </c>
      <c r="H90" s="57"/>
      <c r="I90" s="57"/>
      <c r="J90" s="57"/>
      <c r="K90" s="57" t="str">
        <f>'State data for spotlight'!J8</f>
        <v>$47,209</v>
      </c>
      <c r="L90" s="96">
        <f>'State data for spotlight'!L8</f>
        <v>5.506898121546655E-2</v>
      </c>
      <c r="M90" s="97">
        <f>'State data for spotlight'!L8</f>
        <v>5.506898121546655E-2</v>
      </c>
      <c r="N90" s="96">
        <f>'State data for spotlight'!N8</f>
        <v>0.1204561491199776</v>
      </c>
      <c r="O90" s="97">
        <f>'State data for spotlight'!N8</f>
        <v>0.1204561491199776</v>
      </c>
      <c r="S90" s="115" t="s">
        <v>58</v>
      </c>
      <c r="T90" s="115"/>
      <c r="U90" s="112"/>
      <c r="V90" s="112">
        <v>767</v>
      </c>
      <c r="W90" s="112">
        <v>820</v>
      </c>
      <c r="X90" s="112">
        <v>817</v>
      </c>
      <c r="Y90" s="112">
        <v>879</v>
      </c>
      <c r="Z90" s="112">
        <v>842</v>
      </c>
    </row>
    <row r="91" spans="1:30" ht="15" customHeight="1" x14ac:dyDescent="0.25">
      <c r="A91" s="49" t="s">
        <v>7</v>
      </c>
      <c r="B91" s="49"/>
      <c r="C91" s="57" t="str">
        <f t="shared" si="3"/>
        <v>$573.1 mil</v>
      </c>
      <c r="D91" s="96">
        <f t="shared" si="4"/>
        <v>6.1647385013585687E-2</v>
      </c>
      <c r="E91" s="97">
        <f t="shared" si="5"/>
        <v>6.1647385013585687E-2</v>
      </c>
      <c r="F91" s="96">
        <f t="shared" si="6"/>
        <v>0.36188640835086061</v>
      </c>
      <c r="G91" s="97">
        <f t="shared" si="7"/>
        <v>0.36188640835086061</v>
      </c>
      <c r="H91" s="57"/>
      <c r="I91" s="57"/>
      <c r="J91" s="57"/>
      <c r="K91" s="57" t="str">
        <f>'State data for spotlight'!J9</f>
        <v>$245.4 bil</v>
      </c>
      <c r="L91" s="96">
        <f>'State data for spotlight'!L9</f>
        <v>4.7371657837374626E-2</v>
      </c>
      <c r="M91" s="97">
        <f>'State data for spotlight'!L9</f>
        <v>4.7371657837374626E-2</v>
      </c>
      <c r="N91" s="96">
        <f>'State data for spotlight'!N9</f>
        <v>0.24227335855331145</v>
      </c>
      <c r="O91" s="97">
        <f>'State data for spotlight'!N9</f>
        <v>0.24227335855331145</v>
      </c>
      <c r="S91" s="118" t="s">
        <v>53</v>
      </c>
      <c r="T91" s="118"/>
      <c r="U91" s="112"/>
      <c r="V91" s="112">
        <v>4742</v>
      </c>
      <c r="W91" s="112">
        <v>5042</v>
      </c>
      <c r="X91" s="112">
        <v>4943</v>
      </c>
      <c r="Y91" s="112">
        <v>5220</v>
      </c>
      <c r="Z91" s="112">
        <v>5235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5" t="s">
        <v>202</v>
      </c>
      <c r="S93" s="115" t="s">
        <v>56</v>
      </c>
      <c r="T93" s="115"/>
      <c r="U93" s="112"/>
      <c r="V93" s="112">
        <v>260</v>
      </c>
      <c r="W93" s="112">
        <v>290</v>
      </c>
      <c r="X93" s="112">
        <v>291</v>
      </c>
      <c r="Y93" s="112">
        <v>344</v>
      </c>
      <c r="Z93" s="112">
        <v>347</v>
      </c>
    </row>
    <row r="94" spans="1:30" ht="15" customHeight="1" x14ac:dyDescent="0.25">
      <c r="A94" s="136" t="s">
        <v>203</v>
      </c>
      <c r="S94" s="115" t="s">
        <v>57</v>
      </c>
      <c r="T94" s="115"/>
      <c r="U94" s="112"/>
      <c r="V94" s="112">
        <v>876</v>
      </c>
      <c r="W94" s="112">
        <v>938</v>
      </c>
      <c r="X94" s="112">
        <v>948</v>
      </c>
      <c r="Y94" s="112">
        <v>987</v>
      </c>
      <c r="Z94" s="112">
        <v>1010</v>
      </c>
    </row>
    <row r="95" spans="1:30" ht="15" customHeight="1" x14ac:dyDescent="0.25">
      <c r="A95" s="134" t="s">
        <v>286</v>
      </c>
      <c r="S95" s="115" t="s">
        <v>195</v>
      </c>
      <c r="T95" s="115"/>
      <c r="U95" s="112"/>
      <c r="V95" s="112">
        <v>164</v>
      </c>
      <c r="W95" s="112">
        <v>179</v>
      </c>
      <c r="X95" s="112">
        <v>173</v>
      </c>
      <c r="Y95" s="112">
        <v>175</v>
      </c>
      <c r="Z95" s="112">
        <v>169</v>
      </c>
    </row>
    <row r="96" spans="1:30" ht="15" customHeight="1" x14ac:dyDescent="0.25">
      <c r="A96" s="135" t="s">
        <v>278</v>
      </c>
      <c r="S96" s="115" t="s">
        <v>196</v>
      </c>
      <c r="T96" s="115"/>
      <c r="U96" s="112"/>
      <c r="V96" s="112">
        <v>570</v>
      </c>
      <c r="W96" s="112">
        <v>626</v>
      </c>
      <c r="X96" s="112">
        <v>637</v>
      </c>
      <c r="Y96" s="112">
        <v>642</v>
      </c>
      <c r="Z96" s="112">
        <v>696</v>
      </c>
    </row>
    <row r="97" spans="1:32" ht="15" customHeight="1" x14ac:dyDescent="0.25">
      <c r="A97" s="134" t="s">
        <v>290</v>
      </c>
      <c r="S97" s="115" t="s">
        <v>197</v>
      </c>
      <c r="T97" s="115"/>
      <c r="U97" s="112"/>
      <c r="V97" s="112">
        <v>592</v>
      </c>
      <c r="W97" s="112">
        <v>613</v>
      </c>
      <c r="X97" s="112">
        <v>618</v>
      </c>
      <c r="Y97" s="112">
        <v>615</v>
      </c>
      <c r="Z97" s="112">
        <v>598</v>
      </c>
    </row>
    <row r="98" spans="1:32" ht="15" customHeight="1" x14ac:dyDescent="0.25">
      <c r="A98" s="134" t="s">
        <v>291</v>
      </c>
      <c r="S98" s="115" t="s">
        <v>198</v>
      </c>
      <c r="T98" s="115"/>
      <c r="U98" s="112"/>
      <c r="V98" s="112">
        <v>354</v>
      </c>
      <c r="W98" s="112">
        <v>388</v>
      </c>
      <c r="X98" s="112">
        <v>395</v>
      </c>
      <c r="Y98" s="112">
        <v>388</v>
      </c>
      <c r="Z98" s="112">
        <v>394</v>
      </c>
    </row>
    <row r="99" spans="1:32" ht="15" customHeight="1" x14ac:dyDescent="0.25">
      <c r="S99" s="115" t="s">
        <v>199</v>
      </c>
      <c r="T99" s="115"/>
      <c r="U99" s="112"/>
      <c r="V99" s="112">
        <v>15</v>
      </c>
      <c r="W99" s="112">
        <v>29</v>
      </c>
      <c r="X99" s="112">
        <v>40</v>
      </c>
      <c r="Y99" s="112">
        <v>46</v>
      </c>
      <c r="Z99" s="112">
        <v>37</v>
      </c>
    </row>
    <row r="100" spans="1:32" ht="15" customHeight="1" x14ac:dyDescent="0.25">
      <c r="S100" s="115" t="s">
        <v>58</v>
      </c>
      <c r="T100" s="115"/>
      <c r="U100" s="112"/>
      <c r="V100" s="112">
        <v>418</v>
      </c>
      <c r="W100" s="112">
        <v>429</v>
      </c>
      <c r="X100" s="112">
        <v>459</v>
      </c>
      <c r="Y100" s="112">
        <v>484</v>
      </c>
      <c r="Z100" s="112">
        <v>487</v>
      </c>
    </row>
    <row r="101" spans="1:32" x14ac:dyDescent="0.25">
      <c r="A101" s="18"/>
      <c r="S101" s="118" t="s">
        <v>53</v>
      </c>
      <c r="T101" s="118"/>
      <c r="U101" s="112"/>
      <c r="V101" s="112">
        <v>4365</v>
      </c>
      <c r="W101" s="112">
        <v>4702</v>
      </c>
      <c r="X101" s="112">
        <v>4683</v>
      </c>
      <c r="Y101" s="112">
        <v>4922</v>
      </c>
      <c r="Z101" s="112">
        <v>4951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204</v>
      </c>
      <c r="Y103" s="106" t="s">
        <v>281</v>
      </c>
      <c r="Z103" s="106" t="s">
        <v>287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8710</v>
      </c>
      <c r="W104" s="112">
        <v>8990</v>
      </c>
      <c r="X104" s="112">
        <v>9408</v>
      </c>
      <c r="Y104" s="112">
        <v>9784</v>
      </c>
      <c r="Z104" s="112">
        <v>9784</v>
      </c>
      <c r="AB104" s="109" t="str">
        <f>TEXT(Z104,"###,###")</f>
        <v>9,784</v>
      </c>
      <c r="AD104" s="130">
        <f>Z104/($Z$4)*100</f>
        <v>63.84755938397285</v>
      </c>
      <c r="AF104" s="109"/>
    </row>
    <row r="105" spans="1:32" x14ac:dyDescent="0.25">
      <c r="S105" s="115" t="s">
        <v>17</v>
      </c>
      <c r="T105" s="115"/>
      <c r="U105" s="112"/>
      <c r="V105" s="112">
        <v>2395</v>
      </c>
      <c r="W105" s="112">
        <v>2432</v>
      </c>
      <c r="X105" s="112">
        <v>2676</v>
      </c>
      <c r="Y105" s="112">
        <v>2613</v>
      </c>
      <c r="Z105" s="112">
        <v>2637</v>
      </c>
      <c r="AB105" s="109" t="str">
        <f>TEXT(Z105,"###,###")</f>
        <v>2,637</v>
      </c>
      <c r="AD105" s="130">
        <f>Z105/($Z$4)*100</f>
        <v>17.208300704776821</v>
      </c>
      <c r="AF105" s="109"/>
    </row>
    <row r="106" spans="1:32" x14ac:dyDescent="0.25">
      <c r="S106" s="118" t="s">
        <v>53</v>
      </c>
      <c r="T106" s="118"/>
      <c r="U106" s="120"/>
      <c r="V106" s="120">
        <v>11105</v>
      </c>
      <c r="W106" s="120">
        <v>11422</v>
      </c>
      <c r="X106" s="120">
        <v>12084</v>
      </c>
      <c r="Y106" s="120">
        <v>12397</v>
      </c>
      <c r="Z106" s="120">
        <v>12421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2685</v>
      </c>
      <c r="W108" s="112">
        <v>2949</v>
      </c>
      <c r="X108" s="112">
        <v>2695</v>
      </c>
      <c r="Y108" s="112">
        <v>2723</v>
      </c>
      <c r="Z108" s="112">
        <v>2873</v>
      </c>
      <c r="AB108" s="109" t="str">
        <f>TEXT(Z108,"###,###")</f>
        <v>2,873</v>
      </c>
      <c r="AD108" s="130">
        <f>Z108/($Z$4)*100</f>
        <v>18.748368572174368</v>
      </c>
      <c r="AF108" s="109"/>
    </row>
    <row r="109" spans="1:32" x14ac:dyDescent="0.25">
      <c r="S109" s="115" t="s">
        <v>20</v>
      </c>
      <c r="T109" s="115"/>
      <c r="U109" s="112"/>
      <c r="V109" s="112">
        <v>2343</v>
      </c>
      <c r="W109" s="112">
        <v>2363</v>
      </c>
      <c r="X109" s="112">
        <v>2478</v>
      </c>
      <c r="Y109" s="112">
        <v>2758</v>
      </c>
      <c r="Z109" s="112">
        <v>2958</v>
      </c>
      <c r="AB109" s="109" t="str">
        <f>TEXT(Z109,"###,###")</f>
        <v>2,958</v>
      </c>
      <c r="AD109" s="130">
        <f>Z109/($Z$4)*100</f>
        <v>19.303054032889584</v>
      </c>
      <c r="AF109" s="109"/>
    </row>
    <row r="110" spans="1:32" x14ac:dyDescent="0.25">
      <c r="S110" s="115" t="s">
        <v>21</v>
      </c>
      <c r="T110" s="115"/>
      <c r="U110" s="112"/>
      <c r="V110" s="112">
        <v>2497</v>
      </c>
      <c r="W110" s="112">
        <v>2561</v>
      </c>
      <c r="X110" s="112">
        <v>2976</v>
      </c>
      <c r="Y110" s="112">
        <v>2912</v>
      </c>
      <c r="Z110" s="112">
        <v>2979</v>
      </c>
      <c r="AB110" s="109" t="str">
        <f>TEXT(Z110,"###,###")</f>
        <v>2,979</v>
      </c>
      <c r="AD110" s="130">
        <f>Z110/($Z$4)*100</f>
        <v>19.440093970242756</v>
      </c>
      <c r="AF110" s="109"/>
    </row>
    <row r="111" spans="1:32" x14ac:dyDescent="0.25">
      <c r="S111" s="115" t="s">
        <v>22</v>
      </c>
      <c r="T111" s="115"/>
      <c r="U111" s="112"/>
      <c r="V111" s="112">
        <v>3504</v>
      </c>
      <c r="W111" s="112">
        <v>3699</v>
      </c>
      <c r="X111" s="112">
        <v>3850</v>
      </c>
      <c r="Y111" s="112">
        <v>3790</v>
      </c>
      <c r="Z111" s="112">
        <v>3771</v>
      </c>
      <c r="AB111" s="109" t="str">
        <f>TEXT(Z111,"###,###")</f>
        <v>3,771</v>
      </c>
      <c r="AD111" s="130">
        <f>Z111/($Z$4)*100</f>
        <v>24.608457321848082</v>
      </c>
      <c r="AF111" s="109"/>
    </row>
    <row r="112" spans="1:32" x14ac:dyDescent="0.25">
      <c r="S112" s="118" t="s">
        <v>53</v>
      </c>
      <c r="T112" s="118"/>
      <c r="U112" s="112"/>
      <c r="V112" s="112">
        <v>13594</v>
      </c>
      <c r="W112" s="112">
        <v>14579</v>
      </c>
      <c r="X112" s="112">
        <v>14834</v>
      </c>
      <c r="Y112" s="112">
        <v>14997</v>
      </c>
      <c r="Z112" s="112">
        <v>15324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43.9</v>
      </c>
      <c r="W118" s="131">
        <v>44.23</v>
      </c>
      <c r="X118" s="131">
        <v>43.86</v>
      </c>
      <c r="Y118" s="131">
        <v>43.98</v>
      </c>
      <c r="Z118" s="131">
        <v>44.23</v>
      </c>
      <c r="AB118" s="109" t="str">
        <f>TEXT(Z118,"##.0")</f>
        <v>44.2</v>
      </c>
    </row>
    <row r="120" spans="19:32" x14ac:dyDescent="0.25">
      <c r="S120" s="101" t="s">
        <v>100</v>
      </c>
      <c r="T120" s="112"/>
      <c r="U120" s="112"/>
      <c r="V120" s="112">
        <v>6117</v>
      </c>
      <c r="W120" s="112">
        <v>6464</v>
      </c>
      <c r="X120" s="112">
        <v>6594</v>
      </c>
      <c r="Y120" s="112">
        <v>6882</v>
      </c>
      <c r="Z120" s="112">
        <v>6904</v>
      </c>
      <c r="AB120" s="109" t="str">
        <f>TEXT(Z120,"###,###")</f>
        <v>6,904</v>
      </c>
    </row>
    <row r="121" spans="19:32" x14ac:dyDescent="0.25">
      <c r="S121" s="101" t="s">
        <v>101</v>
      </c>
      <c r="T121" s="112"/>
      <c r="U121" s="112"/>
      <c r="V121" s="112">
        <v>1867</v>
      </c>
      <c r="W121" s="112">
        <v>2063</v>
      </c>
      <c r="X121" s="112">
        <v>1843</v>
      </c>
      <c r="Y121" s="112">
        <v>2014</v>
      </c>
      <c r="Z121" s="112">
        <v>2021</v>
      </c>
      <c r="AB121" s="109" t="str">
        <f>TEXT(Z121,"###,###")</f>
        <v>2,021</v>
      </c>
    </row>
    <row r="122" spans="19:32" x14ac:dyDescent="0.25">
      <c r="S122" s="101" t="s">
        <v>102</v>
      </c>
      <c r="T122" s="112"/>
      <c r="U122" s="112"/>
      <c r="V122" s="112">
        <v>1132</v>
      </c>
      <c r="W122" s="112">
        <v>1213</v>
      </c>
      <c r="X122" s="112">
        <v>1189</v>
      </c>
      <c r="Y122" s="112">
        <v>1252</v>
      </c>
      <c r="Z122" s="112">
        <v>1270</v>
      </c>
      <c r="AB122" s="109" t="str">
        <f>TEXT(Z122,"###,###")</f>
        <v>1,270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7249</v>
      </c>
      <c r="W124" s="112">
        <v>7677</v>
      </c>
      <c r="X124" s="112">
        <v>7783</v>
      </c>
      <c r="Y124" s="112">
        <v>8134</v>
      </c>
      <c r="Z124" s="112">
        <v>8174</v>
      </c>
      <c r="AB124" s="109" t="str">
        <f>TEXT(Z124,"###,###")</f>
        <v>8,174</v>
      </c>
      <c r="AD124" s="127">
        <f>Z124/$Z$7*100</f>
        <v>80.208026690216855</v>
      </c>
    </row>
    <row r="125" spans="19:32" x14ac:dyDescent="0.25">
      <c r="S125" s="101" t="s">
        <v>104</v>
      </c>
      <c r="T125" s="112"/>
      <c r="U125" s="112"/>
      <c r="V125" s="112">
        <v>2999</v>
      </c>
      <c r="W125" s="112">
        <v>3276</v>
      </c>
      <c r="X125" s="112">
        <v>3032</v>
      </c>
      <c r="Y125" s="112">
        <v>3266</v>
      </c>
      <c r="Z125" s="112">
        <v>3291</v>
      </c>
      <c r="AB125" s="109" t="str">
        <f>TEXT(Z125,"###,###")</f>
        <v>3,291</v>
      </c>
      <c r="AD125" s="127">
        <f>Z125/$Z$7*100</f>
        <v>32.293199882249041</v>
      </c>
    </row>
    <row r="127" spans="19:32" x14ac:dyDescent="0.25">
      <c r="S127" s="101" t="s">
        <v>105</v>
      </c>
      <c r="T127" s="112"/>
      <c r="U127" s="112"/>
      <c r="V127" s="112">
        <v>4742</v>
      </c>
      <c r="W127" s="112">
        <v>5041</v>
      </c>
      <c r="X127" s="112">
        <v>4947</v>
      </c>
      <c r="Y127" s="112">
        <v>5220</v>
      </c>
      <c r="Z127" s="112">
        <v>5239</v>
      </c>
      <c r="AB127" s="109" t="str">
        <f>TEXT(Z127,"###,###")</f>
        <v>5,239</v>
      </c>
      <c r="AD127" s="127">
        <f>Z127/$Z$7*100</f>
        <v>51.408105190854684</v>
      </c>
    </row>
    <row r="128" spans="19:32" x14ac:dyDescent="0.25">
      <c r="S128" s="101" t="s">
        <v>106</v>
      </c>
      <c r="T128" s="112"/>
      <c r="U128" s="112"/>
      <c r="V128" s="112">
        <v>4366</v>
      </c>
      <c r="W128" s="112">
        <v>4699</v>
      </c>
      <c r="X128" s="112">
        <v>4686</v>
      </c>
      <c r="Y128" s="112">
        <v>4924</v>
      </c>
      <c r="Z128" s="112">
        <v>4952</v>
      </c>
      <c r="AB128" s="109" t="str">
        <f>TEXT(Z128,"###,###")</f>
        <v>4,952</v>
      </c>
      <c r="AD128" s="127">
        <f>Z128/$Z$7*100</f>
        <v>48.591894809145323</v>
      </c>
    </row>
    <row r="130" spans="19:20" x14ac:dyDescent="0.25">
      <c r="S130" s="101" t="s">
        <v>282</v>
      </c>
      <c r="T130" s="127">
        <v>67.7460504366598</v>
      </c>
    </row>
    <row r="131" spans="19:20" x14ac:dyDescent="0.25">
      <c r="S131" s="101" t="s">
        <v>283</v>
      </c>
      <c r="T131" s="127">
        <v>19.831223628691983</v>
      </c>
    </row>
    <row r="132" spans="19:20" x14ac:dyDescent="0.25">
      <c r="S132" s="101" t="s">
        <v>284</v>
      </c>
      <c r="T132" s="127">
        <v>12.46197625355706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68686053-FED6-47BA-AC66-C7EC736C539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AA5EB7F7-6315-4B87-AA17-B682060D4BB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B98ABA5E-C74A-4D46-BD7E-86F52B53406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0703DEED-8580-4E76-BE0A-13F398F1BC7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3F6A42-DF6F-4A51-8C71-A9EA7280C80B}">
  <sheetPr codeName="Sheet120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167</v>
      </c>
      <c r="T1" s="99"/>
      <c r="U1" s="99"/>
      <c r="V1" s="99"/>
      <c r="W1" s="99"/>
      <c r="X1" s="99"/>
      <c r="Y1" s="100" t="s">
        <v>255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204</v>
      </c>
      <c r="Y2" s="103" t="s">
        <v>281</v>
      </c>
      <c r="Z2" s="103" t="s">
        <v>287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60" t="s">
        <v>292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167</v>
      </c>
      <c r="Y3" s="105" t="s">
        <v>255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8.56 Murrindindi, Victoria,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10479</v>
      </c>
      <c r="W4" s="108">
        <v>10999</v>
      </c>
      <c r="X4" s="108">
        <v>10915</v>
      </c>
      <c r="Y4" s="108">
        <v>11236</v>
      </c>
      <c r="Z4" s="108">
        <v>11673</v>
      </c>
      <c r="AB4" s="109" t="str">
        <f>TEXT(Z4,"###,###")</f>
        <v>11,673</v>
      </c>
      <c r="AD4" s="110">
        <f>Z4/Y4-1</f>
        <v>3.8892844428622286E-2</v>
      </c>
      <c r="AF4" s="110">
        <f>Z4/V4-1</f>
        <v>0.11394217005439455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5282</v>
      </c>
      <c r="W5" s="108">
        <v>5551</v>
      </c>
      <c r="X5" s="108">
        <v>5501</v>
      </c>
      <c r="Y5" s="108">
        <v>5650</v>
      </c>
      <c r="Z5" s="108">
        <v>5876</v>
      </c>
      <c r="AB5" s="109" t="str">
        <f>TEXT(Z5,"###,###")</f>
        <v>5,876</v>
      </c>
      <c r="AD5" s="110">
        <f t="shared" ref="AD5:AD9" si="0">Z5/Y5-1</f>
        <v>4.0000000000000036E-2</v>
      </c>
      <c r="AF5" s="110">
        <f t="shared" ref="AF5:AF9" si="1">Z5/V5-1</f>
        <v>0.11245740249905345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5193</v>
      </c>
      <c r="W6" s="108">
        <v>5448</v>
      </c>
      <c r="X6" s="108">
        <v>5415</v>
      </c>
      <c r="Y6" s="108">
        <v>5582</v>
      </c>
      <c r="Z6" s="108">
        <v>5792</v>
      </c>
      <c r="AB6" s="109" t="str">
        <f>TEXT(Z6,"###,###")</f>
        <v>5,792</v>
      </c>
      <c r="AD6" s="110">
        <f t="shared" si="0"/>
        <v>3.7620924399856648E-2</v>
      </c>
      <c r="AF6" s="110">
        <f t="shared" si="1"/>
        <v>0.11534758328519157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7443</v>
      </c>
      <c r="W7" s="108">
        <v>7854</v>
      </c>
      <c r="X7" s="108">
        <v>7752</v>
      </c>
      <c r="Y7" s="108">
        <v>8073</v>
      </c>
      <c r="Z7" s="108">
        <v>8268</v>
      </c>
      <c r="AB7" s="109" t="str">
        <f>TEXT(Z7,"###,###")</f>
        <v>8,268</v>
      </c>
      <c r="AD7" s="110">
        <f t="shared" si="0"/>
        <v>2.4154589371980784E-2</v>
      </c>
      <c r="AF7" s="110">
        <f t="shared" si="1"/>
        <v>0.11084240225715436</v>
      </c>
    </row>
    <row r="8" spans="1:32" ht="17.25" customHeight="1" x14ac:dyDescent="0.25">
      <c r="A8" s="64" t="s">
        <v>12</v>
      </c>
      <c r="B8" s="65"/>
      <c r="C8" s="29"/>
      <c r="D8" s="66" t="str">
        <f>AB4</f>
        <v>11,673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8,268</v>
      </c>
      <c r="P8" s="67"/>
      <c r="S8" s="107" t="s">
        <v>84</v>
      </c>
      <c r="T8" s="108"/>
      <c r="U8" s="108"/>
      <c r="V8" s="108">
        <v>36448.42</v>
      </c>
      <c r="W8" s="108">
        <v>37768</v>
      </c>
      <c r="X8" s="108">
        <v>38100.19</v>
      </c>
      <c r="Y8" s="108">
        <v>39238.43</v>
      </c>
      <c r="Z8" s="108">
        <v>42104.14</v>
      </c>
      <c r="AB8" s="109" t="str">
        <f>TEXT(Z8,"$###,###")</f>
        <v>$42,104</v>
      </c>
      <c r="AD8" s="110">
        <f t="shared" si="0"/>
        <v>7.303324827216584E-2</v>
      </c>
      <c r="AF8" s="110">
        <f t="shared" si="1"/>
        <v>0.15517051219229816</v>
      </c>
    </row>
    <row r="9" spans="1:32" x14ac:dyDescent="0.25">
      <c r="A9" s="30" t="s">
        <v>14</v>
      </c>
      <c r="B9" s="71"/>
      <c r="C9" s="72"/>
      <c r="D9" s="73">
        <f>AD104</f>
        <v>69.519403752248778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52.418964683115632</v>
      </c>
      <c r="P9" s="74" t="s">
        <v>85</v>
      </c>
      <c r="S9" s="107" t="s">
        <v>7</v>
      </c>
      <c r="T9" s="108"/>
      <c r="U9" s="108"/>
      <c r="V9" s="108">
        <v>337784754</v>
      </c>
      <c r="W9" s="108">
        <v>365426118</v>
      </c>
      <c r="X9" s="108">
        <v>373326472</v>
      </c>
      <c r="Y9" s="108">
        <v>404695544</v>
      </c>
      <c r="Z9" s="108">
        <v>436545434</v>
      </c>
      <c r="AB9" s="109" t="str">
        <f>TEXT(Z9/1000000,"$#,###.0")&amp;" mil"</f>
        <v>$436.5 mil</v>
      </c>
      <c r="AD9" s="110">
        <f t="shared" si="0"/>
        <v>7.8700866545740933E-2</v>
      </c>
      <c r="AF9" s="110">
        <f t="shared" si="1"/>
        <v>0.29237755354701411</v>
      </c>
    </row>
    <row r="10" spans="1:32" x14ac:dyDescent="0.25">
      <c r="A10" s="30" t="s">
        <v>17</v>
      </c>
      <c r="B10" s="71"/>
      <c r="C10" s="72"/>
      <c r="D10" s="73">
        <f>AD105</f>
        <v>16.653816499614496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47.53265602322206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74.45573294629898</v>
      </c>
      <c r="P11" s="74" t="s">
        <v>85</v>
      </c>
      <c r="S11" s="107" t="s">
        <v>29</v>
      </c>
      <c r="T11" s="112"/>
      <c r="U11" s="112"/>
      <c r="V11" s="112">
        <v>8534</v>
      </c>
      <c r="W11" s="112">
        <v>8987</v>
      </c>
      <c r="X11" s="112">
        <v>8951</v>
      </c>
      <c r="Y11" s="112">
        <v>9162</v>
      </c>
      <c r="Z11" s="112">
        <v>9565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14.97339138848573</v>
      </c>
      <c r="P12" s="74" t="s">
        <v>85</v>
      </c>
      <c r="S12" s="107" t="s">
        <v>30</v>
      </c>
      <c r="T12" s="112"/>
      <c r="U12" s="112"/>
      <c r="V12" s="112">
        <v>1944</v>
      </c>
      <c r="W12" s="112">
        <v>2008</v>
      </c>
      <c r="X12" s="112">
        <v>1967</v>
      </c>
      <c r="Y12" s="112">
        <v>2072</v>
      </c>
      <c r="Z12" s="112">
        <v>2108</v>
      </c>
    </row>
    <row r="13" spans="1:32" ht="15" customHeight="1" x14ac:dyDescent="0.25">
      <c r="A13" s="30" t="s">
        <v>19</v>
      </c>
      <c r="B13" s="72"/>
      <c r="C13" s="72"/>
      <c r="D13" s="73">
        <f>AD108</f>
        <v>21.022873297352866</v>
      </c>
      <c r="E13" s="74" t="s">
        <v>85</v>
      </c>
      <c r="F13" s="24"/>
      <c r="G13" s="142" t="s">
        <v>285</v>
      </c>
      <c r="H13" s="143"/>
      <c r="I13" s="143"/>
      <c r="J13" s="143"/>
      <c r="K13" s="143"/>
      <c r="L13" s="143"/>
      <c r="M13" s="81"/>
      <c r="N13" s="72"/>
      <c r="O13" s="73">
        <f>T132</f>
        <v>10.570875665215288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18.786944230274994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45.9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25.340529426882551</v>
      </c>
      <c r="E15" s="74" t="s">
        <v>85</v>
      </c>
      <c r="F15" s="24"/>
      <c r="G15" s="33" t="s">
        <v>279</v>
      </c>
      <c r="H15" s="72"/>
      <c r="I15" s="72"/>
      <c r="J15" s="72"/>
      <c r="K15" s="82"/>
      <c r="L15" s="72"/>
      <c r="M15" s="72"/>
      <c r="N15" s="72"/>
      <c r="O15" s="73">
        <f>AB38</f>
        <v>15.400435518993467</v>
      </c>
      <c r="P15" s="74" t="s">
        <v>85</v>
      </c>
      <c r="S15" s="115" t="s">
        <v>61</v>
      </c>
      <c r="T15" s="115"/>
      <c r="U15" s="116"/>
      <c r="V15" s="116">
        <v>712</v>
      </c>
      <c r="W15" s="116">
        <v>640</v>
      </c>
      <c r="X15" s="116">
        <v>683</v>
      </c>
      <c r="Y15" s="112">
        <v>722</v>
      </c>
      <c r="Z15" s="112">
        <v>735</v>
      </c>
      <c r="AB15" s="117">
        <f t="shared" ref="AB15:AB34" si="2">IF(Z15="np",0,Z15/$Z$34)</f>
        <v>6.296581855564122E-2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22.282189668465691</v>
      </c>
      <c r="E16" s="85" t="s">
        <v>85</v>
      </c>
      <c r="F16" s="24"/>
      <c r="G16" s="86" t="s">
        <v>280</v>
      </c>
      <c r="H16" s="35"/>
      <c r="I16" s="35"/>
      <c r="J16" s="35"/>
      <c r="K16" s="36"/>
      <c r="L16" s="35"/>
      <c r="M16" s="35"/>
      <c r="N16" s="35"/>
      <c r="O16" s="84">
        <f>AB37</f>
        <v>84.599564481006524</v>
      </c>
      <c r="P16" s="37" t="s">
        <v>85</v>
      </c>
      <c r="S16" s="115" t="s">
        <v>62</v>
      </c>
      <c r="T16" s="115"/>
      <c r="U16" s="116"/>
      <c r="V16" s="116">
        <v>36</v>
      </c>
      <c r="W16" s="116">
        <v>34</v>
      </c>
      <c r="X16" s="116">
        <v>34</v>
      </c>
      <c r="Y16" s="112">
        <v>33</v>
      </c>
      <c r="Z16" s="112">
        <v>36</v>
      </c>
      <c r="AB16" s="117">
        <f t="shared" si="2"/>
        <v>3.0840400925212026E-3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603</v>
      </c>
      <c r="W17" s="116">
        <v>686</v>
      </c>
      <c r="X17" s="116">
        <v>578</v>
      </c>
      <c r="Y17" s="112">
        <v>564</v>
      </c>
      <c r="Z17" s="112">
        <v>576</v>
      </c>
      <c r="AB17" s="117">
        <f t="shared" si="2"/>
        <v>4.9344641480339242E-2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289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60</v>
      </c>
      <c r="W18" s="116">
        <v>64</v>
      </c>
      <c r="X18" s="116">
        <v>70</v>
      </c>
      <c r="Y18" s="112">
        <v>65</v>
      </c>
      <c r="Z18" s="112">
        <v>76</v>
      </c>
      <c r="AB18" s="117">
        <f t="shared" si="2"/>
        <v>6.5107513064336505E-3</v>
      </c>
    </row>
    <row r="19" spans="1:28" x14ac:dyDescent="0.25">
      <c r="A19" s="63" t="str">
        <f>$S$1&amp;" ("&amp;$V$2&amp;" to "&amp;$Z$2&amp;")"</f>
        <v>Murrindindi (2016-17 to 2020-21)</v>
      </c>
      <c r="B19" s="63"/>
      <c r="C19" s="63"/>
      <c r="D19" s="63"/>
      <c r="E19" s="63"/>
      <c r="F19" s="63"/>
      <c r="G19" s="63" t="str">
        <f>$S$1&amp;" ("&amp;$V$2&amp;" to "&amp;$Z$2&amp;")"</f>
        <v>Murrindindi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925</v>
      </c>
      <c r="W19" s="116">
        <v>1081</v>
      </c>
      <c r="X19" s="116">
        <v>1178</v>
      </c>
      <c r="Y19" s="112">
        <v>1211</v>
      </c>
      <c r="Z19" s="112">
        <v>1247</v>
      </c>
      <c r="AB19" s="117">
        <f t="shared" si="2"/>
        <v>0.10682772209372055</v>
      </c>
    </row>
    <row r="20" spans="1:28" x14ac:dyDescent="0.25">
      <c r="S20" s="115" t="s">
        <v>66</v>
      </c>
      <c r="T20" s="115"/>
      <c r="U20" s="116"/>
      <c r="V20" s="116">
        <v>312</v>
      </c>
      <c r="W20" s="116">
        <v>328</v>
      </c>
      <c r="X20" s="116">
        <v>304</v>
      </c>
      <c r="Y20" s="112">
        <v>338</v>
      </c>
      <c r="Z20" s="112">
        <v>395</v>
      </c>
      <c r="AB20" s="117">
        <f t="shared" si="2"/>
        <v>3.3838773237385419E-2</v>
      </c>
    </row>
    <row r="21" spans="1:28" x14ac:dyDescent="0.25">
      <c r="S21" s="115" t="s">
        <v>67</v>
      </c>
      <c r="T21" s="115"/>
      <c r="U21" s="116"/>
      <c r="V21" s="116">
        <v>744</v>
      </c>
      <c r="W21" s="116">
        <v>764</v>
      </c>
      <c r="X21" s="116">
        <v>802</v>
      </c>
      <c r="Y21" s="112">
        <v>827</v>
      </c>
      <c r="Z21" s="112">
        <v>927</v>
      </c>
      <c r="AB21" s="117">
        <f t="shared" si="2"/>
        <v>7.9414032382420965E-2</v>
      </c>
    </row>
    <row r="22" spans="1:28" x14ac:dyDescent="0.25">
      <c r="S22" s="115" t="s">
        <v>68</v>
      </c>
      <c r="T22" s="115"/>
      <c r="U22" s="116"/>
      <c r="V22" s="116">
        <v>670</v>
      </c>
      <c r="W22" s="116">
        <v>822</v>
      </c>
      <c r="X22" s="116">
        <v>761</v>
      </c>
      <c r="Y22" s="112">
        <v>923</v>
      </c>
      <c r="Z22" s="112">
        <v>1001</v>
      </c>
      <c r="AB22" s="117">
        <f t="shared" si="2"/>
        <v>8.5753448128158993E-2</v>
      </c>
    </row>
    <row r="23" spans="1:28" x14ac:dyDescent="0.25">
      <c r="S23" s="115" t="s">
        <v>69</v>
      </c>
      <c r="T23" s="115"/>
      <c r="U23" s="116"/>
      <c r="V23" s="116">
        <v>302</v>
      </c>
      <c r="W23" s="116">
        <v>341</v>
      </c>
      <c r="X23" s="116">
        <v>309</v>
      </c>
      <c r="Y23" s="112">
        <v>314</v>
      </c>
      <c r="Z23" s="112">
        <v>327</v>
      </c>
      <c r="AB23" s="117">
        <f t="shared" si="2"/>
        <v>2.8013364173734259E-2</v>
      </c>
    </row>
    <row r="24" spans="1:28" x14ac:dyDescent="0.25">
      <c r="S24" s="115" t="s">
        <v>70</v>
      </c>
      <c r="T24" s="115"/>
      <c r="U24" s="116"/>
      <c r="V24" s="116">
        <v>75</v>
      </c>
      <c r="W24" s="116">
        <v>77</v>
      </c>
      <c r="X24" s="116">
        <v>76</v>
      </c>
      <c r="Y24" s="112">
        <v>69</v>
      </c>
      <c r="Z24" s="112">
        <v>74</v>
      </c>
      <c r="AB24" s="117">
        <f t="shared" si="2"/>
        <v>6.3394157457380279E-3</v>
      </c>
    </row>
    <row r="25" spans="1:28" x14ac:dyDescent="0.25">
      <c r="S25" s="115" t="s">
        <v>71</v>
      </c>
      <c r="T25" s="115"/>
      <c r="U25" s="116"/>
      <c r="V25" s="116">
        <v>258</v>
      </c>
      <c r="W25" s="116">
        <v>294</v>
      </c>
      <c r="X25" s="116">
        <v>291</v>
      </c>
      <c r="Y25" s="112">
        <v>300</v>
      </c>
      <c r="Z25" s="112">
        <v>333</v>
      </c>
      <c r="AB25" s="117">
        <f t="shared" si="2"/>
        <v>2.8527370855821126E-2</v>
      </c>
    </row>
    <row r="26" spans="1:28" x14ac:dyDescent="0.25">
      <c r="S26" s="115" t="s">
        <v>72</v>
      </c>
      <c r="T26" s="115"/>
      <c r="U26" s="116"/>
      <c r="V26" s="116">
        <v>183</v>
      </c>
      <c r="W26" s="116">
        <v>189</v>
      </c>
      <c r="X26" s="116">
        <v>197</v>
      </c>
      <c r="Y26" s="112">
        <v>190</v>
      </c>
      <c r="Z26" s="112">
        <v>192</v>
      </c>
      <c r="AB26" s="117">
        <f t="shared" si="2"/>
        <v>1.6448213826779749E-2</v>
      </c>
    </row>
    <row r="27" spans="1:28" x14ac:dyDescent="0.25">
      <c r="S27" s="115" t="s">
        <v>73</v>
      </c>
      <c r="T27" s="115"/>
      <c r="U27" s="116"/>
      <c r="V27" s="116">
        <v>514</v>
      </c>
      <c r="W27" s="116">
        <v>542</v>
      </c>
      <c r="X27" s="116">
        <v>522</v>
      </c>
      <c r="Y27" s="112">
        <v>564</v>
      </c>
      <c r="Z27" s="112">
        <v>565</v>
      </c>
      <c r="AB27" s="117">
        <f t="shared" si="2"/>
        <v>4.840229589651332E-2</v>
      </c>
    </row>
    <row r="28" spans="1:28" x14ac:dyDescent="0.25">
      <c r="S28" s="115" t="s">
        <v>74</v>
      </c>
      <c r="T28" s="115"/>
      <c r="U28" s="116"/>
      <c r="V28" s="116">
        <v>501</v>
      </c>
      <c r="W28" s="116">
        <v>618</v>
      </c>
      <c r="X28" s="116">
        <v>620</v>
      </c>
      <c r="Y28" s="112">
        <v>663</v>
      </c>
      <c r="Z28" s="112">
        <v>679</v>
      </c>
      <c r="AB28" s="117">
        <f t="shared" si="2"/>
        <v>5.8168422856163797E-2</v>
      </c>
    </row>
    <row r="29" spans="1:28" x14ac:dyDescent="0.25">
      <c r="S29" s="115" t="s">
        <v>75</v>
      </c>
      <c r="T29" s="115"/>
      <c r="U29" s="116"/>
      <c r="V29" s="116">
        <v>716</v>
      </c>
      <c r="W29" s="116">
        <v>661</v>
      </c>
      <c r="X29" s="116">
        <v>1039</v>
      </c>
      <c r="Y29" s="112">
        <v>687</v>
      </c>
      <c r="Z29" s="112">
        <v>707</v>
      </c>
      <c r="AB29" s="117">
        <f t="shared" si="2"/>
        <v>6.0567120705902512E-2</v>
      </c>
    </row>
    <row r="30" spans="1:28" x14ac:dyDescent="0.25">
      <c r="S30" s="115" t="s">
        <v>76</v>
      </c>
      <c r="T30" s="115"/>
      <c r="U30" s="116"/>
      <c r="V30" s="116">
        <v>995</v>
      </c>
      <c r="W30" s="116">
        <v>1048</v>
      </c>
      <c r="X30" s="116">
        <v>746</v>
      </c>
      <c r="Y30" s="112">
        <v>1017</v>
      </c>
      <c r="Z30" s="112">
        <v>945</v>
      </c>
      <c r="AB30" s="117">
        <f t="shared" si="2"/>
        <v>8.0956052428681577E-2</v>
      </c>
    </row>
    <row r="31" spans="1:28" x14ac:dyDescent="0.25">
      <c r="S31" s="115" t="s">
        <v>77</v>
      </c>
      <c r="T31" s="115"/>
      <c r="U31" s="116"/>
      <c r="V31" s="116">
        <v>913</v>
      </c>
      <c r="W31" s="116">
        <v>1091</v>
      </c>
      <c r="X31" s="116">
        <v>1116</v>
      </c>
      <c r="Y31" s="112">
        <v>1203</v>
      </c>
      <c r="Z31" s="112">
        <v>1301</v>
      </c>
      <c r="AB31" s="117">
        <f t="shared" si="2"/>
        <v>0.11145378223250235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191</v>
      </c>
      <c r="W32" s="116">
        <v>243</v>
      </c>
      <c r="X32" s="116">
        <v>239</v>
      </c>
      <c r="Y32" s="112">
        <v>260</v>
      </c>
      <c r="Z32" s="112">
        <v>245</v>
      </c>
      <c r="AB32" s="117">
        <f t="shared" si="2"/>
        <v>2.098860618521374E-2</v>
      </c>
    </row>
    <row r="33" spans="19:32" x14ac:dyDescent="0.25">
      <c r="S33" s="115" t="s">
        <v>79</v>
      </c>
      <c r="T33" s="115"/>
      <c r="U33" s="116"/>
      <c r="V33" s="116">
        <v>323</v>
      </c>
      <c r="W33" s="116">
        <v>361</v>
      </c>
      <c r="X33" s="116">
        <v>359</v>
      </c>
      <c r="Y33" s="112">
        <v>407</v>
      </c>
      <c r="Z33" s="112">
        <v>423</v>
      </c>
      <c r="AB33" s="117">
        <f t="shared" si="2"/>
        <v>3.6237471087124135E-2</v>
      </c>
    </row>
    <row r="34" spans="19:32" x14ac:dyDescent="0.25">
      <c r="S34" s="118" t="s">
        <v>53</v>
      </c>
      <c r="T34" s="118"/>
      <c r="U34" s="119"/>
      <c r="V34" s="119">
        <v>10476</v>
      </c>
      <c r="W34" s="119">
        <v>10998</v>
      </c>
      <c r="X34" s="119">
        <v>10914</v>
      </c>
      <c r="Y34" s="120">
        <v>11235</v>
      </c>
      <c r="Z34" s="120">
        <v>11673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6303</v>
      </c>
      <c r="W37" s="112">
        <v>6663</v>
      </c>
      <c r="X37" s="112">
        <v>6509</v>
      </c>
      <c r="Y37" s="112">
        <v>6805</v>
      </c>
      <c r="Z37" s="112">
        <v>6993</v>
      </c>
      <c r="AB37" s="132">
        <f>Z37/Z40*100</f>
        <v>84.599564481006524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1139</v>
      </c>
      <c r="W38" s="112">
        <v>1193</v>
      </c>
      <c r="X38" s="112">
        <v>1239</v>
      </c>
      <c r="Y38" s="112">
        <v>1268</v>
      </c>
      <c r="Z38" s="112">
        <v>1273</v>
      </c>
      <c r="AB38" s="132">
        <f>Z38/Z40*100</f>
        <v>15.400435518993467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7442</v>
      </c>
      <c r="W40" s="112">
        <v>7856</v>
      </c>
      <c r="X40" s="112">
        <v>7748</v>
      </c>
      <c r="Y40" s="112">
        <v>8073</v>
      </c>
      <c r="Z40" s="112">
        <v>8266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3</v>
      </c>
      <c r="W44" s="112">
        <v>7</v>
      </c>
      <c r="X44" s="112">
        <v>3</v>
      </c>
      <c r="Y44" s="112">
        <v>5</v>
      </c>
      <c r="Z44" s="112">
        <v>4</v>
      </c>
    </row>
    <row r="45" spans="19:32" x14ac:dyDescent="0.25">
      <c r="S45" s="115" t="s">
        <v>37</v>
      </c>
      <c r="T45" s="115"/>
      <c r="U45" s="112"/>
      <c r="V45" s="112">
        <v>81</v>
      </c>
      <c r="W45" s="112">
        <v>96</v>
      </c>
      <c r="X45" s="112">
        <v>103</v>
      </c>
      <c r="Y45" s="112">
        <v>119</v>
      </c>
      <c r="Z45" s="112">
        <v>171</v>
      </c>
    </row>
    <row r="46" spans="19:32" x14ac:dyDescent="0.25">
      <c r="S46" s="115" t="s">
        <v>38</v>
      </c>
      <c r="T46" s="115"/>
      <c r="U46" s="112"/>
      <c r="V46" s="112">
        <v>255</v>
      </c>
      <c r="W46" s="112">
        <v>278</v>
      </c>
      <c r="X46" s="112">
        <v>263</v>
      </c>
      <c r="Y46" s="112">
        <v>311</v>
      </c>
      <c r="Z46" s="112">
        <v>296</v>
      </c>
    </row>
    <row r="47" spans="19:32" x14ac:dyDescent="0.25">
      <c r="S47" s="115" t="s">
        <v>39</v>
      </c>
      <c r="T47" s="115"/>
      <c r="U47" s="112"/>
      <c r="V47" s="112">
        <v>379</v>
      </c>
      <c r="W47" s="112">
        <v>408</v>
      </c>
      <c r="X47" s="112">
        <v>436</v>
      </c>
      <c r="Y47" s="112">
        <v>390</v>
      </c>
      <c r="Z47" s="112">
        <v>394</v>
      </c>
    </row>
    <row r="48" spans="19:32" x14ac:dyDescent="0.25">
      <c r="S48" s="115" t="s">
        <v>40</v>
      </c>
      <c r="T48" s="115"/>
      <c r="U48" s="112"/>
      <c r="V48" s="112">
        <v>468</v>
      </c>
      <c r="W48" s="112">
        <v>503</v>
      </c>
      <c r="X48" s="112">
        <v>478</v>
      </c>
      <c r="Y48" s="112">
        <v>511</v>
      </c>
      <c r="Z48" s="112">
        <v>519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380</v>
      </c>
      <c r="W49" s="112">
        <v>436</v>
      </c>
      <c r="X49" s="112">
        <v>471</v>
      </c>
      <c r="Y49" s="112">
        <v>476</v>
      </c>
      <c r="Z49" s="112">
        <v>490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Murrindindi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437</v>
      </c>
      <c r="W50" s="112">
        <v>441</v>
      </c>
      <c r="X50" s="112">
        <v>443</v>
      </c>
      <c r="Y50" s="112">
        <v>427</v>
      </c>
      <c r="Z50" s="112">
        <v>458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493</v>
      </c>
      <c r="W51" s="112">
        <v>501</v>
      </c>
      <c r="X51" s="112">
        <v>464</v>
      </c>
      <c r="Y51" s="112">
        <v>454</v>
      </c>
      <c r="Z51" s="112">
        <v>494</v>
      </c>
    </row>
    <row r="52" spans="1:26" ht="15" customHeight="1" x14ac:dyDescent="0.25">
      <c r="S52" s="115" t="s">
        <v>44</v>
      </c>
      <c r="T52" s="115"/>
      <c r="U52" s="112"/>
      <c r="V52" s="112">
        <v>585</v>
      </c>
      <c r="W52" s="112">
        <v>599</v>
      </c>
      <c r="X52" s="112">
        <v>572</v>
      </c>
      <c r="Y52" s="112">
        <v>574</v>
      </c>
      <c r="Z52" s="112">
        <v>558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581</v>
      </c>
      <c r="W53" s="112">
        <v>569</v>
      </c>
      <c r="X53" s="112">
        <v>540</v>
      </c>
      <c r="Y53" s="112">
        <v>555</v>
      </c>
      <c r="Z53" s="112">
        <v>605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583</v>
      </c>
      <c r="W54" s="112">
        <v>612</v>
      </c>
      <c r="X54" s="112">
        <v>597</v>
      </c>
      <c r="Y54" s="112">
        <v>614</v>
      </c>
      <c r="Z54" s="112">
        <v>604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471</v>
      </c>
      <c r="W55" s="112">
        <v>512</v>
      </c>
      <c r="X55" s="112">
        <v>548</v>
      </c>
      <c r="Y55" s="112">
        <v>582</v>
      </c>
      <c r="Z55" s="112">
        <v>582</v>
      </c>
    </row>
    <row r="56" spans="1:26" ht="15" customHeight="1" x14ac:dyDescent="0.25">
      <c r="S56" s="115" t="s">
        <v>48</v>
      </c>
      <c r="T56" s="115"/>
      <c r="U56" s="112"/>
      <c r="V56" s="112">
        <v>292</v>
      </c>
      <c r="W56" s="112">
        <v>305</v>
      </c>
      <c r="X56" s="112">
        <v>288</v>
      </c>
      <c r="Y56" s="112">
        <v>315</v>
      </c>
      <c r="Z56" s="112">
        <v>355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140</v>
      </c>
      <c r="W57" s="112">
        <v>162</v>
      </c>
      <c r="X57" s="112">
        <v>166</v>
      </c>
      <c r="Y57" s="112">
        <v>172</v>
      </c>
      <c r="Z57" s="112">
        <v>187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79</v>
      </c>
      <c r="W58" s="112">
        <v>62</v>
      </c>
      <c r="X58" s="112">
        <v>67</v>
      </c>
      <c r="Y58" s="112">
        <v>82</v>
      </c>
      <c r="Z58" s="112">
        <v>86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36</v>
      </c>
      <c r="W59" s="112">
        <v>42</v>
      </c>
      <c r="X59" s="112">
        <v>39</v>
      </c>
      <c r="Y59" s="112">
        <v>42</v>
      </c>
      <c r="Z59" s="112">
        <v>40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19</v>
      </c>
      <c r="W60" s="112">
        <v>17</v>
      </c>
      <c r="X60" s="112">
        <v>20</v>
      </c>
      <c r="Y60" s="112">
        <v>26</v>
      </c>
      <c r="Z60" s="112">
        <v>33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5280</v>
      </c>
      <c r="W61" s="112">
        <v>5548</v>
      </c>
      <c r="X61" s="112">
        <v>5502</v>
      </c>
      <c r="Y61" s="112">
        <v>5652</v>
      </c>
      <c r="Z61" s="112">
        <v>5876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3</v>
      </c>
      <c r="W63" s="112">
        <v>5</v>
      </c>
      <c r="X63" s="112">
        <v>4</v>
      </c>
      <c r="Y63" s="112">
        <v>0</v>
      </c>
      <c r="Z63" s="112">
        <v>5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106</v>
      </c>
      <c r="W64" s="112">
        <v>104</v>
      </c>
      <c r="X64" s="112">
        <v>105</v>
      </c>
      <c r="Y64" s="112">
        <v>113</v>
      </c>
      <c r="Z64" s="112">
        <v>148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Murrindindi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300</v>
      </c>
      <c r="W65" s="112">
        <v>326</v>
      </c>
      <c r="X65" s="112">
        <v>327</v>
      </c>
      <c r="Y65" s="112">
        <v>315</v>
      </c>
      <c r="Z65" s="112">
        <v>305</v>
      </c>
    </row>
    <row r="66" spans="1:26" x14ac:dyDescent="0.25">
      <c r="S66" s="115" t="s">
        <v>39</v>
      </c>
      <c r="T66" s="115"/>
      <c r="U66" s="112"/>
      <c r="V66" s="112">
        <v>439</v>
      </c>
      <c r="W66" s="112">
        <v>473</v>
      </c>
      <c r="X66" s="112">
        <v>437</v>
      </c>
      <c r="Y66" s="112">
        <v>384</v>
      </c>
      <c r="Z66" s="112">
        <v>447</v>
      </c>
    </row>
    <row r="67" spans="1:26" x14ac:dyDescent="0.25">
      <c r="S67" s="115" t="s">
        <v>40</v>
      </c>
      <c r="T67" s="115"/>
      <c r="U67" s="112"/>
      <c r="V67" s="112">
        <v>365</v>
      </c>
      <c r="W67" s="112">
        <v>444</v>
      </c>
      <c r="X67" s="112">
        <v>455</v>
      </c>
      <c r="Y67" s="112">
        <v>465</v>
      </c>
      <c r="Z67" s="112">
        <v>453</v>
      </c>
    </row>
    <row r="68" spans="1:26" x14ac:dyDescent="0.25">
      <c r="S68" s="115" t="s">
        <v>41</v>
      </c>
      <c r="T68" s="115"/>
      <c r="U68" s="112"/>
      <c r="V68" s="112">
        <v>377</v>
      </c>
      <c r="W68" s="112">
        <v>400</v>
      </c>
      <c r="X68" s="112">
        <v>392</v>
      </c>
      <c r="Y68" s="112">
        <v>448</v>
      </c>
      <c r="Z68" s="112">
        <v>509</v>
      </c>
    </row>
    <row r="69" spans="1:26" x14ac:dyDescent="0.25">
      <c r="S69" s="115" t="s">
        <v>42</v>
      </c>
      <c r="T69" s="115"/>
      <c r="U69" s="112"/>
      <c r="V69" s="112">
        <v>410</v>
      </c>
      <c r="W69" s="112">
        <v>432</v>
      </c>
      <c r="X69" s="112">
        <v>404</v>
      </c>
      <c r="Y69" s="112">
        <v>463</v>
      </c>
      <c r="Z69" s="112">
        <v>513</v>
      </c>
    </row>
    <row r="70" spans="1:26" x14ac:dyDescent="0.25">
      <c r="S70" s="115" t="s">
        <v>43</v>
      </c>
      <c r="T70" s="115"/>
      <c r="U70" s="112"/>
      <c r="V70" s="112">
        <v>563</v>
      </c>
      <c r="W70" s="112">
        <v>522</v>
      </c>
      <c r="X70" s="112">
        <v>526</v>
      </c>
      <c r="Y70" s="112">
        <v>483</v>
      </c>
      <c r="Z70" s="112">
        <v>476</v>
      </c>
    </row>
    <row r="71" spans="1:26" x14ac:dyDescent="0.25">
      <c r="S71" s="115" t="s">
        <v>44</v>
      </c>
      <c r="T71" s="115"/>
      <c r="U71" s="112"/>
      <c r="V71" s="112">
        <v>582</v>
      </c>
      <c r="W71" s="112">
        <v>642</v>
      </c>
      <c r="X71" s="112">
        <v>595</v>
      </c>
      <c r="Y71" s="112">
        <v>631</v>
      </c>
      <c r="Z71" s="112">
        <v>628</v>
      </c>
    </row>
    <row r="72" spans="1:26" x14ac:dyDescent="0.25">
      <c r="S72" s="115" t="s">
        <v>45</v>
      </c>
      <c r="T72" s="115"/>
      <c r="U72" s="112"/>
      <c r="V72" s="112">
        <v>583</v>
      </c>
      <c r="W72" s="112">
        <v>583</v>
      </c>
      <c r="X72" s="112">
        <v>637</v>
      </c>
      <c r="Y72" s="112">
        <v>654</v>
      </c>
      <c r="Z72" s="112">
        <v>612</v>
      </c>
    </row>
    <row r="73" spans="1:26" x14ac:dyDescent="0.25">
      <c r="S73" s="115" t="s">
        <v>46</v>
      </c>
      <c r="T73" s="115"/>
      <c r="U73" s="112"/>
      <c r="V73" s="112">
        <v>623</v>
      </c>
      <c r="W73" s="112">
        <v>629</v>
      </c>
      <c r="X73" s="112">
        <v>588</v>
      </c>
      <c r="Y73" s="112">
        <v>607</v>
      </c>
      <c r="Z73" s="112">
        <v>637</v>
      </c>
    </row>
    <row r="74" spans="1:26" x14ac:dyDescent="0.25">
      <c r="S74" s="115" t="s">
        <v>47</v>
      </c>
      <c r="T74" s="115"/>
      <c r="U74" s="112"/>
      <c r="V74" s="112">
        <v>460</v>
      </c>
      <c r="W74" s="112">
        <v>476</v>
      </c>
      <c r="X74" s="112">
        <v>500</v>
      </c>
      <c r="Y74" s="112">
        <v>527</v>
      </c>
      <c r="Z74" s="112">
        <v>576</v>
      </c>
    </row>
    <row r="75" spans="1:26" x14ac:dyDescent="0.25">
      <c r="S75" s="115" t="s">
        <v>48</v>
      </c>
      <c r="T75" s="115"/>
      <c r="U75" s="112"/>
      <c r="V75" s="112">
        <v>209</v>
      </c>
      <c r="W75" s="112">
        <v>227</v>
      </c>
      <c r="X75" s="112">
        <v>240</v>
      </c>
      <c r="Y75" s="112">
        <v>255</v>
      </c>
      <c r="Z75" s="112">
        <v>258</v>
      </c>
    </row>
    <row r="76" spans="1:26" x14ac:dyDescent="0.25">
      <c r="S76" s="115" t="s">
        <v>49</v>
      </c>
      <c r="T76" s="115"/>
      <c r="U76" s="112"/>
      <c r="V76" s="112">
        <v>96</v>
      </c>
      <c r="W76" s="112">
        <v>111</v>
      </c>
      <c r="X76" s="112">
        <v>115</v>
      </c>
      <c r="Y76" s="112">
        <v>127</v>
      </c>
      <c r="Z76" s="112">
        <v>126</v>
      </c>
    </row>
    <row r="77" spans="1:26" x14ac:dyDescent="0.25">
      <c r="S77" s="115" t="s">
        <v>50</v>
      </c>
      <c r="T77" s="115"/>
      <c r="U77" s="112"/>
      <c r="V77" s="112">
        <v>40</v>
      </c>
      <c r="W77" s="112">
        <v>41</v>
      </c>
      <c r="X77" s="112">
        <v>51</v>
      </c>
      <c r="Y77" s="112">
        <v>53</v>
      </c>
      <c r="Z77" s="112">
        <v>52</v>
      </c>
    </row>
    <row r="78" spans="1:26" x14ac:dyDescent="0.25">
      <c r="S78" s="115" t="s">
        <v>51</v>
      </c>
      <c r="T78" s="115"/>
      <c r="U78" s="112"/>
      <c r="V78" s="112">
        <v>15</v>
      </c>
      <c r="W78" s="112">
        <v>20</v>
      </c>
      <c r="X78" s="112">
        <v>19</v>
      </c>
      <c r="Y78" s="112">
        <v>28</v>
      </c>
      <c r="Z78" s="112">
        <v>25</v>
      </c>
    </row>
    <row r="79" spans="1:26" x14ac:dyDescent="0.25">
      <c r="S79" s="115" t="s">
        <v>52</v>
      </c>
      <c r="T79" s="115"/>
      <c r="U79" s="112"/>
      <c r="V79" s="112">
        <v>22</v>
      </c>
      <c r="W79" s="112">
        <v>17</v>
      </c>
      <c r="X79" s="112">
        <v>15</v>
      </c>
      <c r="Y79" s="112">
        <v>16</v>
      </c>
      <c r="Z79" s="112">
        <v>22</v>
      </c>
    </row>
    <row r="80" spans="1:26" x14ac:dyDescent="0.25">
      <c r="S80" s="118" t="s">
        <v>53</v>
      </c>
      <c r="T80" s="118"/>
      <c r="U80" s="112"/>
      <c r="V80" s="112">
        <v>5193</v>
      </c>
      <c r="W80" s="112">
        <v>5449</v>
      </c>
      <c r="X80" s="112">
        <v>5410</v>
      </c>
      <c r="Y80" s="112">
        <v>5583</v>
      </c>
      <c r="Z80" s="112">
        <v>5792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Murrindindi</v>
      </c>
      <c r="D83" s="144"/>
      <c r="E83" s="144"/>
      <c r="F83" s="144"/>
      <c r="G83" s="144"/>
      <c r="H83" s="47"/>
      <c r="I83" s="47"/>
      <c r="J83" s="145" t="str">
        <f>'State data for spotlight'!A1</f>
        <v>Victoria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428</v>
      </c>
      <c r="W83" s="112">
        <v>470</v>
      </c>
      <c r="X83" s="112">
        <v>456</v>
      </c>
      <c r="Y83" s="112">
        <v>495</v>
      </c>
      <c r="Z83" s="112">
        <v>509</v>
      </c>
      <c r="AD83" s="117"/>
    </row>
    <row r="84" spans="1:30" ht="15" customHeight="1" x14ac:dyDescent="0.25">
      <c r="A84" s="46"/>
      <c r="B84" s="46"/>
      <c r="C84" s="48"/>
      <c r="D84" s="139" t="s">
        <v>0</v>
      </c>
      <c r="E84" s="139"/>
      <c r="F84" s="139" t="s">
        <v>201</v>
      </c>
      <c r="G84" s="139"/>
      <c r="H84" s="48"/>
      <c r="I84" s="48"/>
      <c r="J84" s="48"/>
      <c r="K84" s="48"/>
      <c r="L84" s="139" t="s">
        <v>0</v>
      </c>
      <c r="M84" s="139"/>
      <c r="N84" s="139" t="s">
        <v>201</v>
      </c>
      <c r="O84" s="139"/>
      <c r="S84" s="115" t="s">
        <v>57</v>
      </c>
      <c r="T84" s="115"/>
      <c r="U84" s="112"/>
      <c r="V84" s="112">
        <v>331</v>
      </c>
      <c r="W84" s="112">
        <v>326</v>
      </c>
      <c r="X84" s="112">
        <v>337</v>
      </c>
      <c r="Y84" s="112">
        <v>351</v>
      </c>
      <c r="Z84" s="112">
        <v>332</v>
      </c>
    </row>
    <row r="85" spans="1:30" ht="15" customHeight="1" x14ac:dyDescent="0.25">
      <c r="A85" s="46"/>
      <c r="B85" s="46"/>
      <c r="C85" s="58" t="s">
        <v>1</v>
      </c>
      <c r="D85" s="139" t="s">
        <v>2</v>
      </c>
      <c r="E85" s="139"/>
      <c r="F85" s="139" t="str">
        <f>"since "&amp;$V$2</f>
        <v>since 2016-17</v>
      </c>
      <c r="G85" s="139"/>
      <c r="H85" s="48"/>
      <c r="I85" s="48"/>
      <c r="J85" s="48"/>
      <c r="K85" s="58" t="s">
        <v>1</v>
      </c>
      <c r="L85" s="139" t="s">
        <v>2</v>
      </c>
      <c r="M85" s="139"/>
      <c r="N85" s="139" t="str">
        <f>"since "&amp;$V$2</f>
        <v>since 2016-17</v>
      </c>
      <c r="O85" s="139"/>
      <c r="S85" s="115" t="s">
        <v>195</v>
      </c>
      <c r="T85" s="115"/>
      <c r="U85" s="112"/>
      <c r="V85" s="112">
        <v>729</v>
      </c>
      <c r="W85" s="112">
        <v>797</v>
      </c>
      <c r="X85" s="112">
        <v>804</v>
      </c>
      <c r="Y85" s="112">
        <v>820</v>
      </c>
      <c r="Z85" s="112">
        <v>878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11,673</v>
      </c>
      <c r="D86" s="96">
        <f t="shared" ref="D86:D91" si="4">AD4</f>
        <v>3.8892844428622286E-2</v>
      </c>
      <c r="E86" s="97">
        <f t="shared" ref="E86:E91" si="5">AD4</f>
        <v>3.8892844428622286E-2</v>
      </c>
      <c r="F86" s="96">
        <f t="shared" ref="F86:F91" si="6">AF4</f>
        <v>0.11394217005439455</v>
      </c>
      <c r="G86" s="97">
        <f t="shared" ref="G86:G91" si="7">AF4</f>
        <v>0.11394217005439455</v>
      </c>
      <c r="H86" s="57"/>
      <c r="I86" s="57"/>
      <c r="J86" s="140" t="str">
        <f>'State data for spotlight'!J4</f>
        <v>5,274,707</v>
      </c>
      <c r="K86" s="140"/>
      <c r="L86" s="96">
        <f>'State data for spotlight'!L4</f>
        <v>1.4421743640712803E-2</v>
      </c>
      <c r="M86" s="97">
        <f>'State data for spotlight'!L4</f>
        <v>1.4421743640712803E-2</v>
      </c>
      <c r="N86" s="96">
        <f>'State data for spotlight'!N4</f>
        <v>8.438148994686534E-2</v>
      </c>
      <c r="O86" s="97">
        <f>'State data for spotlight'!N4</f>
        <v>8.438148994686534E-2</v>
      </c>
      <c r="S86" s="115" t="s">
        <v>196</v>
      </c>
      <c r="T86" s="115"/>
      <c r="U86" s="112"/>
      <c r="V86" s="112">
        <v>234</v>
      </c>
      <c r="W86" s="112">
        <v>254</v>
      </c>
      <c r="X86" s="112">
        <v>240</v>
      </c>
      <c r="Y86" s="112">
        <v>233</v>
      </c>
      <c r="Z86" s="112">
        <v>255</v>
      </c>
    </row>
    <row r="87" spans="1:30" ht="15" customHeight="1" x14ac:dyDescent="0.25">
      <c r="A87" s="98" t="s">
        <v>4</v>
      </c>
      <c r="B87" s="49"/>
      <c r="C87" s="57" t="str">
        <f t="shared" si="3"/>
        <v>5,876</v>
      </c>
      <c r="D87" s="96">
        <f t="shared" si="4"/>
        <v>4.0000000000000036E-2</v>
      </c>
      <c r="E87" s="97">
        <f t="shared" si="5"/>
        <v>4.0000000000000036E-2</v>
      </c>
      <c r="F87" s="96">
        <f t="shared" si="6"/>
        <v>0.11245740249905345</v>
      </c>
      <c r="G87" s="97">
        <f t="shared" si="7"/>
        <v>0.11245740249905345</v>
      </c>
      <c r="H87" s="57"/>
      <c r="I87" s="57"/>
      <c r="J87" s="140" t="str">
        <f>'State data for spotlight'!J5</f>
        <v>2,678,317</v>
      </c>
      <c r="K87" s="140"/>
      <c r="L87" s="96">
        <f>'State data for spotlight'!L5</f>
        <v>7.6054295905234603E-3</v>
      </c>
      <c r="M87" s="97">
        <f>'State data for spotlight'!L5</f>
        <v>7.6054295905234603E-3</v>
      </c>
      <c r="N87" s="96">
        <f>'State data for spotlight'!N5</f>
        <v>7.1082164833552008E-2</v>
      </c>
      <c r="O87" s="97">
        <f>'State data for spotlight'!N5</f>
        <v>7.1082164833552008E-2</v>
      </c>
      <c r="S87" s="115" t="s">
        <v>197</v>
      </c>
      <c r="T87" s="115"/>
      <c r="U87" s="112"/>
      <c r="V87" s="112">
        <v>108</v>
      </c>
      <c r="W87" s="112">
        <v>112</v>
      </c>
      <c r="X87" s="112">
        <v>109</v>
      </c>
      <c r="Y87" s="112">
        <v>124</v>
      </c>
      <c r="Z87" s="112">
        <v>120</v>
      </c>
    </row>
    <row r="88" spans="1:30" ht="15" customHeight="1" x14ac:dyDescent="0.25">
      <c r="A88" s="98" t="s">
        <v>5</v>
      </c>
      <c r="B88" s="49"/>
      <c r="C88" s="57" t="str">
        <f t="shared" si="3"/>
        <v>5,792</v>
      </c>
      <c r="D88" s="96">
        <f t="shared" si="4"/>
        <v>3.7620924399856648E-2</v>
      </c>
      <c r="E88" s="97">
        <f t="shared" si="5"/>
        <v>3.7620924399856648E-2</v>
      </c>
      <c r="F88" s="96">
        <f t="shared" si="6"/>
        <v>0.11534758328519157</v>
      </c>
      <c r="G88" s="97">
        <f t="shared" si="7"/>
        <v>0.11534758328519157</v>
      </c>
      <c r="H88" s="57"/>
      <c r="I88" s="57"/>
      <c r="J88" s="140" t="str">
        <f>'State data for spotlight'!J6</f>
        <v>2,593,620</v>
      </c>
      <c r="K88" s="140"/>
      <c r="L88" s="96">
        <f>'State data for spotlight'!L6</f>
        <v>2.0458990541862843E-2</v>
      </c>
      <c r="M88" s="97">
        <f>'State data for spotlight'!L6</f>
        <v>2.0458990541862843E-2</v>
      </c>
      <c r="N88" s="96">
        <f>'State data for spotlight'!N6</f>
        <v>9.7278654845571522E-2</v>
      </c>
      <c r="O88" s="97">
        <f>'State data for spotlight'!N6</f>
        <v>9.7278654845571522E-2</v>
      </c>
      <c r="S88" s="115" t="s">
        <v>198</v>
      </c>
      <c r="T88" s="115"/>
      <c r="U88" s="112"/>
      <c r="V88" s="112">
        <v>131</v>
      </c>
      <c r="W88" s="112">
        <v>125</v>
      </c>
      <c r="X88" s="112">
        <v>126</v>
      </c>
      <c r="Y88" s="112">
        <v>134</v>
      </c>
      <c r="Z88" s="112">
        <v>129</v>
      </c>
    </row>
    <row r="89" spans="1:30" ht="15" customHeight="1" x14ac:dyDescent="0.25">
      <c r="A89" s="49" t="s">
        <v>6</v>
      </c>
      <c r="B89" s="49"/>
      <c r="C89" s="57" t="str">
        <f t="shared" si="3"/>
        <v>8,268</v>
      </c>
      <c r="D89" s="96">
        <f t="shared" si="4"/>
        <v>2.4154589371980784E-2</v>
      </c>
      <c r="E89" s="97">
        <f t="shared" si="5"/>
        <v>2.4154589371980784E-2</v>
      </c>
      <c r="F89" s="96">
        <f t="shared" si="6"/>
        <v>0.11084240225715436</v>
      </c>
      <c r="G89" s="97">
        <f t="shared" si="7"/>
        <v>0.11084240225715436</v>
      </c>
      <c r="H89" s="57"/>
      <c r="I89" s="57"/>
      <c r="J89" s="140" t="str">
        <f>'State data for spotlight'!J7</f>
        <v>3,674,745</v>
      </c>
      <c r="K89" s="140"/>
      <c r="L89" s="96">
        <f>'State data for spotlight'!L7</f>
        <v>-4.8048916624486848E-3</v>
      </c>
      <c r="M89" s="97">
        <f>'State data for spotlight'!L7</f>
        <v>-4.8048916624486848E-3</v>
      </c>
      <c r="N89" s="96">
        <f>'State data for spotlight'!N7</f>
        <v>6.9960159780158238E-2</v>
      </c>
      <c r="O89" s="97">
        <f>'State data for spotlight'!N7</f>
        <v>6.9960159780158238E-2</v>
      </c>
      <c r="S89" s="115" t="s">
        <v>199</v>
      </c>
      <c r="T89" s="115"/>
      <c r="U89" s="112"/>
      <c r="V89" s="112">
        <v>356</v>
      </c>
      <c r="W89" s="112">
        <v>354</v>
      </c>
      <c r="X89" s="112">
        <v>347</v>
      </c>
      <c r="Y89" s="112">
        <v>374</v>
      </c>
      <c r="Z89" s="112">
        <v>361</v>
      </c>
    </row>
    <row r="90" spans="1:30" ht="15" customHeight="1" x14ac:dyDescent="0.25">
      <c r="A90" s="49" t="s">
        <v>98</v>
      </c>
      <c r="B90" s="49"/>
      <c r="C90" s="57" t="str">
        <f t="shared" si="3"/>
        <v>$42,104</v>
      </c>
      <c r="D90" s="96">
        <f t="shared" si="4"/>
        <v>7.303324827216584E-2</v>
      </c>
      <c r="E90" s="97">
        <f t="shared" si="5"/>
        <v>7.303324827216584E-2</v>
      </c>
      <c r="F90" s="96">
        <f t="shared" si="6"/>
        <v>0.15517051219229816</v>
      </c>
      <c r="G90" s="97">
        <f t="shared" si="7"/>
        <v>0.15517051219229816</v>
      </c>
      <c r="H90" s="57"/>
      <c r="I90" s="57"/>
      <c r="J90" s="57"/>
      <c r="K90" s="57" t="str">
        <f>'State data for spotlight'!J8</f>
        <v>$47,209</v>
      </c>
      <c r="L90" s="96">
        <f>'State data for spotlight'!L8</f>
        <v>5.506898121546655E-2</v>
      </c>
      <c r="M90" s="97">
        <f>'State data for spotlight'!L8</f>
        <v>5.506898121546655E-2</v>
      </c>
      <c r="N90" s="96">
        <f>'State data for spotlight'!N8</f>
        <v>0.1204561491199776</v>
      </c>
      <c r="O90" s="97">
        <f>'State data for spotlight'!N8</f>
        <v>0.1204561491199776</v>
      </c>
      <c r="S90" s="115" t="s">
        <v>58</v>
      </c>
      <c r="T90" s="115"/>
      <c r="U90" s="112"/>
      <c r="V90" s="112">
        <v>410</v>
      </c>
      <c r="W90" s="112">
        <v>450</v>
      </c>
      <c r="X90" s="112">
        <v>440</v>
      </c>
      <c r="Y90" s="112">
        <v>460</v>
      </c>
      <c r="Z90" s="112">
        <v>496</v>
      </c>
    </row>
    <row r="91" spans="1:30" ht="15" customHeight="1" x14ac:dyDescent="0.25">
      <c r="A91" s="49" t="s">
        <v>7</v>
      </c>
      <c r="B91" s="49"/>
      <c r="C91" s="57" t="str">
        <f t="shared" si="3"/>
        <v>$436.5 mil</v>
      </c>
      <c r="D91" s="96">
        <f t="shared" si="4"/>
        <v>7.8700866545740933E-2</v>
      </c>
      <c r="E91" s="97">
        <f t="shared" si="5"/>
        <v>7.8700866545740933E-2</v>
      </c>
      <c r="F91" s="96">
        <f t="shared" si="6"/>
        <v>0.29237755354701411</v>
      </c>
      <c r="G91" s="97">
        <f t="shared" si="7"/>
        <v>0.29237755354701411</v>
      </c>
      <c r="H91" s="57"/>
      <c r="I91" s="57"/>
      <c r="J91" s="57"/>
      <c r="K91" s="57" t="str">
        <f>'State data for spotlight'!J9</f>
        <v>$245.4 bil</v>
      </c>
      <c r="L91" s="96">
        <f>'State data for spotlight'!L9</f>
        <v>4.7371657837374626E-2</v>
      </c>
      <c r="M91" s="97">
        <f>'State data for spotlight'!L9</f>
        <v>4.7371657837374626E-2</v>
      </c>
      <c r="N91" s="96">
        <f>'State data for spotlight'!N9</f>
        <v>0.24227335855331145</v>
      </c>
      <c r="O91" s="97">
        <f>'State data for spotlight'!N9</f>
        <v>0.24227335855331145</v>
      </c>
      <c r="S91" s="118" t="s">
        <v>53</v>
      </c>
      <c r="T91" s="118"/>
      <c r="U91" s="112"/>
      <c r="V91" s="112">
        <v>3900</v>
      </c>
      <c r="W91" s="112">
        <v>4140</v>
      </c>
      <c r="X91" s="112">
        <v>4064</v>
      </c>
      <c r="Y91" s="112">
        <v>4233</v>
      </c>
      <c r="Z91" s="112">
        <v>4328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5" t="s">
        <v>202</v>
      </c>
      <c r="S93" s="115" t="s">
        <v>56</v>
      </c>
      <c r="T93" s="115"/>
      <c r="U93" s="112"/>
      <c r="V93" s="112">
        <v>266</v>
      </c>
      <c r="W93" s="112">
        <v>280</v>
      </c>
      <c r="X93" s="112">
        <v>270</v>
      </c>
      <c r="Y93" s="112">
        <v>313</v>
      </c>
      <c r="Z93" s="112">
        <v>329</v>
      </c>
    </row>
    <row r="94" spans="1:30" ht="15" customHeight="1" x14ac:dyDescent="0.25">
      <c r="A94" s="136" t="s">
        <v>203</v>
      </c>
      <c r="S94" s="115" t="s">
        <v>57</v>
      </c>
      <c r="T94" s="115"/>
      <c r="U94" s="112"/>
      <c r="V94" s="112">
        <v>636</v>
      </c>
      <c r="W94" s="112">
        <v>650</v>
      </c>
      <c r="X94" s="112">
        <v>640</v>
      </c>
      <c r="Y94" s="112">
        <v>643</v>
      </c>
      <c r="Z94" s="112">
        <v>663</v>
      </c>
    </row>
    <row r="95" spans="1:30" ht="15" customHeight="1" x14ac:dyDescent="0.25">
      <c r="A95" s="134" t="s">
        <v>286</v>
      </c>
      <c r="S95" s="115" t="s">
        <v>195</v>
      </c>
      <c r="T95" s="115"/>
      <c r="U95" s="112"/>
      <c r="V95" s="112">
        <v>153</v>
      </c>
      <c r="W95" s="112">
        <v>181</v>
      </c>
      <c r="X95" s="112">
        <v>188</v>
      </c>
      <c r="Y95" s="112">
        <v>178</v>
      </c>
      <c r="Z95" s="112">
        <v>175</v>
      </c>
    </row>
    <row r="96" spans="1:30" ht="15" customHeight="1" x14ac:dyDescent="0.25">
      <c r="A96" s="135" t="s">
        <v>278</v>
      </c>
      <c r="S96" s="115" t="s">
        <v>196</v>
      </c>
      <c r="T96" s="115"/>
      <c r="U96" s="112"/>
      <c r="V96" s="112">
        <v>582</v>
      </c>
      <c r="W96" s="112">
        <v>629</v>
      </c>
      <c r="X96" s="112">
        <v>630</v>
      </c>
      <c r="Y96" s="112">
        <v>660</v>
      </c>
      <c r="Z96" s="112">
        <v>640</v>
      </c>
    </row>
    <row r="97" spans="1:32" ht="15" customHeight="1" x14ac:dyDescent="0.25">
      <c r="A97" s="134" t="s">
        <v>290</v>
      </c>
      <c r="S97" s="115" t="s">
        <v>197</v>
      </c>
      <c r="T97" s="115"/>
      <c r="U97" s="112"/>
      <c r="V97" s="112">
        <v>551</v>
      </c>
      <c r="W97" s="112">
        <v>593</v>
      </c>
      <c r="X97" s="112">
        <v>586</v>
      </c>
      <c r="Y97" s="112">
        <v>582</v>
      </c>
      <c r="Z97" s="112">
        <v>573</v>
      </c>
    </row>
    <row r="98" spans="1:32" ht="15" customHeight="1" x14ac:dyDescent="0.25">
      <c r="A98" s="134" t="s">
        <v>291</v>
      </c>
      <c r="S98" s="115" t="s">
        <v>198</v>
      </c>
      <c r="T98" s="115"/>
      <c r="U98" s="112"/>
      <c r="V98" s="112">
        <v>281</v>
      </c>
      <c r="W98" s="112">
        <v>284</v>
      </c>
      <c r="X98" s="112">
        <v>298</v>
      </c>
      <c r="Y98" s="112">
        <v>297</v>
      </c>
      <c r="Z98" s="112">
        <v>315</v>
      </c>
    </row>
    <row r="99" spans="1:32" ht="15" customHeight="1" x14ac:dyDescent="0.25">
      <c r="S99" s="115" t="s">
        <v>199</v>
      </c>
      <c r="T99" s="115"/>
      <c r="U99" s="112"/>
      <c r="V99" s="112">
        <v>32</v>
      </c>
      <c r="W99" s="112">
        <v>30</v>
      </c>
      <c r="X99" s="112">
        <v>35</v>
      </c>
      <c r="Y99" s="112">
        <v>37</v>
      </c>
      <c r="Z99" s="112">
        <v>39</v>
      </c>
    </row>
    <row r="100" spans="1:32" ht="15" customHeight="1" x14ac:dyDescent="0.25">
      <c r="S100" s="115" t="s">
        <v>58</v>
      </c>
      <c r="T100" s="115"/>
      <c r="U100" s="112"/>
      <c r="V100" s="112">
        <v>254</v>
      </c>
      <c r="W100" s="112">
        <v>289</v>
      </c>
      <c r="X100" s="112">
        <v>272</v>
      </c>
      <c r="Y100" s="112">
        <v>289</v>
      </c>
      <c r="Z100" s="112">
        <v>320</v>
      </c>
    </row>
    <row r="101" spans="1:32" x14ac:dyDescent="0.25">
      <c r="A101" s="18"/>
      <c r="S101" s="118" t="s">
        <v>53</v>
      </c>
      <c r="T101" s="118"/>
      <c r="U101" s="112"/>
      <c r="V101" s="112">
        <v>3540</v>
      </c>
      <c r="W101" s="112">
        <v>3714</v>
      </c>
      <c r="X101" s="112">
        <v>3685</v>
      </c>
      <c r="Y101" s="112">
        <v>3835</v>
      </c>
      <c r="Z101" s="112">
        <v>3927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204</v>
      </c>
      <c r="Y103" s="106" t="s">
        <v>281</v>
      </c>
      <c r="Z103" s="106" t="s">
        <v>287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7278</v>
      </c>
      <c r="W104" s="112">
        <v>7499</v>
      </c>
      <c r="X104" s="112">
        <v>7479</v>
      </c>
      <c r="Y104" s="112">
        <v>8115</v>
      </c>
      <c r="Z104" s="112">
        <v>8115</v>
      </c>
      <c r="AB104" s="109" t="str">
        <f>TEXT(Z104,"###,###")</f>
        <v>8,115</v>
      </c>
      <c r="AD104" s="130">
        <f>Z104/($Z$4)*100</f>
        <v>69.519403752248778</v>
      </c>
      <c r="AF104" s="109"/>
    </row>
    <row r="105" spans="1:32" x14ac:dyDescent="0.25">
      <c r="S105" s="115" t="s">
        <v>17</v>
      </c>
      <c r="T105" s="115"/>
      <c r="U105" s="112"/>
      <c r="V105" s="112">
        <v>2005</v>
      </c>
      <c r="W105" s="112">
        <v>1941</v>
      </c>
      <c r="X105" s="112">
        <v>2037</v>
      </c>
      <c r="Y105" s="112">
        <v>1985</v>
      </c>
      <c r="Z105" s="112">
        <v>1944</v>
      </c>
      <c r="AB105" s="109" t="str">
        <f>TEXT(Z105,"###,###")</f>
        <v>1,944</v>
      </c>
      <c r="AD105" s="130">
        <f>Z105/($Z$4)*100</f>
        <v>16.653816499614496</v>
      </c>
      <c r="AF105" s="109"/>
    </row>
    <row r="106" spans="1:32" x14ac:dyDescent="0.25">
      <c r="S106" s="118" t="s">
        <v>53</v>
      </c>
      <c r="T106" s="118"/>
      <c r="U106" s="120"/>
      <c r="V106" s="120">
        <v>9283</v>
      </c>
      <c r="W106" s="120">
        <v>9440</v>
      </c>
      <c r="X106" s="120">
        <v>9516</v>
      </c>
      <c r="Y106" s="120">
        <v>10100</v>
      </c>
      <c r="Z106" s="120">
        <v>10059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2260</v>
      </c>
      <c r="W108" s="112">
        <v>2540</v>
      </c>
      <c r="X108" s="112">
        <v>2387</v>
      </c>
      <c r="Y108" s="112">
        <v>2534</v>
      </c>
      <c r="Z108" s="112">
        <v>2454</v>
      </c>
      <c r="AB108" s="109" t="str">
        <f>TEXT(Z108,"###,###")</f>
        <v>2,454</v>
      </c>
      <c r="AD108" s="130">
        <f>Z108/($Z$4)*100</f>
        <v>21.022873297352866</v>
      </c>
      <c r="AF108" s="109"/>
    </row>
    <row r="109" spans="1:32" x14ac:dyDescent="0.25">
      <c r="S109" s="115" t="s">
        <v>20</v>
      </c>
      <c r="T109" s="115"/>
      <c r="U109" s="112"/>
      <c r="V109" s="112">
        <v>1843</v>
      </c>
      <c r="W109" s="112">
        <v>1788</v>
      </c>
      <c r="X109" s="112">
        <v>1623</v>
      </c>
      <c r="Y109" s="112">
        <v>1773</v>
      </c>
      <c r="Z109" s="112">
        <v>2193</v>
      </c>
      <c r="AB109" s="109" t="str">
        <f>TEXT(Z109,"###,###")</f>
        <v>2,193</v>
      </c>
      <c r="AD109" s="130">
        <f>Z109/($Z$4)*100</f>
        <v>18.786944230274994</v>
      </c>
      <c r="AF109" s="109"/>
    </row>
    <row r="110" spans="1:32" x14ac:dyDescent="0.25">
      <c r="S110" s="115" t="s">
        <v>21</v>
      </c>
      <c r="T110" s="115"/>
      <c r="U110" s="112"/>
      <c r="V110" s="112">
        <v>2413</v>
      </c>
      <c r="W110" s="112">
        <v>2563</v>
      </c>
      <c r="X110" s="112">
        <v>2828</v>
      </c>
      <c r="Y110" s="112">
        <v>2910</v>
      </c>
      <c r="Z110" s="112">
        <v>2958</v>
      </c>
      <c r="AB110" s="109" t="str">
        <f>TEXT(Z110,"###,###")</f>
        <v>2,958</v>
      </c>
      <c r="AD110" s="130">
        <f>Z110/($Z$4)*100</f>
        <v>25.340529426882551</v>
      </c>
      <c r="AF110" s="109"/>
    </row>
    <row r="111" spans="1:32" x14ac:dyDescent="0.25">
      <c r="S111" s="115" t="s">
        <v>22</v>
      </c>
      <c r="T111" s="115"/>
      <c r="U111" s="112"/>
      <c r="V111" s="112">
        <v>2540</v>
      </c>
      <c r="W111" s="112">
        <v>2527</v>
      </c>
      <c r="X111" s="112">
        <v>2573</v>
      </c>
      <c r="Y111" s="112">
        <v>2583</v>
      </c>
      <c r="Z111" s="112">
        <v>2601</v>
      </c>
      <c r="AB111" s="109" t="str">
        <f>TEXT(Z111,"###,###")</f>
        <v>2,601</v>
      </c>
      <c r="AD111" s="130">
        <f>Z111/($Z$4)*100</f>
        <v>22.282189668465691</v>
      </c>
      <c r="AF111" s="109"/>
    </row>
    <row r="112" spans="1:32" x14ac:dyDescent="0.25">
      <c r="S112" s="118" t="s">
        <v>53</v>
      </c>
      <c r="T112" s="118"/>
      <c r="U112" s="112"/>
      <c r="V112" s="112">
        <v>10480</v>
      </c>
      <c r="W112" s="112">
        <v>10998</v>
      </c>
      <c r="X112" s="112">
        <v>10913</v>
      </c>
      <c r="Y112" s="112">
        <v>11236</v>
      </c>
      <c r="Z112" s="112">
        <v>11673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45.49</v>
      </c>
      <c r="W118" s="131">
        <v>45.48</v>
      </c>
      <c r="X118" s="131">
        <v>45.47</v>
      </c>
      <c r="Y118" s="131">
        <v>45.72</v>
      </c>
      <c r="Z118" s="131">
        <v>45.87</v>
      </c>
      <c r="AB118" s="109" t="str">
        <f>TEXT(Z118,"##.0")</f>
        <v>45.9</v>
      </c>
    </row>
    <row r="120" spans="19:32" x14ac:dyDescent="0.25">
      <c r="S120" s="101" t="s">
        <v>100</v>
      </c>
      <c r="T120" s="112"/>
      <c r="U120" s="112"/>
      <c r="V120" s="112">
        <v>5497</v>
      </c>
      <c r="W120" s="112">
        <v>5846</v>
      </c>
      <c r="X120" s="112">
        <v>5781</v>
      </c>
      <c r="Y120" s="112">
        <v>6001</v>
      </c>
      <c r="Z120" s="112">
        <v>6156</v>
      </c>
      <c r="AB120" s="109" t="str">
        <f>TEXT(Z120,"###,###")</f>
        <v>6,156</v>
      </c>
    </row>
    <row r="121" spans="19:32" x14ac:dyDescent="0.25">
      <c r="S121" s="101" t="s">
        <v>101</v>
      </c>
      <c r="T121" s="112"/>
      <c r="U121" s="112"/>
      <c r="V121" s="112">
        <v>1143</v>
      </c>
      <c r="W121" s="112">
        <v>1210</v>
      </c>
      <c r="X121" s="112">
        <v>1152</v>
      </c>
      <c r="Y121" s="112">
        <v>1217</v>
      </c>
      <c r="Z121" s="112">
        <v>1238</v>
      </c>
      <c r="AB121" s="109" t="str">
        <f>TEXT(Z121,"###,###")</f>
        <v>1,238</v>
      </c>
    </row>
    <row r="122" spans="19:32" x14ac:dyDescent="0.25">
      <c r="S122" s="101" t="s">
        <v>102</v>
      </c>
      <c r="T122" s="112"/>
      <c r="U122" s="112"/>
      <c r="V122" s="112">
        <v>808</v>
      </c>
      <c r="W122" s="112">
        <v>803</v>
      </c>
      <c r="X122" s="112">
        <v>815</v>
      </c>
      <c r="Y122" s="112">
        <v>850</v>
      </c>
      <c r="Z122" s="112">
        <v>874</v>
      </c>
      <c r="AB122" s="109" t="str">
        <f>TEXT(Z122,"###,###")</f>
        <v>874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6305</v>
      </c>
      <c r="W124" s="112">
        <v>6649</v>
      </c>
      <c r="X124" s="112">
        <v>6596</v>
      </c>
      <c r="Y124" s="112">
        <v>6851</v>
      </c>
      <c r="Z124" s="112">
        <v>7030</v>
      </c>
      <c r="AB124" s="109" t="str">
        <f>TEXT(Z124,"###,###")</f>
        <v>7,030</v>
      </c>
      <c r="AD124" s="127">
        <f>Z124/$Z$7*100</f>
        <v>85.026608611514277</v>
      </c>
    </row>
    <row r="125" spans="19:32" x14ac:dyDescent="0.25">
      <c r="S125" s="101" t="s">
        <v>104</v>
      </c>
      <c r="T125" s="112"/>
      <c r="U125" s="112"/>
      <c r="V125" s="112">
        <v>1951</v>
      </c>
      <c r="W125" s="112">
        <v>2013</v>
      </c>
      <c r="X125" s="112">
        <v>1967</v>
      </c>
      <c r="Y125" s="112">
        <v>2067</v>
      </c>
      <c r="Z125" s="112">
        <v>2112</v>
      </c>
      <c r="AB125" s="109" t="str">
        <f>TEXT(Z125,"###,###")</f>
        <v>2,112</v>
      </c>
      <c r="AD125" s="127">
        <f>Z125/$Z$7*100</f>
        <v>25.544267053701013</v>
      </c>
    </row>
    <row r="127" spans="19:32" x14ac:dyDescent="0.25">
      <c r="S127" s="101" t="s">
        <v>105</v>
      </c>
      <c r="T127" s="112"/>
      <c r="U127" s="112"/>
      <c r="V127" s="112">
        <v>3900</v>
      </c>
      <c r="W127" s="112">
        <v>4140</v>
      </c>
      <c r="X127" s="112">
        <v>4068</v>
      </c>
      <c r="Y127" s="112">
        <v>4233</v>
      </c>
      <c r="Z127" s="112">
        <v>4334</v>
      </c>
      <c r="AB127" s="109" t="str">
        <f>TEXT(Z127,"###,###")</f>
        <v>4,334</v>
      </c>
      <c r="AD127" s="127">
        <f>Z127/$Z$7*100</f>
        <v>52.418964683115632</v>
      </c>
    </row>
    <row r="128" spans="19:32" x14ac:dyDescent="0.25">
      <c r="S128" s="101" t="s">
        <v>106</v>
      </c>
      <c r="T128" s="112"/>
      <c r="U128" s="112"/>
      <c r="V128" s="112">
        <v>3540</v>
      </c>
      <c r="W128" s="112">
        <v>3718</v>
      </c>
      <c r="X128" s="112">
        <v>3684</v>
      </c>
      <c r="Y128" s="112">
        <v>3838</v>
      </c>
      <c r="Z128" s="112">
        <v>3930</v>
      </c>
      <c r="AB128" s="109" t="str">
        <f>TEXT(Z128,"###,###")</f>
        <v>3,930</v>
      </c>
      <c r="AD128" s="127">
        <f>Z128/$Z$7*100</f>
        <v>47.53265602322206</v>
      </c>
    </row>
    <row r="130" spans="19:20" x14ac:dyDescent="0.25">
      <c r="S130" s="101" t="s">
        <v>282</v>
      </c>
      <c r="T130" s="127">
        <v>74.45573294629898</v>
      </c>
    </row>
    <row r="131" spans="19:20" x14ac:dyDescent="0.25">
      <c r="S131" s="101" t="s">
        <v>283</v>
      </c>
      <c r="T131" s="127">
        <v>14.97339138848573</v>
      </c>
    </row>
    <row r="132" spans="19:20" x14ac:dyDescent="0.25">
      <c r="S132" s="101" t="s">
        <v>284</v>
      </c>
      <c r="T132" s="127">
        <v>10.570875665215288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CFD3F11-FDAE-4898-9CBE-B74DC6B390B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F8FC992F-208A-4CD7-B099-93C3B603692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FA248AE9-AC02-4286-8DF6-9E1CEE11C61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7DB490E6-F3FC-4BAB-9B28-FAC298D9DC1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599E77-5B32-4AB5-BDE1-52AA03BF0A96}">
  <sheetPr codeName="Sheet121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168</v>
      </c>
      <c r="T1" s="99"/>
      <c r="U1" s="99"/>
      <c r="V1" s="99"/>
      <c r="W1" s="99"/>
      <c r="X1" s="99"/>
      <c r="Y1" s="100" t="s">
        <v>256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204</v>
      </c>
      <c r="Y2" s="103" t="s">
        <v>281</v>
      </c>
      <c r="Z2" s="103" t="s">
        <v>287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60" t="s">
        <v>292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168</v>
      </c>
      <c r="Y3" s="105" t="s">
        <v>256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8.57 Nillumbik, Victoria,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52119</v>
      </c>
      <c r="W4" s="108">
        <v>53079</v>
      </c>
      <c r="X4" s="108">
        <v>53188</v>
      </c>
      <c r="Y4" s="108">
        <v>52180</v>
      </c>
      <c r="Z4" s="108">
        <v>52121</v>
      </c>
      <c r="AB4" s="109" t="str">
        <f>TEXT(Z4,"###,###")</f>
        <v>52,121</v>
      </c>
      <c r="AD4" s="110">
        <f>Z4/Y4-1</f>
        <v>-1.1307014181678454E-3</v>
      </c>
      <c r="AF4" s="110">
        <f>Z4/V4-1</f>
        <v>3.8373721675366568E-5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25479</v>
      </c>
      <c r="W5" s="108">
        <v>25837</v>
      </c>
      <c r="X5" s="108">
        <v>25748</v>
      </c>
      <c r="Y5" s="108">
        <v>25418</v>
      </c>
      <c r="Z5" s="108">
        <v>25333</v>
      </c>
      <c r="AB5" s="109" t="str">
        <f>TEXT(Z5,"###,###")</f>
        <v>25,333</v>
      </c>
      <c r="AD5" s="110">
        <f t="shared" ref="AD5:AD9" si="0">Z5/Y5-1</f>
        <v>-3.3440868675741475E-3</v>
      </c>
      <c r="AF5" s="110">
        <f t="shared" ref="AF5:AF9" si="1">Z5/V5-1</f>
        <v>-5.7302091918834952E-3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26638</v>
      </c>
      <c r="W6" s="108">
        <v>27241</v>
      </c>
      <c r="X6" s="108">
        <v>27442</v>
      </c>
      <c r="Y6" s="108">
        <v>26760</v>
      </c>
      <c r="Z6" s="108">
        <v>26760</v>
      </c>
      <c r="AB6" s="109" t="str">
        <f>TEXT(Z6,"###,###")</f>
        <v>26,760</v>
      </c>
      <c r="AD6" s="110">
        <f t="shared" si="0"/>
        <v>0</v>
      </c>
      <c r="AF6" s="110">
        <f t="shared" si="1"/>
        <v>4.5799234176739922E-3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37847</v>
      </c>
      <c r="W7" s="108">
        <v>38535</v>
      </c>
      <c r="X7" s="108">
        <v>38417</v>
      </c>
      <c r="Y7" s="108">
        <v>38348</v>
      </c>
      <c r="Z7" s="108">
        <v>38120</v>
      </c>
      <c r="AB7" s="109" t="str">
        <f>TEXT(Z7,"###,###")</f>
        <v>38,120</v>
      </c>
      <c r="AD7" s="110">
        <f t="shared" si="0"/>
        <v>-5.9455512673411981E-3</v>
      </c>
      <c r="AF7" s="110">
        <f t="shared" si="1"/>
        <v>7.2132533622215611E-3</v>
      </c>
    </row>
    <row r="8" spans="1:32" ht="17.25" customHeight="1" x14ac:dyDescent="0.25">
      <c r="A8" s="64" t="s">
        <v>12</v>
      </c>
      <c r="B8" s="65"/>
      <c r="C8" s="29"/>
      <c r="D8" s="66" t="str">
        <f>AB4</f>
        <v>52,121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38,120</v>
      </c>
      <c r="P8" s="67"/>
      <c r="S8" s="107" t="s">
        <v>84</v>
      </c>
      <c r="T8" s="108"/>
      <c r="U8" s="108"/>
      <c r="V8" s="108">
        <v>45100</v>
      </c>
      <c r="W8" s="108">
        <v>46987</v>
      </c>
      <c r="X8" s="108">
        <v>47754</v>
      </c>
      <c r="Y8" s="108">
        <v>49086.52</v>
      </c>
      <c r="Z8" s="108">
        <v>51660</v>
      </c>
      <c r="AB8" s="109" t="str">
        <f>TEXT(Z8,"$###,###")</f>
        <v>$51,660</v>
      </c>
      <c r="AD8" s="110">
        <f t="shared" si="0"/>
        <v>5.2427428141167853E-2</v>
      </c>
      <c r="AF8" s="110">
        <f t="shared" si="1"/>
        <v>0.1454545454545455</v>
      </c>
    </row>
    <row r="9" spans="1:32" x14ac:dyDescent="0.25">
      <c r="A9" s="30" t="s">
        <v>14</v>
      </c>
      <c r="B9" s="71"/>
      <c r="C9" s="72"/>
      <c r="D9" s="73">
        <f>AD104</f>
        <v>74.933328217033448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50.487932843651627</v>
      </c>
      <c r="P9" s="74" t="s">
        <v>85</v>
      </c>
      <c r="S9" s="107" t="s">
        <v>7</v>
      </c>
      <c r="T9" s="108"/>
      <c r="U9" s="108"/>
      <c r="V9" s="108">
        <v>2479666442</v>
      </c>
      <c r="W9" s="108">
        <v>2625801442</v>
      </c>
      <c r="X9" s="108">
        <v>2703277672</v>
      </c>
      <c r="Y9" s="108">
        <v>2761972721</v>
      </c>
      <c r="Z9" s="108">
        <v>2858697321</v>
      </c>
      <c r="AB9" s="109" t="str">
        <f>TEXT(Z9/1000000,"$#,###.0")&amp;" mil"</f>
        <v>$2,858.7 mil</v>
      </c>
      <c r="AD9" s="110">
        <f t="shared" si="0"/>
        <v>3.5020114161366411E-2</v>
      </c>
      <c r="AF9" s="110">
        <f t="shared" si="1"/>
        <v>0.15285559080853184</v>
      </c>
    </row>
    <row r="10" spans="1:32" x14ac:dyDescent="0.25">
      <c r="A10" s="30" t="s">
        <v>17</v>
      </c>
      <c r="B10" s="71"/>
      <c r="C10" s="72"/>
      <c r="D10" s="73">
        <f>AD105</f>
        <v>18.447458797797434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49.446484784889819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84.944910807974821</v>
      </c>
      <c r="P11" s="74" t="s">
        <v>85</v>
      </c>
      <c r="S11" s="107" t="s">
        <v>29</v>
      </c>
      <c r="T11" s="112"/>
      <c r="U11" s="112"/>
      <c r="V11" s="112">
        <v>46551</v>
      </c>
      <c r="W11" s="112">
        <v>47366</v>
      </c>
      <c r="X11" s="112">
        <v>47497</v>
      </c>
      <c r="Y11" s="112">
        <v>46485</v>
      </c>
      <c r="Z11" s="112">
        <v>46378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7.528856243441763</v>
      </c>
      <c r="P12" s="74" t="s">
        <v>85</v>
      </c>
      <c r="S12" s="107" t="s">
        <v>30</v>
      </c>
      <c r="T12" s="112"/>
      <c r="U12" s="112"/>
      <c r="V12" s="112">
        <v>5565</v>
      </c>
      <c r="W12" s="112">
        <v>5714</v>
      </c>
      <c r="X12" s="112">
        <v>5692</v>
      </c>
      <c r="Y12" s="112">
        <v>5694</v>
      </c>
      <c r="Z12" s="112">
        <v>5743</v>
      </c>
    </row>
    <row r="13" spans="1:32" ht="15" customHeight="1" x14ac:dyDescent="0.25">
      <c r="A13" s="30" t="s">
        <v>19</v>
      </c>
      <c r="B13" s="72"/>
      <c r="C13" s="72"/>
      <c r="D13" s="73">
        <f>AD108</f>
        <v>17.413326682143474</v>
      </c>
      <c r="E13" s="74" t="s">
        <v>85</v>
      </c>
      <c r="F13" s="24"/>
      <c r="G13" s="142" t="s">
        <v>285</v>
      </c>
      <c r="H13" s="143"/>
      <c r="I13" s="143"/>
      <c r="J13" s="143"/>
      <c r="K13" s="143"/>
      <c r="L13" s="143"/>
      <c r="M13" s="81"/>
      <c r="N13" s="72"/>
      <c r="O13" s="73">
        <f>T132</f>
        <v>7.5472193074501579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15.790180541432436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43.3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19.773220007290725</v>
      </c>
      <c r="E15" s="74" t="s">
        <v>85</v>
      </c>
      <c r="F15" s="24"/>
      <c r="G15" s="33" t="s">
        <v>279</v>
      </c>
      <c r="H15" s="72"/>
      <c r="I15" s="72"/>
      <c r="J15" s="72"/>
      <c r="K15" s="82"/>
      <c r="L15" s="72"/>
      <c r="M15" s="72"/>
      <c r="N15" s="72"/>
      <c r="O15" s="73">
        <f>AB38</f>
        <v>15.674186778593914</v>
      </c>
      <c r="P15" s="74" t="s">
        <v>85</v>
      </c>
      <c r="S15" s="115" t="s">
        <v>61</v>
      </c>
      <c r="T15" s="115"/>
      <c r="U15" s="116"/>
      <c r="V15" s="116">
        <v>325</v>
      </c>
      <c r="W15" s="116">
        <v>272</v>
      </c>
      <c r="X15" s="116">
        <v>283</v>
      </c>
      <c r="Y15" s="112">
        <v>246</v>
      </c>
      <c r="Z15" s="112">
        <v>265</v>
      </c>
      <c r="AB15" s="117">
        <f t="shared" ref="AB15:AB34" si="2">IF(Z15="np",0,Z15/$Z$34)</f>
        <v>5.0843230175936765E-3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40.102837627827554</v>
      </c>
      <c r="E16" s="85" t="s">
        <v>85</v>
      </c>
      <c r="F16" s="24"/>
      <c r="G16" s="86" t="s">
        <v>280</v>
      </c>
      <c r="H16" s="35"/>
      <c r="I16" s="35"/>
      <c r="J16" s="35"/>
      <c r="K16" s="36"/>
      <c r="L16" s="35"/>
      <c r="M16" s="35"/>
      <c r="N16" s="35"/>
      <c r="O16" s="84">
        <f>AB37</f>
        <v>84.325813221406094</v>
      </c>
      <c r="P16" s="37" t="s">
        <v>85</v>
      </c>
      <c r="S16" s="115" t="s">
        <v>62</v>
      </c>
      <c r="T16" s="115"/>
      <c r="U16" s="116"/>
      <c r="V16" s="116">
        <v>62</v>
      </c>
      <c r="W16" s="116">
        <v>63</v>
      </c>
      <c r="X16" s="116">
        <v>67</v>
      </c>
      <c r="Y16" s="112">
        <v>69</v>
      </c>
      <c r="Z16" s="112">
        <v>61</v>
      </c>
      <c r="AB16" s="117">
        <f t="shared" si="2"/>
        <v>1.1703536002762801E-3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2617</v>
      </c>
      <c r="W17" s="116">
        <v>2750</v>
      </c>
      <c r="X17" s="116">
        <v>2568</v>
      </c>
      <c r="Y17" s="112">
        <v>2420</v>
      </c>
      <c r="Z17" s="112">
        <v>2484</v>
      </c>
      <c r="AB17" s="117">
        <f t="shared" si="2"/>
        <v>4.7658333493217707E-2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289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317</v>
      </c>
      <c r="W18" s="116">
        <v>313</v>
      </c>
      <c r="X18" s="116">
        <v>324</v>
      </c>
      <c r="Y18" s="112">
        <v>302</v>
      </c>
      <c r="Z18" s="112">
        <v>290</v>
      </c>
      <c r="AB18" s="117">
        <f t="shared" si="2"/>
        <v>5.563976132461004E-3</v>
      </c>
    </row>
    <row r="19" spans="1:28" x14ac:dyDescent="0.25">
      <c r="A19" s="63" t="str">
        <f>$S$1&amp;" ("&amp;$V$2&amp;" to "&amp;$Z$2&amp;")"</f>
        <v>Nillumbik (2016-17 to 2020-21)</v>
      </c>
      <c r="B19" s="63"/>
      <c r="C19" s="63"/>
      <c r="D19" s="63"/>
      <c r="E19" s="63"/>
      <c r="F19" s="63"/>
      <c r="G19" s="63" t="str">
        <f>$S$1&amp;" ("&amp;$V$2&amp;" to "&amp;$Z$2&amp;")"</f>
        <v>Nillumbik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4840</v>
      </c>
      <c r="W19" s="116">
        <v>5331</v>
      </c>
      <c r="X19" s="116">
        <v>5326</v>
      </c>
      <c r="Y19" s="112">
        <v>5271</v>
      </c>
      <c r="Z19" s="112">
        <v>5430</v>
      </c>
      <c r="AB19" s="117">
        <f t="shared" si="2"/>
        <v>0.10418065654918363</v>
      </c>
    </row>
    <row r="20" spans="1:28" x14ac:dyDescent="0.25">
      <c r="S20" s="115" t="s">
        <v>66</v>
      </c>
      <c r="T20" s="115"/>
      <c r="U20" s="116"/>
      <c r="V20" s="116">
        <v>2284</v>
      </c>
      <c r="W20" s="116">
        <v>2275</v>
      </c>
      <c r="X20" s="116">
        <v>2185</v>
      </c>
      <c r="Y20" s="112">
        <v>2064</v>
      </c>
      <c r="Z20" s="112">
        <v>2052</v>
      </c>
      <c r="AB20" s="117">
        <f t="shared" si="2"/>
        <v>3.9369927668310281E-2</v>
      </c>
    </row>
    <row r="21" spans="1:28" x14ac:dyDescent="0.25">
      <c r="S21" s="115" t="s">
        <v>67</v>
      </c>
      <c r="T21" s="115"/>
      <c r="U21" s="116"/>
      <c r="V21" s="116">
        <v>4250</v>
      </c>
      <c r="W21" s="116">
        <v>4400</v>
      </c>
      <c r="X21" s="116">
        <v>4287</v>
      </c>
      <c r="Y21" s="112">
        <v>4396</v>
      </c>
      <c r="Z21" s="112">
        <v>4611</v>
      </c>
      <c r="AB21" s="117">
        <f t="shared" si="2"/>
        <v>8.846722050612997E-2</v>
      </c>
    </row>
    <row r="22" spans="1:28" x14ac:dyDescent="0.25">
      <c r="S22" s="115" t="s">
        <v>68</v>
      </c>
      <c r="T22" s="115"/>
      <c r="U22" s="116"/>
      <c r="V22" s="116">
        <v>2325</v>
      </c>
      <c r="W22" s="116">
        <v>2450</v>
      </c>
      <c r="X22" s="116">
        <v>2441</v>
      </c>
      <c r="Y22" s="112">
        <v>2528</v>
      </c>
      <c r="Z22" s="112">
        <v>2624</v>
      </c>
      <c r="AB22" s="117">
        <f t="shared" si="2"/>
        <v>5.0344390936474741E-2</v>
      </c>
    </row>
    <row r="23" spans="1:28" x14ac:dyDescent="0.25">
      <c r="S23" s="115" t="s">
        <v>69</v>
      </c>
      <c r="T23" s="115"/>
      <c r="U23" s="116"/>
      <c r="V23" s="116">
        <v>1295</v>
      </c>
      <c r="W23" s="116">
        <v>1372</v>
      </c>
      <c r="X23" s="116">
        <v>1406</v>
      </c>
      <c r="Y23" s="112">
        <v>1309</v>
      </c>
      <c r="Z23" s="112">
        <v>1322</v>
      </c>
      <c r="AB23" s="117">
        <f t="shared" si="2"/>
        <v>2.5364056714184301E-2</v>
      </c>
    </row>
    <row r="24" spans="1:28" x14ac:dyDescent="0.25">
      <c r="S24" s="115" t="s">
        <v>70</v>
      </c>
      <c r="T24" s="115"/>
      <c r="U24" s="116"/>
      <c r="V24" s="116">
        <v>956</v>
      </c>
      <c r="W24" s="116">
        <v>985</v>
      </c>
      <c r="X24" s="116">
        <v>1032</v>
      </c>
      <c r="Y24" s="112">
        <v>975</v>
      </c>
      <c r="Z24" s="112">
        <v>901</v>
      </c>
      <c r="AB24" s="117">
        <f t="shared" si="2"/>
        <v>1.72866982598185E-2</v>
      </c>
    </row>
    <row r="25" spans="1:28" x14ac:dyDescent="0.25">
      <c r="S25" s="115" t="s">
        <v>71</v>
      </c>
      <c r="T25" s="115"/>
      <c r="U25" s="116"/>
      <c r="V25" s="116">
        <v>2183</v>
      </c>
      <c r="W25" s="116">
        <v>2181</v>
      </c>
      <c r="X25" s="116">
        <v>2239</v>
      </c>
      <c r="Y25" s="112">
        <v>2209</v>
      </c>
      <c r="Z25" s="112">
        <v>2251</v>
      </c>
      <c r="AB25" s="117">
        <f t="shared" si="2"/>
        <v>4.3187966462654208E-2</v>
      </c>
    </row>
    <row r="26" spans="1:28" x14ac:dyDescent="0.25">
      <c r="S26" s="115" t="s">
        <v>72</v>
      </c>
      <c r="T26" s="115"/>
      <c r="U26" s="116"/>
      <c r="V26" s="116">
        <v>925</v>
      </c>
      <c r="W26" s="116">
        <v>981</v>
      </c>
      <c r="X26" s="116">
        <v>955</v>
      </c>
      <c r="Y26" s="112">
        <v>900</v>
      </c>
      <c r="Z26" s="112">
        <v>866</v>
      </c>
      <c r="AB26" s="117">
        <f t="shared" si="2"/>
        <v>1.6615183899004241E-2</v>
      </c>
    </row>
    <row r="27" spans="1:28" x14ac:dyDescent="0.25">
      <c r="S27" s="115" t="s">
        <v>73</v>
      </c>
      <c r="T27" s="115"/>
      <c r="U27" s="116"/>
      <c r="V27" s="116">
        <v>4393</v>
      </c>
      <c r="W27" s="116">
        <v>4841</v>
      </c>
      <c r="X27" s="116">
        <v>4960</v>
      </c>
      <c r="Y27" s="112">
        <v>4925</v>
      </c>
      <c r="Z27" s="112">
        <v>4947</v>
      </c>
      <c r="AB27" s="117">
        <f t="shared" si="2"/>
        <v>9.4913758369946852E-2</v>
      </c>
    </row>
    <row r="28" spans="1:28" x14ac:dyDescent="0.25">
      <c r="S28" s="115" t="s">
        <v>74</v>
      </c>
      <c r="T28" s="115"/>
      <c r="U28" s="116"/>
      <c r="V28" s="116">
        <v>3171</v>
      </c>
      <c r="W28" s="116">
        <v>3486</v>
      </c>
      <c r="X28" s="116">
        <v>3469</v>
      </c>
      <c r="Y28" s="112">
        <v>3569</v>
      </c>
      <c r="Z28" s="112">
        <v>3221</v>
      </c>
      <c r="AB28" s="117">
        <f t="shared" si="2"/>
        <v>6.1798507319506535E-2</v>
      </c>
    </row>
    <row r="29" spans="1:28" x14ac:dyDescent="0.25">
      <c r="S29" s="115" t="s">
        <v>75</v>
      </c>
      <c r="T29" s="115"/>
      <c r="U29" s="116"/>
      <c r="V29" s="116">
        <v>2981</v>
      </c>
      <c r="W29" s="116">
        <v>2715</v>
      </c>
      <c r="X29" s="116">
        <v>4751</v>
      </c>
      <c r="Y29" s="112">
        <v>2730</v>
      </c>
      <c r="Z29" s="112">
        <v>2875</v>
      </c>
      <c r="AB29" s="117">
        <f t="shared" si="2"/>
        <v>5.5160108209742716E-2</v>
      </c>
    </row>
    <row r="30" spans="1:28" x14ac:dyDescent="0.25">
      <c r="S30" s="115" t="s">
        <v>76</v>
      </c>
      <c r="T30" s="115"/>
      <c r="U30" s="116"/>
      <c r="V30" s="116">
        <v>6009</v>
      </c>
      <c r="W30" s="116">
        <v>6295</v>
      </c>
      <c r="X30" s="116">
        <v>4782</v>
      </c>
      <c r="Y30" s="112">
        <v>6062</v>
      </c>
      <c r="Z30" s="112">
        <v>5753</v>
      </c>
      <c r="AB30" s="117">
        <f t="shared" si="2"/>
        <v>0.1103777747932695</v>
      </c>
    </row>
    <row r="31" spans="1:28" x14ac:dyDescent="0.25">
      <c r="S31" s="115" t="s">
        <v>77</v>
      </c>
      <c r="T31" s="115"/>
      <c r="U31" s="116"/>
      <c r="V31" s="116">
        <v>5830</v>
      </c>
      <c r="W31" s="116">
        <v>6201</v>
      </c>
      <c r="X31" s="116">
        <v>6292</v>
      </c>
      <c r="Y31" s="112">
        <v>6380</v>
      </c>
      <c r="Z31" s="112">
        <v>6627</v>
      </c>
      <c r="AB31" s="117">
        <f t="shared" si="2"/>
        <v>0.1271464476890313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1547</v>
      </c>
      <c r="W32" s="116">
        <v>1731</v>
      </c>
      <c r="X32" s="116">
        <v>1802</v>
      </c>
      <c r="Y32" s="112">
        <v>1802</v>
      </c>
      <c r="Z32" s="112">
        <v>1772</v>
      </c>
      <c r="AB32" s="117">
        <f t="shared" si="2"/>
        <v>3.3997812781796206E-2</v>
      </c>
    </row>
    <row r="33" spans="19:32" x14ac:dyDescent="0.25">
      <c r="S33" s="115" t="s">
        <v>79</v>
      </c>
      <c r="T33" s="115"/>
      <c r="U33" s="116"/>
      <c r="V33" s="116">
        <v>1679</v>
      </c>
      <c r="W33" s="116">
        <v>1848</v>
      </c>
      <c r="X33" s="116">
        <v>1878</v>
      </c>
      <c r="Y33" s="112">
        <v>2002</v>
      </c>
      <c r="Z33" s="112">
        <v>2053</v>
      </c>
      <c r="AB33" s="117">
        <f t="shared" si="2"/>
        <v>3.9389113792904974E-2</v>
      </c>
    </row>
    <row r="34" spans="19:32" x14ac:dyDescent="0.25">
      <c r="S34" s="118" t="s">
        <v>53</v>
      </c>
      <c r="T34" s="118"/>
      <c r="U34" s="119"/>
      <c r="V34" s="119">
        <v>52116</v>
      </c>
      <c r="W34" s="119">
        <v>53073</v>
      </c>
      <c r="X34" s="119">
        <v>53193</v>
      </c>
      <c r="Y34" s="120">
        <v>52182</v>
      </c>
      <c r="Z34" s="120">
        <v>52121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32073</v>
      </c>
      <c r="W37" s="112">
        <v>32643</v>
      </c>
      <c r="X37" s="112">
        <v>32247</v>
      </c>
      <c r="Y37" s="112">
        <v>32315</v>
      </c>
      <c r="Z37" s="112">
        <v>32145</v>
      </c>
      <c r="AB37" s="132">
        <f>Z37/Z40*100</f>
        <v>84.325813221406094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5777</v>
      </c>
      <c r="W38" s="112">
        <v>5892</v>
      </c>
      <c r="X38" s="112">
        <v>6169</v>
      </c>
      <c r="Y38" s="112">
        <v>6035</v>
      </c>
      <c r="Z38" s="112">
        <v>5975</v>
      </c>
      <c r="AB38" s="132">
        <f>Z38/Z40*100</f>
        <v>15.674186778593914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37850</v>
      </c>
      <c r="W40" s="112">
        <v>38535</v>
      </c>
      <c r="X40" s="112">
        <v>38416</v>
      </c>
      <c r="Y40" s="112">
        <v>38350</v>
      </c>
      <c r="Z40" s="112">
        <v>38120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15</v>
      </c>
      <c r="W44" s="112">
        <v>15</v>
      </c>
      <c r="X44" s="112">
        <v>10</v>
      </c>
      <c r="Y44" s="112">
        <v>6</v>
      </c>
      <c r="Z44" s="112">
        <v>9</v>
      </c>
    </row>
    <row r="45" spans="19:32" x14ac:dyDescent="0.25">
      <c r="S45" s="115" t="s">
        <v>37</v>
      </c>
      <c r="T45" s="115"/>
      <c r="U45" s="112"/>
      <c r="V45" s="112">
        <v>444</v>
      </c>
      <c r="W45" s="112">
        <v>478</v>
      </c>
      <c r="X45" s="112">
        <v>461</v>
      </c>
      <c r="Y45" s="112">
        <v>463</v>
      </c>
      <c r="Z45" s="112">
        <v>475</v>
      </c>
    </row>
    <row r="46" spans="19:32" x14ac:dyDescent="0.25">
      <c r="S46" s="115" t="s">
        <v>38</v>
      </c>
      <c r="T46" s="115"/>
      <c r="U46" s="112"/>
      <c r="V46" s="112">
        <v>1705</v>
      </c>
      <c r="W46" s="112">
        <v>1633</v>
      </c>
      <c r="X46" s="112">
        <v>1721</v>
      </c>
      <c r="Y46" s="112">
        <v>1608</v>
      </c>
      <c r="Z46" s="112">
        <v>1751</v>
      </c>
    </row>
    <row r="47" spans="19:32" x14ac:dyDescent="0.25">
      <c r="S47" s="115" t="s">
        <v>39</v>
      </c>
      <c r="T47" s="115"/>
      <c r="U47" s="112"/>
      <c r="V47" s="112">
        <v>2523</v>
      </c>
      <c r="W47" s="112">
        <v>2614</v>
      </c>
      <c r="X47" s="112">
        <v>2540</v>
      </c>
      <c r="Y47" s="112">
        <v>2547</v>
      </c>
      <c r="Z47" s="112">
        <v>2457</v>
      </c>
    </row>
    <row r="48" spans="19:32" x14ac:dyDescent="0.25">
      <c r="S48" s="115" t="s">
        <v>40</v>
      </c>
      <c r="T48" s="115"/>
      <c r="U48" s="112"/>
      <c r="V48" s="112">
        <v>2463</v>
      </c>
      <c r="W48" s="112">
        <v>2491</v>
      </c>
      <c r="X48" s="112">
        <v>2441</v>
      </c>
      <c r="Y48" s="112">
        <v>2383</v>
      </c>
      <c r="Z48" s="112">
        <v>2239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1991</v>
      </c>
      <c r="W49" s="112">
        <v>2053</v>
      </c>
      <c r="X49" s="112">
        <v>2125</v>
      </c>
      <c r="Y49" s="112">
        <v>2090</v>
      </c>
      <c r="Z49" s="112">
        <v>2079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Nillumbik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2099</v>
      </c>
      <c r="W50" s="112">
        <v>2171</v>
      </c>
      <c r="X50" s="112">
        <v>2149</v>
      </c>
      <c r="Y50" s="112">
        <v>2068</v>
      </c>
      <c r="Z50" s="112">
        <v>2110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2543</v>
      </c>
      <c r="W51" s="112">
        <v>2504</v>
      </c>
      <c r="X51" s="112">
        <v>2354</v>
      </c>
      <c r="Y51" s="112">
        <v>2392</v>
      </c>
      <c r="Z51" s="112">
        <v>2296</v>
      </c>
    </row>
    <row r="52" spans="1:26" ht="15" customHeight="1" x14ac:dyDescent="0.25">
      <c r="S52" s="115" t="s">
        <v>44</v>
      </c>
      <c r="T52" s="115"/>
      <c r="U52" s="112"/>
      <c r="V52" s="112">
        <v>2902</v>
      </c>
      <c r="W52" s="112">
        <v>2882</v>
      </c>
      <c r="X52" s="112">
        <v>2861</v>
      </c>
      <c r="Y52" s="112">
        <v>2717</v>
      </c>
      <c r="Z52" s="112">
        <v>2678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2638</v>
      </c>
      <c r="W53" s="112">
        <v>2570</v>
      </c>
      <c r="X53" s="112">
        <v>2610</v>
      </c>
      <c r="Y53" s="112">
        <v>2661</v>
      </c>
      <c r="Z53" s="112">
        <v>2767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2572</v>
      </c>
      <c r="W54" s="112">
        <v>2667</v>
      </c>
      <c r="X54" s="112">
        <v>2611</v>
      </c>
      <c r="Y54" s="112">
        <v>2507</v>
      </c>
      <c r="Z54" s="112">
        <v>2457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1919</v>
      </c>
      <c r="W55" s="112">
        <v>1984</v>
      </c>
      <c r="X55" s="112">
        <v>2049</v>
      </c>
      <c r="Y55" s="112">
        <v>2082</v>
      </c>
      <c r="Z55" s="112">
        <v>2092</v>
      </c>
    </row>
    <row r="56" spans="1:26" ht="15" customHeight="1" x14ac:dyDescent="0.25">
      <c r="S56" s="115" t="s">
        <v>48</v>
      </c>
      <c r="T56" s="115"/>
      <c r="U56" s="112"/>
      <c r="V56" s="112">
        <v>1012</v>
      </c>
      <c r="W56" s="112">
        <v>1076</v>
      </c>
      <c r="X56" s="112">
        <v>1090</v>
      </c>
      <c r="Y56" s="112">
        <v>1133</v>
      </c>
      <c r="Z56" s="112">
        <v>1141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414</v>
      </c>
      <c r="W57" s="112">
        <v>449</v>
      </c>
      <c r="X57" s="112">
        <v>468</v>
      </c>
      <c r="Y57" s="112">
        <v>473</v>
      </c>
      <c r="Z57" s="112">
        <v>489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145</v>
      </c>
      <c r="W58" s="112">
        <v>145</v>
      </c>
      <c r="X58" s="112">
        <v>156</v>
      </c>
      <c r="Y58" s="112">
        <v>183</v>
      </c>
      <c r="Z58" s="112">
        <v>201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64</v>
      </c>
      <c r="W59" s="112">
        <v>69</v>
      </c>
      <c r="X59" s="112">
        <v>63</v>
      </c>
      <c r="Y59" s="112">
        <v>56</v>
      </c>
      <c r="Z59" s="112">
        <v>56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26</v>
      </c>
      <c r="W60" s="112">
        <v>37</v>
      </c>
      <c r="X60" s="112">
        <v>36</v>
      </c>
      <c r="Y60" s="112">
        <v>30</v>
      </c>
      <c r="Z60" s="112">
        <v>36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25484</v>
      </c>
      <c r="W61" s="112">
        <v>25839</v>
      </c>
      <c r="X61" s="112">
        <v>25746</v>
      </c>
      <c r="Y61" s="112">
        <v>25417</v>
      </c>
      <c r="Z61" s="112">
        <v>25333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10</v>
      </c>
      <c r="W63" s="112">
        <v>13</v>
      </c>
      <c r="X63" s="112">
        <v>10</v>
      </c>
      <c r="Y63" s="112">
        <v>14</v>
      </c>
      <c r="Z63" s="112">
        <v>8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538</v>
      </c>
      <c r="W64" s="112">
        <v>549</v>
      </c>
      <c r="X64" s="112">
        <v>558</v>
      </c>
      <c r="Y64" s="112">
        <v>576</v>
      </c>
      <c r="Z64" s="112">
        <v>659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Nillumbik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1767</v>
      </c>
      <c r="W65" s="112">
        <v>1811</v>
      </c>
      <c r="X65" s="112">
        <v>1809</v>
      </c>
      <c r="Y65" s="112">
        <v>1739</v>
      </c>
      <c r="Z65" s="112">
        <v>1896</v>
      </c>
    </row>
    <row r="66" spans="1:26" x14ac:dyDescent="0.25">
      <c r="S66" s="115" t="s">
        <v>39</v>
      </c>
      <c r="T66" s="115"/>
      <c r="U66" s="112"/>
      <c r="V66" s="112">
        <v>2816</v>
      </c>
      <c r="W66" s="112">
        <v>2937</v>
      </c>
      <c r="X66" s="112">
        <v>2903</v>
      </c>
      <c r="Y66" s="112">
        <v>2769</v>
      </c>
      <c r="Z66" s="112">
        <v>2711</v>
      </c>
    </row>
    <row r="67" spans="1:26" x14ac:dyDescent="0.25">
      <c r="S67" s="115" t="s">
        <v>40</v>
      </c>
      <c r="T67" s="115"/>
      <c r="U67" s="112"/>
      <c r="V67" s="112">
        <v>2523</v>
      </c>
      <c r="W67" s="112">
        <v>2536</v>
      </c>
      <c r="X67" s="112">
        <v>2586</v>
      </c>
      <c r="Y67" s="112">
        <v>2400</v>
      </c>
      <c r="Z67" s="112">
        <v>2359</v>
      </c>
    </row>
    <row r="68" spans="1:26" x14ac:dyDescent="0.25">
      <c r="S68" s="115" t="s">
        <v>41</v>
      </c>
      <c r="T68" s="115"/>
      <c r="U68" s="112"/>
      <c r="V68" s="112">
        <v>2015</v>
      </c>
      <c r="W68" s="112">
        <v>2053</v>
      </c>
      <c r="X68" s="112">
        <v>2086</v>
      </c>
      <c r="Y68" s="112">
        <v>2022</v>
      </c>
      <c r="Z68" s="112">
        <v>2010</v>
      </c>
    </row>
    <row r="69" spans="1:26" x14ac:dyDescent="0.25">
      <c r="S69" s="115" t="s">
        <v>42</v>
      </c>
      <c r="T69" s="115"/>
      <c r="U69" s="112"/>
      <c r="V69" s="112">
        <v>2237</v>
      </c>
      <c r="W69" s="112">
        <v>2236</v>
      </c>
      <c r="X69" s="112">
        <v>2308</v>
      </c>
      <c r="Y69" s="112">
        <v>2347</v>
      </c>
      <c r="Z69" s="112">
        <v>2332</v>
      </c>
    </row>
    <row r="70" spans="1:26" x14ac:dyDescent="0.25">
      <c r="S70" s="115" t="s">
        <v>43</v>
      </c>
      <c r="T70" s="115"/>
      <c r="U70" s="112"/>
      <c r="V70" s="112">
        <v>2830</v>
      </c>
      <c r="W70" s="112">
        <v>2858</v>
      </c>
      <c r="X70" s="112">
        <v>2778</v>
      </c>
      <c r="Y70" s="112">
        <v>2606</v>
      </c>
      <c r="Z70" s="112">
        <v>2571</v>
      </c>
    </row>
    <row r="71" spans="1:26" x14ac:dyDescent="0.25">
      <c r="S71" s="115" t="s">
        <v>44</v>
      </c>
      <c r="T71" s="115"/>
      <c r="U71" s="112"/>
      <c r="V71" s="112">
        <v>3139</v>
      </c>
      <c r="W71" s="112">
        <v>3243</v>
      </c>
      <c r="X71" s="112">
        <v>3259</v>
      </c>
      <c r="Y71" s="112">
        <v>3183</v>
      </c>
      <c r="Z71" s="112">
        <v>3116</v>
      </c>
    </row>
    <row r="72" spans="1:26" x14ac:dyDescent="0.25">
      <c r="S72" s="115" t="s">
        <v>45</v>
      </c>
      <c r="T72" s="115"/>
      <c r="U72" s="112"/>
      <c r="V72" s="112">
        <v>3050</v>
      </c>
      <c r="W72" s="112">
        <v>3038</v>
      </c>
      <c r="X72" s="112">
        <v>3059</v>
      </c>
      <c r="Y72" s="112">
        <v>2951</v>
      </c>
      <c r="Z72" s="112">
        <v>3036</v>
      </c>
    </row>
    <row r="73" spans="1:26" x14ac:dyDescent="0.25">
      <c r="S73" s="115" t="s">
        <v>46</v>
      </c>
      <c r="T73" s="115"/>
      <c r="U73" s="112"/>
      <c r="V73" s="112">
        <v>2624</v>
      </c>
      <c r="W73" s="112">
        <v>2707</v>
      </c>
      <c r="X73" s="112">
        <v>2757</v>
      </c>
      <c r="Y73" s="112">
        <v>2760</v>
      </c>
      <c r="Z73" s="112">
        <v>2663</v>
      </c>
    </row>
    <row r="74" spans="1:26" x14ac:dyDescent="0.25">
      <c r="S74" s="115" t="s">
        <v>47</v>
      </c>
      <c r="T74" s="115"/>
      <c r="U74" s="112"/>
      <c r="V74" s="112">
        <v>1850</v>
      </c>
      <c r="W74" s="112">
        <v>1900</v>
      </c>
      <c r="X74" s="112">
        <v>1945</v>
      </c>
      <c r="Y74" s="112">
        <v>1937</v>
      </c>
      <c r="Z74" s="112">
        <v>1889</v>
      </c>
    </row>
    <row r="75" spans="1:26" x14ac:dyDescent="0.25">
      <c r="S75" s="115" t="s">
        <v>48</v>
      </c>
      <c r="T75" s="115"/>
      <c r="U75" s="112"/>
      <c r="V75" s="112">
        <v>757</v>
      </c>
      <c r="W75" s="112">
        <v>819</v>
      </c>
      <c r="X75" s="112">
        <v>852</v>
      </c>
      <c r="Y75" s="112">
        <v>880</v>
      </c>
      <c r="Z75" s="112">
        <v>902</v>
      </c>
    </row>
    <row r="76" spans="1:26" x14ac:dyDescent="0.25">
      <c r="S76" s="115" t="s">
        <v>49</v>
      </c>
      <c r="T76" s="115"/>
      <c r="U76" s="112"/>
      <c r="V76" s="112">
        <v>298</v>
      </c>
      <c r="W76" s="112">
        <v>318</v>
      </c>
      <c r="X76" s="112">
        <v>323</v>
      </c>
      <c r="Y76" s="112">
        <v>357</v>
      </c>
      <c r="Z76" s="112">
        <v>376</v>
      </c>
    </row>
    <row r="77" spans="1:26" x14ac:dyDescent="0.25">
      <c r="S77" s="115" t="s">
        <v>50</v>
      </c>
      <c r="T77" s="115"/>
      <c r="U77" s="112"/>
      <c r="V77" s="112">
        <v>90</v>
      </c>
      <c r="W77" s="112">
        <v>119</v>
      </c>
      <c r="X77" s="112">
        <v>121</v>
      </c>
      <c r="Y77" s="112">
        <v>127</v>
      </c>
      <c r="Z77" s="112">
        <v>134</v>
      </c>
    </row>
    <row r="78" spans="1:26" x14ac:dyDescent="0.25">
      <c r="S78" s="115" t="s">
        <v>51</v>
      </c>
      <c r="T78" s="115"/>
      <c r="U78" s="112"/>
      <c r="V78" s="112">
        <v>43</v>
      </c>
      <c r="W78" s="112">
        <v>50</v>
      </c>
      <c r="X78" s="112">
        <v>45</v>
      </c>
      <c r="Y78" s="112">
        <v>54</v>
      </c>
      <c r="Z78" s="112">
        <v>56</v>
      </c>
    </row>
    <row r="79" spans="1:26" x14ac:dyDescent="0.25">
      <c r="S79" s="115" t="s">
        <v>52</v>
      </c>
      <c r="T79" s="115"/>
      <c r="U79" s="112"/>
      <c r="V79" s="112">
        <v>48</v>
      </c>
      <c r="W79" s="112">
        <v>49</v>
      </c>
      <c r="X79" s="112">
        <v>43</v>
      </c>
      <c r="Y79" s="112">
        <v>47</v>
      </c>
      <c r="Z79" s="112">
        <v>42</v>
      </c>
    </row>
    <row r="80" spans="1:26" x14ac:dyDescent="0.25">
      <c r="S80" s="118" t="s">
        <v>53</v>
      </c>
      <c r="T80" s="118"/>
      <c r="U80" s="112"/>
      <c r="V80" s="112">
        <v>26633</v>
      </c>
      <c r="W80" s="112">
        <v>27236</v>
      </c>
      <c r="X80" s="112">
        <v>27443</v>
      </c>
      <c r="Y80" s="112">
        <v>26763</v>
      </c>
      <c r="Z80" s="112">
        <v>26760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Nillumbik</v>
      </c>
      <c r="D83" s="144"/>
      <c r="E83" s="144"/>
      <c r="F83" s="144"/>
      <c r="G83" s="144"/>
      <c r="H83" s="47"/>
      <c r="I83" s="47"/>
      <c r="J83" s="145" t="str">
        <f>'State data for spotlight'!A1</f>
        <v>Victoria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3394</v>
      </c>
      <c r="W83" s="112">
        <v>3528</v>
      </c>
      <c r="X83" s="112">
        <v>3526</v>
      </c>
      <c r="Y83" s="112">
        <v>3635</v>
      </c>
      <c r="Z83" s="112">
        <v>3594</v>
      </c>
      <c r="AD83" s="117"/>
    </row>
    <row r="84" spans="1:30" ht="15" customHeight="1" x14ac:dyDescent="0.25">
      <c r="A84" s="46"/>
      <c r="B84" s="46"/>
      <c r="C84" s="48"/>
      <c r="D84" s="139" t="s">
        <v>0</v>
      </c>
      <c r="E84" s="139"/>
      <c r="F84" s="139" t="s">
        <v>201</v>
      </c>
      <c r="G84" s="139"/>
      <c r="H84" s="48"/>
      <c r="I84" s="48"/>
      <c r="J84" s="48"/>
      <c r="K84" s="48"/>
      <c r="L84" s="139" t="s">
        <v>0</v>
      </c>
      <c r="M84" s="139"/>
      <c r="N84" s="139" t="s">
        <v>201</v>
      </c>
      <c r="O84" s="139"/>
      <c r="S84" s="115" t="s">
        <v>57</v>
      </c>
      <c r="T84" s="115"/>
      <c r="U84" s="112"/>
      <c r="V84" s="112">
        <v>3621</v>
      </c>
      <c r="W84" s="112">
        <v>3680</v>
      </c>
      <c r="X84" s="112">
        <v>3699</v>
      </c>
      <c r="Y84" s="112">
        <v>3679</v>
      </c>
      <c r="Z84" s="112">
        <v>3689</v>
      </c>
    </row>
    <row r="85" spans="1:30" ht="15" customHeight="1" x14ac:dyDescent="0.25">
      <c r="A85" s="46"/>
      <c r="B85" s="46"/>
      <c r="C85" s="58" t="s">
        <v>1</v>
      </c>
      <c r="D85" s="139" t="s">
        <v>2</v>
      </c>
      <c r="E85" s="139"/>
      <c r="F85" s="139" t="str">
        <f>"since "&amp;$V$2</f>
        <v>since 2016-17</v>
      </c>
      <c r="G85" s="139"/>
      <c r="H85" s="48"/>
      <c r="I85" s="48"/>
      <c r="J85" s="48"/>
      <c r="K85" s="58" t="s">
        <v>1</v>
      </c>
      <c r="L85" s="139" t="s">
        <v>2</v>
      </c>
      <c r="M85" s="139"/>
      <c r="N85" s="139" t="str">
        <f>"since "&amp;$V$2</f>
        <v>since 2016-17</v>
      </c>
      <c r="O85" s="139"/>
      <c r="S85" s="115" t="s">
        <v>195</v>
      </c>
      <c r="T85" s="115"/>
      <c r="U85" s="112"/>
      <c r="V85" s="112">
        <v>3421</v>
      </c>
      <c r="W85" s="112">
        <v>3575</v>
      </c>
      <c r="X85" s="112">
        <v>3652</v>
      </c>
      <c r="Y85" s="112">
        <v>3605</v>
      </c>
      <c r="Z85" s="112">
        <v>3563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52,121</v>
      </c>
      <c r="D86" s="96">
        <f t="shared" ref="D86:D91" si="4">AD4</f>
        <v>-1.1307014181678454E-3</v>
      </c>
      <c r="E86" s="97">
        <f t="shared" ref="E86:E91" si="5">AD4</f>
        <v>-1.1307014181678454E-3</v>
      </c>
      <c r="F86" s="96">
        <f t="shared" ref="F86:F91" si="6">AF4</f>
        <v>3.8373721675366568E-5</v>
      </c>
      <c r="G86" s="97">
        <f t="shared" ref="G86:G91" si="7">AF4</f>
        <v>3.8373721675366568E-5</v>
      </c>
      <c r="H86" s="57"/>
      <c r="I86" s="57"/>
      <c r="J86" s="140" t="str">
        <f>'State data for spotlight'!J4</f>
        <v>5,274,707</v>
      </c>
      <c r="K86" s="140"/>
      <c r="L86" s="96">
        <f>'State data for spotlight'!L4</f>
        <v>1.4421743640712803E-2</v>
      </c>
      <c r="M86" s="97">
        <f>'State data for spotlight'!L4</f>
        <v>1.4421743640712803E-2</v>
      </c>
      <c r="N86" s="96">
        <f>'State data for spotlight'!N4</f>
        <v>8.438148994686534E-2</v>
      </c>
      <c r="O86" s="97">
        <f>'State data for spotlight'!N4</f>
        <v>8.438148994686534E-2</v>
      </c>
      <c r="S86" s="115" t="s">
        <v>196</v>
      </c>
      <c r="T86" s="115"/>
      <c r="U86" s="112"/>
      <c r="V86" s="112">
        <v>984</v>
      </c>
      <c r="W86" s="112">
        <v>1053</v>
      </c>
      <c r="X86" s="112">
        <v>1037</v>
      </c>
      <c r="Y86" s="112">
        <v>1031</v>
      </c>
      <c r="Z86" s="112">
        <v>1065</v>
      </c>
    </row>
    <row r="87" spans="1:30" ht="15" customHeight="1" x14ac:dyDescent="0.25">
      <c r="A87" s="98" t="s">
        <v>4</v>
      </c>
      <c r="B87" s="49"/>
      <c r="C87" s="57" t="str">
        <f t="shared" si="3"/>
        <v>25,333</v>
      </c>
      <c r="D87" s="96">
        <f t="shared" si="4"/>
        <v>-3.3440868675741475E-3</v>
      </c>
      <c r="E87" s="97">
        <f t="shared" si="5"/>
        <v>-3.3440868675741475E-3</v>
      </c>
      <c r="F87" s="96">
        <f t="shared" si="6"/>
        <v>-5.7302091918834952E-3</v>
      </c>
      <c r="G87" s="97">
        <f t="shared" si="7"/>
        <v>-5.7302091918834952E-3</v>
      </c>
      <c r="H87" s="57"/>
      <c r="I87" s="57"/>
      <c r="J87" s="140" t="str">
        <f>'State data for spotlight'!J5</f>
        <v>2,678,317</v>
      </c>
      <c r="K87" s="140"/>
      <c r="L87" s="96">
        <f>'State data for spotlight'!L5</f>
        <v>7.6054295905234603E-3</v>
      </c>
      <c r="M87" s="97">
        <f>'State data for spotlight'!L5</f>
        <v>7.6054295905234603E-3</v>
      </c>
      <c r="N87" s="96">
        <f>'State data for spotlight'!N5</f>
        <v>7.1082164833552008E-2</v>
      </c>
      <c r="O87" s="97">
        <f>'State data for spotlight'!N5</f>
        <v>7.1082164833552008E-2</v>
      </c>
      <c r="S87" s="115" t="s">
        <v>197</v>
      </c>
      <c r="T87" s="115"/>
      <c r="U87" s="112"/>
      <c r="V87" s="112">
        <v>1198</v>
      </c>
      <c r="W87" s="112">
        <v>1188</v>
      </c>
      <c r="X87" s="112">
        <v>1130</v>
      </c>
      <c r="Y87" s="112">
        <v>1099</v>
      </c>
      <c r="Z87" s="112">
        <v>1087</v>
      </c>
    </row>
    <row r="88" spans="1:30" ht="15" customHeight="1" x14ac:dyDescent="0.25">
      <c r="A88" s="98" t="s">
        <v>5</v>
      </c>
      <c r="B88" s="49"/>
      <c r="C88" s="57" t="str">
        <f t="shared" si="3"/>
        <v>26,760</v>
      </c>
      <c r="D88" s="96">
        <f t="shared" si="4"/>
        <v>0</v>
      </c>
      <c r="E88" s="97">
        <f t="shared" si="5"/>
        <v>0</v>
      </c>
      <c r="F88" s="96">
        <f t="shared" si="6"/>
        <v>4.5799234176739922E-3</v>
      </c>
      <c r="G88" s="97">
        <f t="shared" si="7"/>
        <v>4.5799234176739922E-3</v>
      </c>
      <c r="H88" s="57"/>
      <c r="I88" s="57"/>
      <c r="J88" s="140" t="str">
        <f>'State data for spotlight'!J6</f>
        <v>2,593,620</v>
      </c>
      <c r="K88" s="140"/>
      <c r="L88" s="96">
        <f>'State data for spotlight'!L6</f>
        <v>2.0458990541862843E-2</v>
      </c>
      <c r="M88" s="97">
        <f>'State data for spotlight'!L6</f>
        <v>2.0458990541862843E-2</v>
      </c>
      <c r="N88" s="96">
        <f>'State data for spotlight'!N6</f>
        <v>9.7278654845571522E-2</v>
      </c>
      <c r="O88" s="97">
        <f>'State data for spotlight'!N6</f>
        <v>9.7278654845571522E-2</v>
      </c>
      <c r="S88" s="115" t="s">
        <v>198</v>
      </c>
      <c r="T88" s="115"/>
      <c r="U88" s="112"/>
      <c r="V88" s="112">
        <v>1019</v>
      </c>
      <c r="W88" s="112">
        <v>1068</v>
      </c>
      <c r="X88" s="112">
        <v>1033</v>
      </c>
      <c r="Y88" s="112">
        <v>1005</v>
      </c>
      <c r="Z88" s="112">
        <v>993</v>
      </c>
    </row>
    <row r="89" spans="1:30" ht="15" customHeight="1" x14ac:dyDescent="0.25">
      <c r="A89" s="49" t="s">
        <v>6</v>
      </c>
      <c r="B89" s="49"/>
      <c r="C89" s="57" t="str">
        <f t="shared" si="3"/>
        <v>38,120</v>
      </c>
      <c r="D89" s="96">
        <f t="shared" si="4"/>
        <v>-5.9455512673411981E-3</v>
      </c>
      <c r="E89" s="97">
        <f t="shared" si="5"/>
        <v>-5.9455512673411981E-3</v>
      </c>
      <c r="F89" s="96">
        <f t="shared" si="6"/>
        <v>7.2132533622215611E-3</v>
      </c>
      <c r="G89" s="97">
        <f t="shared" si="7"/>
        <v>7.2132533622215611E-3</v>
      </c>
      <c r="H89" s="57"/>
      <c r="I89" s="57"/>
      <c r="J89" s="140" t="str">
        <f>'State data for spotlight'!J7</f>
        <v>3,674,745</v>
      </c>
      <c r="K89" s="140"/>
      <c r="L89" s="96">
        <f>'State data for spotlight'!L7</f>
        <v>-4.8048916624486848E-3</v>
      </c>
      <c r="M89" s="97">
        <f>'State data for spotlight'!L7</f>
        <v>-4.8048916624486848E-3</v>
      </c>
      <c r="N89" s="96">
        <f>'State data for spotlight'!N7</f>
        <v>6.9960159780158238E-2</v>
      </c>
      <c r="O89" s="97">
        <f>'State data for spotlight'!N7</f>
        <v>6.9960159780158238E-2</v>
      </c>
      <c r="S89" s="115" t="s">
        <v>199</v>
      </c>
      <c r="T89" s="115"/>
      <c r="U89" s="112"/>
      <c r="V89" s="112">
        <v>732</v>
      </c>
      <c r="W89" s="112">
        <v>755</v>
      </c>
      <c r="X89" s="112">
        <v>762</v>
      </c>
      <c r="Y89" s="112">
        <v>758</v>
      </c>
      <c r="Z89" s="112">
        <v>753</v>
      </c>
    </row>
    <row r="90" spans="1:30" ht="15" customHeight="1" x14ac:dyDescent="0.25">
      <c r="A90" s="49" t="s">
        <v>98</v>
      </c>
      <c r="B90" s="49"/>
      <c r="C90" s="57" t="str">
        <f t="shared" si="3"/>
        <v>$51,660</v>
      </c>
      <c r="D90" s="96">
        <f t="shared" si="4"/>
        <v>5.2427428141167853E-2</v>
      </c>
      <c r="E90" s="97">
        <f t="shared" si="5"/>
        <v>5.2427428141167853E-2</v>
      </c>
      <c r="F90" s="96">
        <f t="shared" si="6"/>
        <v>0.1454545454545455</v>
      </c>
      <c r="G90" s="97">
        <f t="shared" si="7"/>
        <v>0.1454545454545455</v>
      </c>
      <c r="H90" s="57"/>
      <c r="I90" s="57"/>
      <c r="J90" s="57"/>
      <c r="K90" s="57" t="str">
        <f>'State data for spotlight'!J8</f>
        <v>$47,209</v>
      </c>
      <c r="L90" s="96">
        <f>'State data for spotlight'!L8</f>
        <v>5.506898121546655E-2</v>
      </c>
      <c r="M90" s="97">
        <f>'State data for spotlight'!L8</f>
        <v>5.506898121546655E-2</v>
      </c>
      <c r="N90" s="96">
        <f>'State data for spotlight'!N8</f>
        <v>0.1204561491199776</v>
      </c>
      <c r="O90" s="97">
        <f>'State data for spotlight'!N8</f>
        <v>0.1204561491199776</v>
      </c>
      <c r="S90" s="115" t="s">
        <v>58</v>
      </c>
      <c r="T90" s="115"/>
      <c r="U90" s="112"/>
      <c r="V90" s="112">
        <v>1047</v>
      </c>
      <c r="W90" s="112">
        <v>1108</v>
      </c>
      <c r="X90" s="112">
        <v>1111</v>
      </c>
      <c r="Y90" s="112">
        <v>1110</v>
      </c>
      <c r="Z90" s="112">
        <v>1135</v>
      </c>
    </row>
    <row r="91" spans="1:30" ht="15" customHeight="1" x14ac:dyDescent="0.25">
      <c r="A91" s="49" t="s">
        <v>7</v>
      </c>
      <c r="B91" s="49"/>
      <c r="C91" s="57" t="str">
        <f t="shared" si="3"/>
        <v>$2,858.7 mil</v>
      </c>
      <c r="D91" s="96">
        <f t="shared" si="4"/>
        <v>3.5020114161366411E-2</v>
      </c>
      <c r="E91" s="97">
        <f t="shared" si="5"/>
        <v>3.5020114161366411E-2</v>
      </c>
      <c r="F91" s="96">
        <f t="shared" si="6"/>
        <v>0.15285559080853184</v>
      </c>
      <c r="G91" s="97">
        <f t="shared" si="7"/>
        <v>0.15285559080853184</v>
      </c>
      <c r="H91" s="57"/>
      <c r="I91" s="57"/>
      <c r="J91" s="57"/>
      <c r="K91" s="57" t="str">
        <f>'State data for spotlight'!J9</f>
        <v>$245.4 bil</v>
      </c>
      <c r="L91" s="96">
        <f>'State data for spotlight'!L9</f>
        <v>4.7371657837374626E-2</v>
      </c>
      <c r="M91" s="97">
        <f>'State data for spotlight'!L9</f>
        <v>4.7371657837374626E-2</v>
      </c>
      <c r="N91" s="96">
        <f>'State data for spotlight'!N9</f>
        <v>0.24227335855331145</v>
      </c>
      <c r="O91" s="97">
        <f>'State data for spotlight'!N9</f>
        <v>0.24227335855331145</v>
      </c>
      <c r="S91" s="118" t="s">
        <v>53</v>
      </c>
      <c r="T91" s="118"/>
      <c r="U91" s="112"/>
      <c r="V91" s="112">
        <v>19185</v>
      </c>
      <c r="W91" s="112">
        <v>19537</v>
      </c>
      <c r="X91" s="112">
        <v>19400</v>
      </c>
      <c r="Y91" s="112">
        <v>19364</v>
      </c>
      <c r="Z91" s="112">
        <v>19249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5" t="s">
        <v>202</v>
      </c>
      <c r="S93" s="115" t="s">
        <v>56</v>
      </c>
      <c r="T93" s="115"/>
      <c r="U93" s="112"/>
      <c r="V93" s="112">
        <v>1771</v>
      </c>
      <c r="W93" s="112">
        <v>1868</v>
      </c>
      <c r="X93" s="112">
        <v>1909</v>
      </c>
      <c r="Y93" s="112">
        <v>1994</v>
      </c>
      <c r="Z93" s="112">
        <v>1994</v>
      </c>
    </row>
    <row r="94" spans="1:30" ht="15" customHeight="1" x14ac:dyDescent="0.25">
      <c r="A94" s="136" t="s">
        <v>203</v>
      </c>
      <c r="S94" s="115" t="s">
        <v>57</v>
      </c>
      <c r="T94" s="115"/>
      <c r="U94" s="112"/>
      <c r="V94" s="112">
        <v>4924</v>
      </c>
      <c r="W94" s="112">
        <v>5055</v>
      </c>
      <c r="X94" s="112">
        <v>5125</v>
      </c>
      <c r="Y94" s="112">
        <v>5111</v>
      </c>
      <c r="Z94" s="112">
        <v>5183</v>
      </c>
    </row>
    <row r="95" spans="1:30" ht="15" customHeight="1" x14ac:dyDescent="0.25">
      <c r="A95" s="134" t="s">
        <v>286</v>
      </c>
      <c r="S95" s="115" t="s">
        <v>195</v>
      </c>
      <c r="T95" s="115"/>
      <c r="U95" s="112"/>
      <c r="V95" s="112">
        <v>537</v>
      </c>
      <c r="W95" s="112">
        <v>559</v>
      </c>
      <c r="X95" s="112">
        <v>552</v>
      </c>
      <c r="Y95" s="112">
        <v>565</v>
      </c>
      <c r="Z95" s="112">
        <v>560</v>
      </c>
    </row>
    <row r="96" spans="1:30" ht="15" customHeight="1" x14ac:dyDescent="0.25">
      <c r="A96" s="135" t="s">
        <v>278</v>
      </c>
      <c r="S96" s="115" t="s">
        <v>196</v>
      </c>
      <c r="T96" s="115"/>
      <c r="U96" s="112"/>
      <c r="V96" s="112">
        <v>2063</v>
      </c>
      <c r="W96" s="112">
        <v>2202</v>
      </c>
      <c r="X96" s="112">
        <v>2232</v>
      </c>
      <c r="Y96" s="112">
        <v>2251</v>
      </c>
      <c r="Z96" s="112">
        <v>2220</v>
      </c>
    </row>
    <row r="97" spans="1:32" ht="15" customHeight="1" x14ac:dyDescent="0.25">
      <c r="A97" s="134" t="s">
        <v>290</v>
      </c>
      <c r="S97" s="115" t="s">
        <v>197</v>
      </c>
      <c r="T97" s="115"/>
      <c r="U97" s="112"/>
      <c r="V97" s="112">
        <v>4101</v>
      </c>
      <c r="W97" s="112">
        <v>4108</v>
      </c>
      <c r="X97" s="112">
        <v>4045</v>
      </c>
      <c r="Y97" s="112">
        <v>3923</v>
      </c>
      <c r="Z97" s="112">
        <v>3762</v>
      </c>
    </row>
    <row r="98" spans="1:32" ht="15" customHeight="1" x14ac:dyDescent="0.25">
      <c r="A98" s="134" t="s">
        <v>291</v>
      </c>
      <c r="S98" s="115" t="s">
        <v>198</v>
      </c>
      <c r="T98" s="115"/>
      <c r="U98" s="112"/>
      <c r="V98" s="112">
        <v>1688</v>
      </c>
      <c r="W98" s="112">
        <v>1717</v>
      </c>
      <c r="X98" s="112">
        <v>1726</v>
      </c>
      <c r="Y98" s="112">
        <v>1715</v>
      </c>
      <c r="Z98" s="112">
        <v>1670</v>
      </c>
    </row>
    <row r="99" spans="1:32" ht="15" customHeight="1" x14ac:dyDescent="0.25">
      <c r="S99" s="115" t="s">
        <v>199</v>
      </c>
      <c r="T99" s="115"/>
      <c r="U99" s="112"/>
      <c r="V99" s="112">
        <v>65</v>
      </c>
      <c r="W99" s="112">
        <v>74</v>
      </c>
      <c r="X99" s="112">
        <v>78</v>
      </c>
      <c r="Y99" s="112">
        <v>86</v>
      </c>
      <c r="Z99" s="112">
        <v>87</v>
      </c>
    </row>
    <row r="100" spans="1:32" ht="15" customHeight="1" x14ac:dyDescent="0.25">
      <c r="S100" s="115" t="s">
        <v>58</v>
      </c>
      <c r="T100" s="115"/>
      <c r="U100" s="112"/>
      <c r="V100" s="112">
        <v>341</v>
      </c>
      <c r="W100" s="112">
        <v>382</v>
      </c>
      <c r="X100" s="112">
        <v>379</v>
      </c>
      <c r="Y100" s="112">
        <v>400</v>
      </c>
      <c r="Z100" s="112">
        <v>416</v>
      </c>
    </row>
    <row r="101" spans="1:32" x14ac:dyDescent="0.25">
      <c r="A101" s="18"/>
      <c r="S101" s="118" t="s">
        <v>53</v>
      </c>
      <c r="T101" s="118"/>
      <c r="U101" s="112"/>
      <c r="V101" s="112">
        <v>18663</v>
      </c>
      <c r="W101" s="112">
        <v>19001</v>
      </c>
      <c r="X101" s="112">
        <v>19017</v>
      </c>
      <c r="Y101" s="112">
        <v>18981</v>
      </c>
      <c r="Z101" s="112">
        <v>18854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204</v>
      </c>
      <c r="Y103" s="106" t="s">
        <v>281</v>
      </c>
      <c r="Z103" s="106" t="s">
        <v>287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37995</v>
      </c>
      <c r="W104" s="112">
        <v>38975</v>
      </c>
      <c r="X104" s="112">
        <v>38866</v>
      </c>
      <c r="Y104" s="112">
        <v>39056</v>
      </c>
      <c r="Z104" s="112">
        <v>39056</v>
      </c>
      <c r="AB104" s="109" t="str">
        <f>TEXT(Z104,"###,###")</f>
        <v>39,056</v>
      </c>
      <c r="AD104" s="130">
        <f>Z104/($Z$4)*100</f>
        <v>74.933328217033448</v>
      </c>
      <c r="AF104" s="109"/>
    </row>
    <row r="105" spans="1:32" x14ac:dyDescent="0.25">
      <c r="S105" s="115" t="s">
        <v>17</v>
      </c>
      <c r="T105" s="115"/>
      <c r="U105" s="112"/>
      <c r="V105" s="112">
        <v>10345</v>
      </c>
      <c r="W105" s="112">
        <v>10051</v>
      </c>
      <c r="X105" s="112">
        <v>10465</v>
      </c>
      <c r="Y105" s="112">
        <v>9817</v>
      </c>
      <c r="Z105" s="112">
        <v>9615</v>
      </c>
      <c r="AB105" s="109" t="str">
        <f>TEXT(Z105,"###,###")</f>
        <v>9,615</v>
      </c>
      <c r="AD105" s="130">
        <f>Z105/($Z$4)*100</f>
        <v>18.447458797797434</v>
      </c>
      <c r="AF105" s="109"/>
    </row>
    <row r="106" spans="1:32" x14ac:dyDescent="0.25">
      <c r="S106" s="118" t="s">
        <v>53</v>
      </c>
      <c r="T106" s="118"/>
      <c r="U106" s="120"/>
      <c r="V106" s="120">
        <v>48340</v>
      </c>
      <c r="W106" s="120">
        <v>49026</v>
      </c>
      <c r="X106" s="120">
        <v>49331</v>
      </c>
      <c r="Y106" s="120">
        <v>48873</v>
      </c>
      <c r="Z106" s="120">
        <v>48671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8927</v>
      </c>
      <c r="W108" s="112">
        <v>10104</v>
      </c>
      <c r="X108" s="112">
        <v>9432</v>
      </c>
      <c r="Y108" s="112">
        <v>9289</v>
      </c>
      <c r="Z108" s="112">
        <v>9076</v>
      </c>
      <c r="AB108" s="109" t="str">
        <f>TEXT(Z108,"###,###")</f>
        <v>9,076</v>
      </c>
      <c r="AD108" s="130">
        <f>Z108/($Z$4)*100</f>
        <v>17.413326682143474</v>
      </c>
      <c r="AF108" s="109"/>
    </row>
    <row r="109" spans="1:32" x14ac:dyDescent="0.25">
      <c r="S109" s="115" t="s">
        <v>20</v>
      </c>
      <c r="T109" s="115"/>
      <c r="U109" s="112"/>
      <c r="V109" s="112">
        <v>7691</v>
      </c>
      <c r="W109" s="112">
        <v>7847</v>
      </c>
      <c r="X109" s="112">
        <v>7484</v>
      </c>
      <c r="Y109" s="112">
        <v>7461</v>
      </c>
      <c r="Z109" s="112">
        <v>8230</v>
      </c>
      <c r="AB109" s="109" t="str">
        <f>TEXT(Z109,"###,###")</f>
        <v>8,230</v>
      </c>
      <c r="AD109" s="130">
        <f>Z109/($Z$4)*100</f>
        <v>15.790180541432436</v>
      </c>
      <c r="AF109" s="109"/>
    </row>
    <row r="110" spans="1:32" x14ac:dyDescent="0.25">
      <c r="S110" s="115" t="s">
        <v>21</v>
      </c>
      <c r="T110" s="115"/>
      <c r="U110" s="112"/>
      <c r="V110" s="112">
        <v>10685</v>
      </c>
      <c r="W110" s="112">
        <v>10321</v>
      </c>
      <c r="X110" s="112">
        <v>11284</v>
      </c>
      <c r="Y110" s="112">
        <v>10638</v>
      </c>
      <c r="Z110" s="112">
        <v>10306</v>
      </c>
      <c r="AB110" s="109" t="str">
        <f>TEXT(Z110,"###,###")</f>
        <v>10,306</v>
      </c>
      <c r="AD110" s="130">
        <f>Z110/($Z$4)*100</f>
        <v>19.773220007290725</v>
      </c>
      <c r="AF110" s="109"/>
    </row>
    <row r="111" spans="1:32" x14ac:dyDescent="0.25">
      <c r="S111" s="115" t="s">
        <v>22</v>
      </c>
      <c r="T111" s="115"/>
      <c r="U111" s="112"/>
      <c r="V111" s="112">
        <v>20840</v>
      </c>
      <c r="W111" s="112">
        <v>20710</v>
      </c>
      <c r="X111" s="112">
        <v>21063</v>
      </c>
      <c r="Y111" s="112">
        <v>20840</v>
      </c>
      <c r="Z111" s="112">
        <v>20902</v>
      </c>
      <c r="AB111" s="109" t="str">
        <f>TEXT(Z111,"###,###")</f>
        <v>20,902</v>
      </c>
      <c r="AD111" s="130">
        <f>Z111/($Z$4)*100</f>
        <v>40.102837627827554</v>
      </c>
      <c r="AF111" s="109"/>
    </row>
    <row r="112" spans="1:32" x14ac:dyDescent="0.25">
      <c r="S112" s="118" t="s">
        <v>53</v>
      </c>
      <c r="T112" s="118"/>
      <c r="U112" s="112"/>
      <c r="V112" s="112">
        <v>52121</v>
      </c>
      <c r="W112" s="112">
        <v>53078</v>
      </c>
      <c r="X112" s="112">
        <v>53189</v>
      </c>
      <c r="Y112" s="112">
        <v>52179</v>
      </c>
      <c r="Z112" s="112">
        <v>52121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42.74</v>
      </c>
      <c r="W118" s="131">
        <v>42.88</v>
      </c>
      <c r="X118" s="131">
        <v>42.89</v>
      </c>
      <c r="Y118" s="131">
        <v>43.18</v>
      </c>
      <c r="Z118" s="131">
        <v>43.27</v>
      </c>
      <c r="AB118" s="109" t="str">
        <f>TEXT(Z118,"##.0")</f>
        <v>43.3</v>
      </c>
    </row>
    <row r="120" spans="19:32" x14ac:dyDescent="0.25">
      <c r="S120" s="101" t="s">
        <v>100</v>
      </c>
      <c r="T120" s="112"/>
      <c r="U120" s="112"/>
      <c r="V120" s="112">
        <v>32286</v>
      </c>
      <c r="W120" s="112">
        <v>32821</v>
      </c>
      <c r="X120" s="112">
        <v>32724</v>
      </c>
      <c r="Y120" s="112">
        <v>32652</v>
      </c>
      <c r="Z120" s="112">
        <v>32381</v>
      </c>
      <c r="AB120" s="109" t="str">
        <f>TEXT(Z120,"###,###")</f>
        <v>32,381</v>
      </c>
    </row>
    <row r="121" spans="19:32" x14ac:dyDescent="0.25">
      <c r="S121" s="101" t="s">
        <v>101</v>
      </c>
      <c r="T121" s="112"/>
      <c r="U121" s="112"/>
      <c r="V121" s="112">
        <v>2807</v>
      </c>
      <c r="W121" s="112">
        <v>2864</v>
      </c>
      <c r="X121" s="112">
        <v>2809</v>
      </c>
      <c r="Y121" s="112">
        <v>2818</v>
      </c>
      <c r="Z121" s="112">
        <v>2870</v>
      </c>
      <c r="AB121" s="109" t="str">
        <f>TEXT(Z121,"###,###")</f>
        <v>2,870</v>
      </c>
    </row>
    <row r="122" spans="19:32" x14ac:dyDescent="0.25">
      <c r="S122" s="101" t="s">
        <v>102</v>
      </c>
      <c r="T122" s="112"/>
      <c r="U122" s="112"/>
      <c r="V122" s="112">
        <v>2763</v>
      </c>
      <c r="W122" s="112">
        <v>2851</v>
      </c>
      <c r="X122" s="112">
        <v>2884</v>
      </c>
      <c r="Y122" s="112">
        <v>2874</v>
      </c>
      <c r="Z122" s="112">
        <v>2877</v>
      </c>
      <c r="AB122" s="109" t="str">
        <f>TEXT(Z122,"###,###")</f>
        <v>2,877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35049</v>
      </c>
      <c r="W124" s="112">
        <v>35672</v>
      </c>
      <c r="X124" s="112">
        <v>35608</v>
      </c>
      <c r="Y124" s="112">
        <v>35526</v>
      </c>
      <c r="Z124" s="112">
        <v>35258</v>
      </c>
      <c r="AB124" s="109" t="str">
        <f>TEXT(Z124,"###,###")</f>
        <v>35,258</v>
      </c>
      <c r="AD124" s="127">
        <f>Z124/$Z$7*100</f>
        <v>92.49213011542497</v>
      </c>
    </row>
    <row r="125" spans="19:32" x14ac:dyDescent="0.25">
      <c r="S125" s="101" t="s">
        <v>104</v>
      </c>
      <c r="T125" s="112"/>
      <c r="U125" s="112"/>
      <c r="V125" s="112">
        <v>5570</v>
      </c>
      <c r="W125" s="112">
        <v>5715</v>
      </c>
      <c r="X125" s="112">
        <v>5693</v>
      </c>
      <c r="Y125" s="112">
        <v>5692</v>
      </c>
      <c r="Z125" s="112">
        <v>5747</v>
      </c>
      <c r="AB125" s="109" t="str">
        <f>TEXT(Z125,"###,###")</f>
        <v>5,747</v>
      </c>
      <c r="AD125" s="127">
        <f>Z125/$Z$7*100</f>
        <v>15.076075550891922</v>
      </c>
    </row>
    <row r="127" spans="19:32" x14ac:dyDescent="0.25">
      <c r="S127" s="101" t="s">
        <v>105</v>
      </c>
      <c r="T127" s="112"/>
      <c r="U127" s="112"/>
      <c r="V127" s="112">
        <v>19186</v>
      </c>
      <c r="W127" s="112">
        <v>19536</v>
      </c>
      <c r="X127" s="112">
        <v>19401</v>
      </c>
      <c r="Y127" s="112">
        <v>19363</v>
      </c>
      <c r="Z127" s="112">
        <v>19246</v>
      </c>
      <c r="AB127" s="109" t="str">
        <f>TEXT(Z127,"###,###")</f>
        <v>19,246</v>
      </c>
      <c r="AD127" s="127">
        <f>Z127/$Z$7*100</f>
        <v>50.487932843651627</v>
      </c>
    </row>
    <row r="128" spans="19:32" x14ac:dyDescent="0.25">
      <c r="S128" s="101" t="s">
        <v>106</v>
      </c>
      <c r="T128" s="112"/>
      <c r="U128" s="112"/>
      <c r="V128" s="112">
        <v>18664</v>
      </c>
      <c r="W128" s="112">
        <v>19001</v>
      </c>
      <c r="X128" s="112">
        <v>19013</v>
      </c>
      <c r="Y128" s="112">
        <v>18985</v>
      </c>
      <c r="Z128" s="112">
        <v>18849</v>
      </c>
      <c r="AB128" s="109" t="str">
        <f>TEXT(Z128,"###,###")</f>
        <v>18,849</v>
      </c>
      <c r="AD128" s="127">
        <f>Z128/$Z$7*100</f>
        <v>49.446484784889819</v>
      </c>
    </row>
    <row r="130" spans="19:20" x14ac:dyDescent="0.25">
      <c r="S130" s="101" t="s">
        <v>282</v>
      </c>
      <c r="T130" s="127">
        <v>84.944910807974821</v>
      </c>
    </row>
    <row r="131" spans="19:20" x14ac:dyDescent="0.25">
      <c r="S131" s="101" t="s">
        <v>283</v>
      </c>
      <c r="T131" s="127">
        <v>7.528856243441763</v>
      </c>
    </row>
    <row r="132" spans="19:20" x14ac:dyDescent="0.25">
      <c r="S132" s="101" t="s">
        <v>284</v>
      </c>
      <c r="T132" s="127">
        <v>7.5472193074501579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72C62E5C-5A59-4D45-AE44-665FE212940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C6AA6C37-2CF4-44C5-961A-665B97EF1B4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AF2DED84-E6B0-4297-8EA2-2B69AF2A30F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4D8DFDD9-C236-4BBB-9AC6-F5BA4CE2B4A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DB8082-006F-409F-AE96-2396AC2CBEA2}">
  <sheetPr codeName="Sheet122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169</v>
      </c>
      <c r="T1" s="99"/>
      <c r="U1" s="99"/>
      <c r="V1" s="99"/>
      <c r="W1" s="99"/>
      <c r="X1" s="99"/>
      <c r="Y1" s="100" t="s">
        <v>257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204</v>
      </c>
      <c r="Y2" s="103" t="s">
        <v>281</v>
      </c>
      <c r="Z2" s="103" t="s">
        <v>287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60" t="s">
        <v>292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169</v>
      </c>
      <c r="Y3" s="105" t="s">
        <v>257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8.58 Northern Grampians, Victoria,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8694</v>
      </c>
      <c r="W4" s="108">
        <v>9296</v>
      </c>
      <c r="X4" s="108">
        <v>9322</v>
      </c>
      <c r="Y4" s="108">
        <v>9251</v>
      </c>
      <c r="Z4" s="108">
        <v>9466</v>
      </c>
      <c r="AB4" s="109" t="str">
        <f>TEXT(Z4,"###,###")</f>
        <v>9,466</v>
      </c>
      <c r="AD4" s="110">
        <f>Z4/Y4-1</f>
        <v>2.3240730731812764E-2</v>
      </c>
      <c r="AF4" s="110">
        <f>Z4/V4-1</f>
        <v>8.8796871405567135E-2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4559</v>
      </c>
      <c r="W5" s="108">
        <v>4785</v>
      </c>
      <c r="X5" s="108">
        <v>4802</v>
      </c>
      <c r="Y5" s="108">
        <v>4710</v>
      </c>
      <c r="Z5" s="108">
        <v>4868</v>
      </c>
      <c r="AB5" s="109" t="str">
        <f>TEXT(Z5,"###,###")</f>
        <v>4,868</v>
      </c>
      <c r="AD5" s="110">
        <f t="shared" ref="AD5:AD9" si="0">Z5/Y5-1</f>
        <v>3.3545647558386404E-2</v>
      </c>
      <c r="AF5" s="110">
        <f t="shared" ref="AF5:AF9" si="1">Z5/V5-1</f>
        <v>6.7778021495942031E-2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4137</v>
      </c>
      <c r="W6" s="108">
        <v>4516</v>
      </c>
      <c r="X6" s="108">
        <v>4520</v>
      </c>
      <c r="Y6" s="108">
        <v>4539</v>
      </c>
      <c r="Z6" s="108">
        <v>4589</v>
      </c>
      <c r="AB6" s="109" t="str">
        <f>TEXT(Z6,"###,###")</f>
        <v>4,589</v>
      </c>
      <c r="AD6" s="110">
        <f t="shared" si="0"/>
        <v>1.1015642211940957E-2</v>
      </c>
      <c r="AF6" s="110">
        <f t="shared" si="1"/>
        <v>0.10925791636451532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5970</v>
      </c>
      <c r="W7" s="108">
        <v>6339</v>
      </c>
      <c r="X7" s="108">
        <v>6270</v>
      </c>
      <c r="Y7" s="108">
        <v>6401</v>
      </c>
      <c r="Z7" s="108">
        <v>6409</v>
      </c>
      <c r="AB7" s="109" t="str">
        <f>TEXT(Z7,"###,###")</f>
        <v>6,409</v>
      </c>
      <c r="AD7" s="110">
        <f t="shared" si="0"/>
        <v>1.2498047180127259E-3</v>
      </c>
      <c r="AF7" s="110">
        <f t="shared" si="1"/>
        <v>7.3534338358459017E-2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9,466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6,409</v>
      </c>
      <c r="P8" s="67"/>
      <c r="S8" s="107" t="s">
        <v>84</v>
      </c>
      <c r="T8" s="108"/>
      <c r="U8" s="108"/>
      <c r="V8" s="108">
        <v>33926.550000000003</v>
      </c>
      <c r="W8" s="108">
        <v>35316</v>
      </c>
      <c r="X8" s="108">
        <v>36769</v>
      </c>
      <c r="Y8" s="108">
        <v>35128.76</v>
      </c>
      <c r="Z8" s="108">
        <v>39153.43</v>
      </c>
      <c r="AB8" s="109" t="str">
        <f>TEXT(Z8,"$###,###")</f>
        <v>$39,153</v>
      </c>
      <c r="AD8" s="110">
        <f t="shared" si="0"/>
        <v>0.11456908812038913</v>
      </c>
      <c r="AF8" s="110">
        <f t="shared" si="1"/>
        <v>0.15406458953238689</v>
      </c>
    </row>
    <row r="9" spans="1:32" x14ac:dyDescent="0.25">
      <c r="A9" s="30" t="s">
        <v>14</v>
      </c>
      <c r="B9" s="71"/>
      <c r="C9" s="72"/>
      <c r="D9" s="73">
        <f>AD104</f>
        <v>66.944855271498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52.301451084412541</v>
      </c>
      <c r="P9" s="74" t="s">
        <v>85</v>
      </c>
      <c r="S9" s="107" t="s">
        <v>7</v>
      </c>
      <c r="T9" s="108"/>
      <c r="U9" s="108"/>
      <c r="V9" s="108">
        <v>260124166</v>
      </c>
      <c r="W9" s="108">
        <v>291356684</v>
      </c>
      <c r="X9" s="108">
        <v>308449005</v>
      </c>
      <c r="Y9" s="108">
        <v>325240385</v>
      </c>
      <c r="Z9" s="108">
        <v>329977949</v>
      </c>
      <c r="AB9" s="109" t="str">
        <f>TEXT(Z9/1000000,"$#,###.0")&amp;" mil"</f>
        <v>$330.0 mil</v>
      </c>
      <c r="AD9" s="110">
        <f t="shared" si="0"/>
        <v>1.4566346058162427E-2</v>
      </c>
      <c r="AF9" s="110">
        <f t="shared" si="1"/>
        <v>0.26854015170585877</v>
      </c>
    </row>
    <row r="10" spans="1:32" x14ac:dyDescent="0.25">
      <c r="A10" s="30" t="s">
        <v>17</v>
      </c>
      <c r="B10" s="71"/>
      <c r="C10" s="72"/>
      <c r="D10" s="73">
        <f>AD105</f>
        <v>17.208958377350516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47.542518333593385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77.016695272273367</v>
      </c>
      <c r="P11" s="74" t="s">
        <v>85</v>
      </c>
      <c r="S11" s="107" t="s">
        <v>29</v>
      </c>
      <c r="T11" s="112"/>
      <c r="U11" s="112"/>
      <c r="V11" s="112">
        <v>7352</v>
      </c>
      <c r="W11" s="112">
        <v>7817</v>
      </c>
      <c r="X11" s="112">
        <v>7905</v>
      </c>
      <c r="Y11" s="112">
        <v>7816</v>
      </c>
      <c r="Z11" s="112">
        <v>7992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12.716492432516773</v>
      </c>
      <c r="P12" s="74" t="s">
        <v>85</v>
      </c>
      <c r="S12" s="107" t="s">
        <v>30</v>
      </c>
      <c r="T12" s="112"/>
      <c r="U12" s="112"/>
      <c r="V12" s="112">
        <v>1344</v>
      </c>
      <c r="W12" s="112">
        <v>1485</v>
      </c>
      <c r="X12" s="112">
        <v>1411</v>
      </c>
      <c r="Y12" s="112">
        <v>1427</v>
      </c>
      <c r="Z12" s="112">
        <v>1474</v>
      </c>
    </row>
    <row r="13" spans="1:32" ht="15" customHeight="1" x14ac:dyDescent="0.25">
      <c r="A13" s="30" t="s">
        <v>19</v>
      </c>
      <c r="B13" s="72"/>
      <c r="C13" s="72"/>
      <c r="D13" s="73">
        <f>AD108</f>
        <v>15.603211493767166</v>
      </c>
      <c r="E13" s="74" t="s">
        <v>85</v>
      </c>
      <c r="F13" s="24"/>
      <c r="G13" s="142" t="s">
        <v>285</v>
      </c>
      <c r="H13" s="143"/>
      <c r="I13" s="143"/>
      <c r="J13" s="143"/>
      <c r="K13" s="143"/>
      <c r="L13" s="143"/>
      <c r="M13" s="81"/>
      <c r="N13" s="72"/>
      <c r="O13" s="73">
        <f>T132</f>
        <v>10.266812295209862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16.754701035284175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44.0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19.765476442002957</v>
      </c>
      <c r="E15" s="74" t="s">
        <v>85</v>
      </c>
      <c r="F15" s="24"/>
      <c r="G15" s="33" t="s">
        <v>279</v>
      </c>
      <c r="H15" s="72"/>
      <c r="I15" s="72"/>
      <c r="J15" s="72"/>
      <c r="K15" s="82"/>
      <c r="L15" s="72"/>
      <c r="M15" s="72"/>
      <c r="N15" s="72"/>
      <c r="O15" s="73">
        <f>AB38</f>
        <v>17.3118950983453</v>
      </c>
      <c r="P15" s="74" t="s">
        <v>85</v>
      </c>
      <c r="S15" s="115" t="s">
        <v>61</v>
      </c>
      <c r="T15" s="115"/>
      <c r="U15" s="116"/>
      <c r="V15" s="116">
        <v>737</v>
      </c>
      <c r="W15" s="116">
        <v>785</v>
      </c>
      <c r="X15" s="116">
        <v>875</v>
      </c>
      <c r="Y15" s="112">
        <v>877</v>
      </c>
      <c r="Z15" s="112">
        <v>892</v>
      </c>
      <c r="AB15" s="117">
        <f t="shared" ref="AB15:AB34" si="2">IF(Z15="np",0,Z15/$Z$34)</f>
        <v>9.4231988168180861E-2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34.512993872807947</v>
      </c>
      <c r="E16" s="85" t="s">
        <v>85</v>
      </c>
      <c r="F16" s="24"/>
      <c r="G16" s="86" t="s">
        <v>280</v>
      </c>
      <c r="H16" s="35"/>
      <c r="I16" s="35"/>
      <c r="J16" s="35"/>
      <c r="K16" s="36"/>
      <c r="L16" s="35"/>
      <c r="M16" s="35"/>
      <c r="N16" s="35"/>
      <c r="O16" s="84">
        <f>AB37</f>
        <v>82.688104901654697</v>
      </c>
      <c r="P16" s="37" t="s">
        <v>85</v>
      </c>
      <c r="S16" s="115" t="s">
        <v>62</v>
      </c>
      <c r="T16" s="115"/>
      <c r="U16" s="116"/>
      <c r="V16" s="116">
        <v>190</v>
      </c>
      <c r="W16" s="116">
        <v>99</v>
      </c>
      <c r="X16" s="116">
        <v>161</v>
      </c>
      <c r="Y16" s="112">
        <v>176</v>
      </c>
      <c r="Z16" s="112">
        <v>193</v>
      </c>
      <c r="AB16" s="117">
        <f t="shared" si="2"/>
        <v>2.0388759771814917E-2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814</v>
      </c>
      <c r="W17" s="116">
        <v>1075</v>
      </c>
      <c r="X17" s="116">
        <v>1043</v>
      </c>
      <c r="Y17" s="112">
        <v>920</v>
      </c>
      <c r="Z17" s="112">
        <v>927</v>
      </c>
      <c r="AB17" s="117">
        <f t="shared" si="2"/>
        <v>9.7929431650116208E-2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289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72</v>
      </c>
      <c r="W18" s="116">
        <v>71</v>
      </c>
      <c r="X18" s="116">
        <v>76</v>
      </c>
      <c r="Y18" s="112">
        <v>64</v>
      </c>
      <c r="Z18" s="112">
        <v>62</v>
      </c>
      <c r="AB18" s="117">
        <f t="shared" si="2"/>
        <v>6.5497570251426161E-3</v>
      </c>
    </row>
    <row r="19" spans="1:28" x14ac:dyDescent="0.25">
      <c r="A19" s="63" t="str">
        <f>$S$1&amp;" ("&amp;$V$2&amp;" to "&amp;$Z$2&amp;")"</f>
        <v>Northern Grampians (2016-17 to 2020-21)</v>
      </c>
      <c r="B19" s="63"/>
      <c r="C19" s="63"/>
      <c r="D19" s="63"/>
      <c r="E19" s="63"/>
      <c r="F19" s="63"/>
      <c r="G19" s="63" t="str">
        <f>$S$1&amp;" ("&amp;$V$2&amp;" to "&amp;$Z$2&amp;")"</f>
        <v>Northern Grampians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451</v>
      </c>
      <c r="W19" s="116">
        <v>444</v>
      </c>
      <c r="X19" s="116">
        <v>459</v>
      </c>
      <c r="Y19" s="112">
        <v>414</v>
      </c>
      <c r="Z19" s="112">
        <v>405</v>
      </c>
      <c r="AB19" s="117">
        <f t="shared" si="2"/>
        <v>4.2784703148109018E-2</v>
      </c>
    </row>
    <row r="20" spans="1:28" x14ac:dyDescent="0.25">
      <c r="S20" s="115" t="s">
        <v>66</v>
      </c>
      <c r="T20" s="115"/>
      <c r="U20" s="116"/>
      <c r="V20" s="116">
        <v>181</v>
      </c>
      <c r="W20" s="116">
        <v>221</v>
      </c>
      <c r="X20" s="116">
        <v>194</v>
      </c>
      <c r="Y20" s="112">
        <v>243</v>
      </c>
      <c r="Z20" s="112">
        <v>297</v>
      </c>
      <c r="AB20" s="117">
        <f t="shared" si="2"/>
        <v>3.1375448975279947E-2</v>
      </c>
    </row>
    <row r="21" spans="1:28" x14ac:dyDescent="0.25">
      <c r="S21" s="115" t="s">
        <v>67</v>
      </c>
      <c r="T21" s="115"/>
      <c r="U21" s="116"/>
      <c r="V21" s="116">
        <v>648</v>
      </c>
      <c r="W21" s="116">
        <v>666</v>
      </c>
      <c r="X21" s="116">
        <v>631</v>
      </c>
      <c r="Y21" s="112">
        <v>687</v>
      </c>
      <c r="Z21" s="112">
        <v>733</v>
      </c>
      <c r="AB21" s="117">
        <f t="shared" si="2"/>
        <v>7.7435030635960272E-2</v>
      </c>
    </row>
    <row r="22" spans="1:28" x14ac:dyDescent="0.25">
      <c r="S22" s="115" t="s">
        <v>68</v>
      </c>
      <c r="T22" s="115"/>
      <c r="U22" s="116"/>
      <c r="V22" s="116">
        <v>597</v>
      </c>
      <c r="W22" s="116">
        <v>647</v>
      </c>
      <c r="X22" s="116">
        <v>593</v>
      </c>
      <c r="Y22" s="112">
        <v>569</v>
      </c>
      <c r="Z22" s="112">
        <v>636</v>
      </c>
      <c r="AB22" s="117">
        <f t="shared" si="2"/>
        <v>6.7187830128882312E-2</v>
      </c>
    </row>
    <row r="23" spans="1:28" x14ac:dyDescent="0.25">
      <c r="S23" s="115" t="s">
        <v>69</v>
      </c>
      <c r="T23" s="115"/>
      <c r="U23" s="116"/>
      <c r="V23" s="116">
        <v>271</v>
      </c>
      <c r="W23" s="116">
        <v>283</v>
      </c>
      <c r="X23" s="116">
        <v>274</v>
      </c>
      <c r="Y23" s="112">
        <v>262</v>
      </c>
      <c r="Z23" s="112">
        <v>295</v>
      </c>
      <c r="AB23" s="117">
        <f t="shared" si="2"/>
        <v>3.116416649059793E-2</v>
      </c>
    </row>
    <row r="24" spans="1:28" x14ac:dyDescent="0.25">
      <c r="S24" s="115" t="s">
        <v>70</v>
      </c>
      <c r="T24" s="115"/>
      <c r="U24" s="116"/>
      <c r="V24" s="116">
        <v>37</v>
      </c>
      <c r="W24" s="116">
        <v>31</v>
      </c>
      <c r="X24" s="116">
        <v>42</v>
      </c>
      <c r="Y24" s="112">
        <v>33</v>
      </c>
      <c r="Z24" s="112">
        <v>26</v>
      </c>
      <c r="AB24" s="117">
        <f t="shared" si="2"/>
        <v>2.746672300866258E-3</v>
      </c>
    </row>
    <row r="25" spans="1:28" x14ac:dyDescent="0.25">
      <c r="S25" s="115" t="s">
        <v>71</v>
      </c>
      <c r="T25" s="115"/>
      <c r="U25" s="116"/>
      <c r="V25" s="116">
        <v>212</v>
      </c>
      <c r="W25" s="116">
        <v>226</v>
      </c>
      <c r="X25" s="116">
        <v>209</v>
      </c>
      <c r="Y25" s="112">
        <v>209</v>
      </c>
      <c r="Z25" s="112">
        <v>202</v>
      </c>
      <c r="AB25" s="117">
        <f t="shared" si="2"/>
        <v>2.1339530952884007E-2</v>
      </c>
    </row>
    <row r="26" spans="1:28" x14ac:dyDescent="0.25">
      <c r="S26" s="115" t="s">
        <v>72</v>
      </c>
      <c r="T26" s="115"/>
      <c r="U26" s="116"/>
      <c r="V26" s="116">
        <v>84</v>
      </c>
      <c r="W26" s="116">
        <v>98</v>
      </c>
      <c r="X26" s="116">
        <v>94</v>
      </c>
      <c r="Y26" s="112">
        <v>113</v>
      </c>
      <c r="Z26" s="112">
        <v>134</v>
      </c>
      <c r="AB26" s="117">
        <f t="shared" si="2"/>
        <v>1.415592647369533E-2</v>
      </c>
    </row>
    <row r="27" spans="1:28" x14ac:dyDescent="0.25">
      <c r="S27" s="115" t="s">
        <v>73</v>
      </c>
      <c r="T27" s="115"/>
      <c r="U27" s="116"/>
      <c r="V27" s="116">
        <v>244</v>
      </c>
      <c r="W27" s="116">
        <v>248</v>
      </c>
      <c r="X27" s="116">
        <v>244</v>
      </c>
      <c r="Y27" s="112">
        <v>237</v>
      </c>
      <c r="Z27" s="112">
        <v>262</v>
      </c>
      <c r="AB27" s="117">
        <f t="shared" si="2"/>
        <v>2.7678005493344603E-2</v>
      </c>
    </row>
    <row r="28" spans="1:28" x14ac:dyDescent="0.25">
      <c r="S28" s="115" t="s">
        <v>74</v>
      </c>
      <c r="T28" s="115"/>
      <c r="U28" s="116"/>
      <c r="V28" s="116">
        <v>498</v>
      </c>
      <c r="W28" s="116">
        <v>509</v>
      </c>
      <c r="X28" s="116">
        <v>475</v>
      </c>
      <c r="Y28" s="112">
        <v>464</v>
      </c>
      <c r="Z28" s="112">
        <v>553</v>
      </c>
      <c r="AB28" s="117">
        <f t="shared" si="2"/>
        <v>5.841960701457849E-2</v>
      </c>
    </row>
    <row r="29" spans="1:28" x14ac:dyDescent="0.25">
      <c r="S29" s="115" t="s">
        <v>75</v>
      </c>
      <c r="T29" s="115"/>
      <c r="U29" s="116"/>
      <c r="V29" s="116">
        <v>680</v>
      </c>
      <c r="W29" s="116">
        <v>646</v>
      </c>
      <c r="X29" s="116">
        <v>1009</v>
      </c>
      <c r="Y29" s="112">
        <v>699</v>
      </c>
      <c r="Z29" s="112">
        <v>566</v>
      </c>
      <c r="AB29" s="117">
        <f t="shared" si="2"/>
        <v>5.9792943165011624E-2</v>
      </c>
    </row>
    <row r="30" spans="1:28" x14ac:dyDescent="0.25">
      <c r="S30" s="115" t="s">
        <v>76</v>
      </c>
      <c r="T30" s="115"/>
      <c r="U30" s="116"/>
      <c r="V30" s="116">
        <v>479</v>
      </c>
      <c r="W30" s="116">
        <v>544</v>
      </c>
      <c r="X30" s="116">
        <v>308</v>
      </c>
      <c r="Y30" s="112">
        <v>490</v>
      </c>
      <c r="Z30" s="112">
        <v>442</v>
      </c>
      <c r="AB30" s="117">
        <f t="shared" si="2"/>
        <v>4.669342911472639E-2</v>
      </c>
    </row>
    <row r="31" spans="1:28" x14ac:dyDescent="0.25">
      <c r="S31" s="115" t="s">
        <v>77</v>
      </c>
      <c r="T31" s="115"/>
      <c r="U31" s="116"/>
      <c r="V31" s="116">
        <v>935</v>
      </c>
      <c r="W31" s="116">
        <v>1215</v>
      </c>
      <c r="X31" s="116">
        <v>1222</v>
      </c>
      <c r="Y31" s="112">
        <v>1406</v>
      </c>
      <c r="Z31" s="112">
        <v>1521</v>
      </c>
      <c r="AB31" s="117">
        <f t="shared" si="2"/>
        <v>0.1606803296006761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224</v>
      </c>
      <c r="W32" s="116">
        <v>266</v>
      </c>
      <c r="X32" s="116">
        <v>286</v>
      </c>
      <c r="Y32" s="112">
        <v>269</v>
      </c>
      <c r="Z32" s="112">
        <v>261</v>
      </c>
      <c r="AB32" s="117">
        <f t="shared" si="2"/>
        <v>2.7572364251003591E-2</v>
      </c>
    </row>
    <row r="33" spans="19:32" x14ac:dyDescent="0.25">
      <c r="S33" s="115" t="s">
        <v>79</v>
      </c>
      <c r="T33" s="115"/>
      <c r="U33" s="116"/>
      <c r="V33" s="116">
        <v>164</v>
      </c>
      <c r="W33" s="116">
        <v>209</v>
      </c>
      <c r="X33" s="116">
        <v>229</v>
      </c>
      <c r="Y33" s="112">
        <v>230</v>
      </c>
      <c r="Z33" s="112">
        <v>244</v>
      </c>
      <c r="AB33" s="117">
        <f t="shared" si="2"/>
        <v>2.5776463131206424E-2</v>
      </c>
    </row>
    <row r="34" spans="19:32" x14ac:dyDescent="0.25">
      <c r="S34" s="118" t="s">
        <v>53</v>
      </c>
      <c r="T34" s="118"/>
      <c r="U34" s="119"/>
      <c r="V34" s="119">
        <v>8695</v>
      </c>
      <c r="W34" s="119">
        <v>9298</v>
      </c>
      <c r="X34" s="119">
        <v>9319</v>
      </c>
      <c r="Y34" s="120">
        <v>9249</v>
      </c>
      <c r="Z34" s="120">
        <v>9466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4989</v>
      </c>
      <c r="W37" s="112">
        <v>5347</v>
      </c>
      <c r="X37" s="112">
        <v>5137</v>
      </c>
      <c r="Y37" s="112">
        <v>5220</v>
      </c>
      <c r="Z37" s="112">
        <v>5297</v>
      </c>
      <c r="AB37" s="132">
        <f>Z37/Z40*100</f>
        <v>82.688104901654697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980</v>
      </c>
      <c r="W38" s="112">
        <v>992</v>
      </c>
      <c r="X38" s="112">
        <v>1137</v>
      </c>
      <c r="Y38" s="112">
        <v>1186</v>
      </c>
      <c r="Z38" s="112">
        <v>1109</v>
      </c>
      <c r="AB38" s="132">
        <f>Z38/Z40*100</f>
        <v>17.3118950983453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5969</v>
      </c>
      <c r="W40" s="112">
        <v>6339</v>
      </c>
      <c r="X40" s="112">
        <v>6274</v>
      </c>
      <c r="Y40" s="112">
        <v>6406</v>
      </c>
      <c r="Z40" s="112">
        <v>6406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12</v>
      </c>
      <c r="W44" s="112">
        <v>8</v>
      </c>
      <c r="X44" s="112">
        <v>9</v>
      </c>
      <c r="Y44" s="112">
        <v>10</v>
      </c>
      <c r="Z44" s="112">
        <v>17</v>
      </c>
    </row>
    <row r="45" spans="19:32" x14ac:dyDescent="0.25">
      <c r="S45" s="115" t="s">
        <v>37</v>
      </c>
      <c r="T45" s="115"/>
      <c r="U45" s="112"/>
      <c r="V45" s="112">
        <v>157</v>
      </c>
      <c r="W45" s="112">
        <v>169</v>
      </c>
      <c r="X45" s="112">
        <v>137</v>
      </c>
      <c r="Y45" s="112">
        <v>126</v>
      </c>
      <c r="Z45" s="112">
        <v>131</v>
      </c>
    </row>
    <row r="46" spans="19:32" x14ac:dyDescent="0.25">
      <c r="S46" s="115" t="s">
        <v>38</v>
      </c>
      <c r="T46" s="115"/>
      <c r="U46" s="112"/>
      <c r="V46" s="112">
        <v>307</v>
      </c>
      <c r="W46" s="112">
        <v>318</v>
      </c>
      <c r="X46" s="112">
        <v>314</v>
      </c>
      <c r="Y46" s="112">
        <v>331</v>
      </c>
      <c r="Z46" s="112">
        <v>326</v>
      </c>
    </row>
    <row r="47" spans="19:32" x14ac:dyDescent="0.25">
      <c r="S47" s="115" t="s">
        <v>39</v>
      </c>
      <c r="T47" s="115"/>
      <c r="U47" s="112"/>
      <c r="V47" s="112">
        <v>388</v>
      </c>
      <c r="W47" s="112">
        <v>440</v>
      </c>
      <c r="X47" s="112">
        <v>439</v>
      </c>
      <c r="Y47" s="112">
        <v>382</v>
      </c>
      <c r="Z47" s="112">
        <v>433</v>
      </c>
    </row>
    <row r="48" spans="19:32" x14ac:dyDescent="0.25">
      <c r="S48" s="115" t="s">
        <v>40</v>
      </c>
      <c r="T48" s="115"/>
      <c r="U48" s="112"/>
      <c r="V48" s="112">
        <v>505</v>
      </c>
      <c r="W48" s="112">
        <v>534</v>
      </c>
      <c r="X48" s="112">
        <v>539</v>
      </c>
      <c r="Y48" s="112">
        <v>531</v>
      </c>
      <c r="Z48" s="112">
        <v>563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382</v>
      </c>
      <c r="W49" s="112">
        <v>413</v>
      </c>
      <c r="X49" s="112">
        <v>478</v>
      </c>
      <c r="Y49" s="112">
        <v>446</v>
      </c>
      <c r="Z49" s="112">
        <v>506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Northern Grampians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288</v>
      </c>
      <c r="W50" s="112">
        <v>293</v>
      </c>
      <c r="X50" s="112">
        <v>328</v>
      </c>
      <c r="Y50" s="112">
        <v>342</v>
      </c>
      <c r="Z50" s="112">
        <v>349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359</v>
      </c>
      <c r="W51" s="112">
        <v>362</v>
      </c>
      <c r="X51" s="112">
        <v>328</v>
      </c>
      <c r="Y51" s="112">
        <v>315</v>
      </c>
      <c r="Z51" s="112">
        <v>350</v>
      </c>
    </row>
    <row r="52" spans="1:26" ht="15" customHeight="1" x14ac:dyDescent="0.25">
      <c r="S52" s="115" t="s">
        <v>44</v>
      </c>
      <c r="T52" s="115"/>
      <c r="U52" s="112"/>
      <c r="V52" s="112">
        <v>458</v>
      </c>
      <c r="W52" s="112">
        <v>469</v>
      </c>
      <c r="X52" s="112">
        <v>402</v>
      </c>
      <c r="Y52" s="112">
        <v>361</v>
      </c>
      <c r="Z52" s="112">
        <v>355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422</v>
      </c>
      <c r="W53" s="112">
        <v>431</v>
      </c>
      <c r="X53" s="112">
        <v>471</v>
      </c>
      <c r="Y53" s="112">
        <v>470</v>
      </c>
      <c r="Z53" s="112">
        <v>471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449</v>
      </c>
      <c r="W54" s="112">
        <v>491</v>
      </c>
      <c r="X54" s="112">
        <v>469</v>
      </c>
      <c r="Y54" s="112">
        <v>435</v>
      </c>
      <c r="Z54" s="112">
        <v>429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379</v>
      </c>
      <c r="W55" s="112">
        <v>386</v>
      </c>
      <c r="X55" s="112">
        <v>391</v>
      </c>
      <c r="Y55" s="112">
        <v>431</v>
      </c>
      <c r="Z55" s="112">
        <v>428</v>
      </c>
    </row>
    <row r="56" spans="1:26" ht="15" customHeight="1" x14ac:dyDescent="0.25">
      <c r="S56" s="115" t="s">
        <v>48</v>
      </c>
      <c r="T56" s="115"/>
      <c r="U56" s="112"/>
      <c r="V56" s="112">
        <v>225</v>
      </c>
      <c r="W56" s="112">
        <v>236</v>
      </c>
      <c r="X56" s="112">
        <v>278</v>
      </c>
      <c r="Y56" s="112">
        <v>270</v>
      </c>
      <c r="Z56" s="112">
        <v>252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132</v>
      </c>
      <c r="W57" s="112">
        <v>128</v>
      </c>
      <c r="X57" s="112">
        <v>120</v>
      </c>
      <c r="Y57" s="112">
        <v>147</v>
      </c>
      <c r="Z57" s="112">
        <v>146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62</v>
      </c>
      <c r="W58" s="112">
        <v>71</v>
      </c>
      <c r="X58" s="112">
        <v>60</v>
      </c>
      <c r="Y58" s="112">
        <v>72</v>
      </c>
      <c r="Z58" s="112">
        <v>67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16</v>
      </c>
      <c r="W59" s="112">
        <v>24</v>
      </c>
      <c r="X59" s="112">
        <v>19</v>
      </c>
      <c r="Y59" s="112">
        <v>26</v>
      </c>
      <c r="Z59" s="112">
        <v>33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17</v>
      </c>
      <c r="W60" s="112">
        <v>19</v>
      </c>
      <c r="X60" s="112">
        <v>18</v>
      </c>
      <c r="Y60" s="112">
        <v>17</v>
      </c>
      <c r="Z60" s="112">
        <v>12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4555</v>
      </c>
      <c r="W61" s="112">
        <v>4784</v>
      </c>
      <c r="X61" s="112">
        <v>4797</v>
      </c>
      <c r="Y61" s="112">
        <v>4706</v>
      </c>
      <c r="Z61" s="112">
        <v>4868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6</v>
      </c>
      <c r="W63" s="112">
        <v>11</v>
      </c>
      <c r="X63" s="112">
        <v>4</v>
      </c>
      <c r="Y63" s="112">
        <v>4</v>
      </c>
      <c r="Z63" s="112">
        <v>12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121</v>
      </c>
      <c r="W64" s="112">
        <v>122</v>
      </c>
      <c r="X64" s="112">
        <v>111</v>
      </c>
      <c r="Y64" s="112">
        <v>106</v>
      </c>
      <c r="Z64" s="112">
        <v>135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Northern Grampians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307</v>
      </c>
      <c r="W65" s="112">
        <v>325</v>
      </c>
      <c r="X65" s="112">
        <v>333</v>
      </c>
      <c r="Y65" s="112">
        <v>311</v>
      </c>
      <c r="Z65" s="112">
        <v>305</v>
      </c>
    </row>
    <row r="66" spans="1:26" x14ac:dyDescent="0.25">
      <c r="S66" s="115" t="s">
        <v>39</v>
      </c>
      <c r="T66" s="115"/>
      <c r="U66" s="112"/>
      <c r="V66" s="112">
        <v>387</v>
      </c>
      <c r="W66" s="112">
        <v>450</v>
      </c>
      <c r="X66" s="112">
        <v>401</v>
      </c>
      <c r="Y66" s="112">
        <v>431</v>
      </c>
      <c r="Z66" s="112">
        <v>455</v>
      </c>
    </row>
    <row r="67" spans="1:26" x14ac:dyDescent="0.25">
      <c r="S67" s="115" t="s">
        <v>40</v>
      </c>
      <c r="T67" s="115"/>
      <c r="U67" s="112"/>
      <c r="V67" s="112">
        <v>434</v>
      </c>
      <c r="W67" s="112">
        <v>473</v>
      </c>
      <c r="X67" s="112">
        <v>521</v>
      </c>
      <c r="Y67" s="112">
        <v>479</v>
      </c>
      <c r="Z67" s="112">
        <v>476</v>
      </c>
    </row>
    <row r="68" spans="1:26" x14ac:dyDescent="0.25">
      <c r="S68" s="115" t="s">
        <v>41</v>
      </c>
      <c r="T68" s="115"/>
      <c r="U68" s="112"/>
      <c r="V68" s="112">
        <v>316</v>
      </c>
      <c r="W68" s="112">
        <v>365</v>
      </c>
      <c r="X68" s="112">
        <v>385</v>
      </c>
      <c r="Y68" s="112">
        <v>420</v>
      </c>
      <c r="Z68" s="112">
        <v>435</v>
      </c>
    </row>
    <row r="69" spans="1:26" x14ac:dyDescent="0.25">
      <c r="S69" s="115" t="s">
        <v>42</v>
      </c>
      <c r="T69" s="115"/>
      <c r="U69" s="112"/>
      <c r="V69" s="112">
        <v>310</v>
      </c>
      <c r="W69" s="112">
        <v>300</v>
      </c>
      <c r="X69" s="112">
        <v>284</v>
      </c>
      <c r="Y69" s="112">
        <v>291</v>
      </c>
      <c r="Z69" s="112">
        <v>341</v>
      </c>
    </row>
    <row r="70" spans="1:26" x14ac:dyDescent="0.25">
      <c r="S70" s="115" t="s">
        <v>43</v>
      </c>
      <c r="T70" s="115"/>
      <c r="U70" s="112"/>
      <c r="V70" s="112">
        <v>324</v>
      </c>
      <c r="W70" s="112">
        <v>295</v>
      </c>
      <c r="X70" s="112">
        <v>319</v>
      </c>
      <c r="Y70" s="112">
        <v>330</v>
      </c>
      <c r="Z70" s="112">
        <v>311</v>
      </c>
    </row>
    <row r="71" spans="1:26" x14ac:dyDescent="0.25">
      <c r="S71" s="115" t="s">
        <v>44</v>
      </c>
      <c r="T71" s="115"/>
      <c r="U71" s="112"/>
      <c r="V71" s="112">
        <v>412</v>
      </c>
      <c r="W71" s="112">
        <v>492</v>
      </c>
      <c r="X71" s="112">
        <v>432</v>
      </c>
      <c r="Y71" s="112">
        <v>424</v>
      </c>
      <c r="Z71" s="112">
        <v>406</v>
      </c>
    </row>
    <row r="72" spans="1:26" x14ac:dyDescent="0.25">
      <c r="S72" s="115" t="s">
        <v>45</v>
      </c>
      <c r="T72" s="115"/>
      <c r="U72" s="112"/>
      <c r="V72" s="112">
        <v>456</v>
      </c>
      <c r="W72" s="112">
        <v>514</v>
      </c>
      <c r="X72" s="112">
        <v>506</v>
      </c>
      <c r="Y72" s="112">
        <v>504</v>
      </c>
      <c r="Z72" s="112">
        <v>458</v>
      </c>
    </row>
    <row r="73" spans="1:26" x14ac:dyDescent="0.25">
      <c r="S73" s="115" t="s">
        <v>46</v>
      </c>
      <c r="T73" s="115"/>
      <c r="U73" s="112"/>
      <c r="V73" s="112">
        <v>421</v>
      </c>
      <c r="W73" s="112">
        <v>470</v>
      </c>
      <c r="X73" s="112">
        <v>506</v>
      </c>
      <c r="Y73" s="112">
        <v>484</v>
      </c>
      <c r="Z73" s="112">
        <v>479</v>
      </c>
    </row>
    <row r="74" spans="1:26" x14ac:dyDescent="0.25">
      <c r="S74" s="115" t="s">
        <v>47</v>
      </c>
      <c r="T74" s="115"/>
      <c r="U74" s="112"/>
      <c r="V74" s="112">
        <v>344</v>
      </c>
      <c r="W74" s="112">
        <v>354</v>
      </c>
      <c r="X74" s="112">
        <v>352</v>
      </c>
      <c r="Y74" s="112">
        <v>371</v>
      </c>
      <c r="Z74" s="112">
        <v>395</v>
      </c>
    </row>
    <row r="75" spans="1:26" x14ac:dyDescent="0.25">
      <c r="S75" s="115" t="s">
        <v>48</v>
      </c>
      <c r="T75" s="115"/>
      <c r="U75" s="112"/>
      <c r="V75" s="112">
        <v>156</v>
      </c>
      <c r="W75" s="112">
        <v>188</v>
      </c>
      <c r="X75" s="112">
        <v>201</v>
      </c>
      <c r="Y75" s="112">
        <v>226</v>
      </c>
      <c r="Z75" s="112">
        <v>218</v>
      </c>
    </row>
    <row r="76" spans="1:26" x14ac:dyDescent="0.25">
      <c r="S76" s="115" t="s">
        <v>49</v>
      </c>
      <c r="T76" s="115"/>
      <c r="U76" s="112"/>
      <c r="V76" s="112">
        <v>61</v>
      </c>
      <c r="W76" s="112">
        <v>64</v>
      </c>
      <c r="X76" s="112">
        <v>77</v>
      </c>
      <c r="Y76" s="112">
        <v>85</v>
      </c>
      <c r="Z76" s="112">
        <v>79</v>
      </c>
    </row>
    <row r="77" spans="1:26" x14ac:dyDescent="0.25">
      <c r="S77" s="115" t="s">
        <v>50</v>
      </c>
      <c r="T77" s="115"/>
      <c r="U77" s="112"/>
      <c r="V77" s="112">
        <v>43</v>
      </c>
      <c r="W77" s="112">
        <v>45</v>
      </c>
      <c r="X77" s="112">
        <v>44</v>
      </c>
      <c r="Y77" s="112">
        <v>41</v>
      </c>
      <c r="Z77" s="112">
        <v>39</v>
      </c>
    </row>
    <row r="78" spans="1:26" x14ac:dyDescent="0.25">
      <c r="S78" s="115" t="s">
        <v>51</v>
      </c>
      <c r="T78" s="115"/>
      <c r="U78" s="112"/>
      <c r="V78" s="112">
        <v>20</v>
      </c>
      <c r="W78" s="112">
        <v>17</v>
      </c>
      <c r="X78" s="112">
        <v>14</v>
      </c>
      <c r="Y78" s="112">
        <v>25</v>
      </c>
      <c r="Z78" s="112">
        <v>26</v>
      </c>
    </row>
    <row r="79" spans="1:26" x14ac:dyDescent="0.25">
      <c r="S79" s="115" t="s">
        <v>52</v>
      </c>
      <c r="T79" s="115"/>
      <c r="U79" s="112"/>
      <c r="V79" s="112">
        <v>20</v>
      </c>
      <c r="W79" s="112">
        <v>18</v>
      </c>
      <c r="X79" s="112">
        <v>19</v>
      </c>
      <c r="Y79" s="112">
        <v>15</v>
      </c>
      <c r="Z79" s="112">
        <v>19</v>
      </c>
    </row>
    <row r="80" spans="1:26" x14ac:dyDescent="0.25">
      <c r="S80" s="118" t="s">
        <v>53</v>
      </c>
      <c r="T80" s="118"/>
      <c r="U80" s="112"/>
      <c r="V80" s="112">
        <v>4137</v>
      </c>
      <c r="W80" s="112">
        <v>4513</v>
      </c>
      <c r="X80" s="112">
        <v>4519</v>
      </c>
      <c r="Y80" s="112">
        <v>4542</v>
      </c>
      <c r="Z80" s="112">
        <v>4589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Northern Grampians</v>
      </c>
      <c r="D83" s="144"/>
      <c r="E83" s="144"/>
      <c r="F83" s="144"/>
      <c r="G83" s="144"/>
      <c r="H83" s="47"/>
      <c r="I83" s="47"/>
      <c r="J83" s="145" t="str">
        <f>'State data for spotlight'!A1</f>
        <v>Victoria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279</v>
      </c>
      <c r="W83" s="112">
        <v>297</v>
      </c>
      <c r="X83" s="112">
        <v>306</v>
      </c>
      <c r="Y83" s="112">
        <v>332</v>
      </c>
      <c r="Z83" s="112">
        <v>328</v>
      </c>
      <c r="AD83" s="117"/>
    </row>
    <row r="84" spans="1:30" ht="15" customHeight="1" x14ac:dyDescent="0.25">
      <c r="A84" s="46"/>
      <c r="B84" s="46"/>
      <c r="C84" s="48"/>
      <c r="D84" s="139" t="s">
        <v>0</v>
      </c>
      <c r="E84" s="139"/>
      <c r="F84" s="139" t="s">
        <v>201</v>
      </c>
      <c r="G84" s="139"/>
      <c r="H84" s="48"/>
      <c r="I84" s="48"/>
      <c r="J84" s="48"/>
      <c r="K84" s="48"/>
      <c r="L84" s="139" t="s">
        <v>0</v>
      </c>
      <c r="M84" s="139"/>
      <c r="N84" s="139" t="s">
        <v>201</v>
      </c>
      <c r="O84" s="139"/>
      <c r="S84" s="115" t="s">
        <v>57</v>
      </c>
      <c r="T84" s="115"/>
      <c r="U84" s="112"/>
      <c r="V84" s="112">
        <v>189</v>
      </c>
      <c r="W84" s="112">
        <v>203</v>
      </c>
      <c r="X84" s="112">
        <v>206</v>
      </c>
      <c r="Y84" s="112">
        <v>206</v>
      </c>
      <c r="Z84" s="112">
        <v>200</v>
      </c>
    </row>
    <row r="85" spans="1:30" ht="15" customHeight="1" x14ac:dyDescent="0.25">
      <c r="A85" s="46"/>
      <c r="B85" s="46"/>
      <c r="C85" s="58" t="s">
        <v>1</v>
      </c>
      <c r="D85" s="139" t="s">
        <v>2</v>
      </c>
      <c r="E85" s="139"/>
      <c r="F85" s="139" t="str">
        <f>"since "&amp;$V$2</f>
        <v>since 2016-17</v>
      </c>
      <c r="G85" s="139"/>
      <c r="H85" s="48"/>
      <c r="I85" s="48"/>
      <c r="J85" s="48"/>
      <c r="K85" s="58" t="s">
        <v>1</v>
      </c>
      <c r="L85" s="139" t="s">
        <v>2</v>
      </c>
      <c r="M85" s="139"/>
      <c r="N85" s="139" t="str">
        <f>"since "&amp;$V$2</f>
        <v>since 2016-17</v>
      </c>
      <c r="O85" s="139"/>
      <c r="S85" s="115" t="s">
        <v>195</v>
      </c>
      <c r="T85" s="115"/>
      <c r="U85" s="112"/>
      <c r="V85" s="112">
        <v>448</v>
      </c>
      <c r="W85" s="112">
        <v>456</v>
      </c>
      <c r="X85" s="112">
        <v>486</v>
      </c>
      <c r="Y85" s="112">
        <v>461</v>
      </c>
      <c r="Z85" s="112">
        <v>471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9,466</v>
      </c>
      <c r="D86" s="96">
        <f t="shared" ref="D86:D91" si="4">AD4</f>
        <v>2.3240730731812764E-2</v>
      </c>
      <c r="E86" s="97">
        <f t="shared" ref="E86:E91" si="5">AD4</f>
        <v>2.3240730731812764E-2</v>
      </c>
      <c r="F86" s="96">
        <f t="shared" ref="F86:F91" si="6">AF4</f>
        <v>8.8796871405567135E-2</v>
      </c>
      <c r="G86" s="97">
        <f t="shared" ref="G86:G91" si="7">AF4</f>
        <v>8.8796871405567135E-2</v>
      </c>
      <c r="H86" s="57"/>
      <c r="I86" s="57"/>
      <c r="J86" s="140" t="str">
        <f>'State data for spotlight'!J4</f>
        <v>5,274,707</v>
      </c>
      <c r="K86" s="140"/>
      <c r="L86" s="96">
        <f>'State data for spotlight'!L4</f>
        <v>1.4421743640712803E-2</v>
      </c>
      <c r="M86" s="97">
        <f>'State data for spotlight'!L4</f>
        <v>1.4421743640712803E-2</v>
      </c>
      <c r="N86" s="96">
        <f>'State data for spotlight'!N4</f>
        <v>8.438148994686534E-2</v>
      </c>
      <c r="O86" s="97">
        <f>'State data for spotlight'!N4</f>
        <v>8.438148994686534E-2</v>
      </c>
      <c r="S86" s="115" t="s">
        <v>196</v>
      </c>
      <c r="T86" s="115"/>
      <c r="U86" s="112"/>
      <c r="V86" s="112">
        <v>186</v>
      </c>
      <c r="W86" s="112">
        <v>223</v>
      </c>
      <c r="X86" s="112">
        <v>235</v>
      </c>
      <c r="Y86" s="112">
        <v>258</v>
      </c>
      <c r="Z86" s="112">
        <v>254</v>
      </c>
    </row>
    <row r="87" spans="1:30" ht="15" customHeight="1" x14ac:dyDescent="0.25">
      <c r="A87" s="98" t="s">
        <v>4</v>
      </c>
      <c r="B87" s="49"/>
      <c r="C87" s="57" t="str">
        <f t="shared" si="3"/>
        <v>4,868</v>
      </c>
      <c r="D87" s="96">
        <f t="shared" si="4"/>
        <v>3.3545647558386404E-2</v>
      </c>
      <c r="E87" s="97">
        <f t="shared" si="5"/>
        <v>3.3545647558386404E-2</v>
      </c>
      <c r="F87" s="96">
        <f t="shared" si="6"/>
        <v>6.7778021495942031E-2</v>
      </c>
      <c r="G87" s="97">
        <f t="shared" si="7"/>
        <v>6.7778021495942031E-2</v>
      </c>
      <c r="H87" s="57"/>
      <c r="I87" s="57"/>
      <c r="J87" s="140" t="str">
        <f>'State data for spotlight'!J5</f>
        <v>2,678,317</v>
      </c>
      <c r="K87" s="140"/>
      <c r="L87" s="96">
        <f>'State data for spotlight'!L5</f>
        <v>7.6054295905234603E-3</v>
      </c>
      <c r="M87" s="97">
        <f>'State data for spotlight'!L5</f>
        <v>7.6054295905234603E-3</v>
      </c>
      <c r="N87" s="96">
        <f>'State data for spotlight'!N5</f>
        <v>7.1082164833552008E-2</v>
      </c>
      <c r="O87" s="97">
        <f>'State data for spotlight'!N5</f>
        <v>7.1082164833552008E-2</v>
      </c>
      <c r="S87" s="115" t="s">
        <v>197</v>
      </c>
      <c r="T87" s="115"/>
      <c r="U87" s="112"/>
      <c r="V87" s="112">
        <v>86</v>
      </c>
      <c r="W87" s="112">
        <v>87</v>
      </c>
      <c r="X87" s="112">
        <v>85</v>
      </c>
      <c r="Y87" s="112">
        <v>83</v>
      </c>
      <c r="Z87" s="112">
        <v>75</v>
      </c>
    </row>
    <row r="88" spans="1:30" ht="15" customHeight="1" x14ac:dyDescent="0.25">
      <c r="A88" s="98" t="s">
        <v>5</v>
      </c>
      <c r="B88" s="49"/>
      <c r="C88" s="57" t="str">
        <f t="shared" si="3"/>
        <v>4,589</v>
      </c>
      <c r="D88" s="96">
        <f t="shared" si="4"/>
        <v>1.1015642211940957E-2</v>
      </c>
      <c r="E88" s="97">
        <f t="shared" si="5"/>
        <v>1.1015642211940957E-2</v>
      </c>
      <c r="F88" s="96">
        <f t="shared" si="6"/>
        <v>0.10925791636451532</v>
      </c>
      <c r="G88" s="97">
        <f t="shared" si="7"/>
        <v>0.10925791636451532</v>
      </c>
      <c r="H88" s="57"/>
      <c r="I88" s="57"/>
      <c r="J88" s="140" t="str">
        <f>'State data for spotlight'!J6</f>
        <v>2,593,620</v>
      </c>
      <c r="K88" s="140"/>
      <c r="L88" s="96">
        <f>'State data for spotlight'!L6</f>
        <v>2.0458990541862843E-2</v>
      </c>
      <c r="M88" s="97">
        <f>'State data for spotlight'!L6</f>
        <v>2.0458990541862843E-2</v>
      </c>
      <c r="N88" s="96">
        <f>'State data for spotlight'!N6</f>
        <v>9.7278654845571522E-2</v>
      </c>
      <c r="O88" s="97">
        <f>'State data for spotlight'!N6</f>
        <v>9.7278654845571522E-2</v>
      </c>
      <c r="S88" s="115" t="s">
        <v>198</v>
      </c>
      <c r="T88" s="115"/>
      <c r="U88" s="112"/>
      <c r="V88" s="112">
        <v>134</v>
      </c>
      <c r="W88" s="112">
        <v>125</v>
      </c>
      <c r="X88" s="112">
        <v>131</v>
      </c>
      <c r="Y88" s="112">
        <v>137</v>
      </c>
      <c r="Z88" s="112">
        <v>140</v>
      </c>
    </row>
    <row r="89" spans="1:30" ht="15" customHeight="1" x14ac:dyDescent="0.25">
      <c r="A89" s="49" t="s">
        <v>6</v>
      </c>
      <c r="B89" s="49"/>
      <c r="C89" s="57" t="str">
        <f t="shared" si="3"/>
        <v>6,409</v>
      </c>
      <c r="D89" s="96">
        <f t="shared" si="4"/>
        <v>1.2498047180127259E-3</v>
      </c>
      <c r="E89" s="97">
        <f t="shared" si="5"/>
        <v>1.2498047180127259E-3</v>
      </c>
      <c r="F89" s="96">
        <f t="shared" si="6"/>
        <v>7.3534338358459017E-2</v>
      </c>
      <c r="G89" s="97">
        <f t="shared" si="7"/>
        <v>7.3534338358459017E-2</v>
      </c>
      <c r="H89" s="57"/>
      <c r="I89" s="57"/>
      <c r="J89" s="140" t="str">
        <f>'State data for spotlight'!J7</f>
        <v>3,674,745</v>
      </c>
      <c r="K89" s="140"/>
      <c r="L89" s="96">
        <f>'State data for spotlight'!L7</f>
        <v>-4.8048916624486848E-3</v>
      </c>
      <c r="M89" s="97">
        <f>'State data for spotlight'!L7</f>
        <v>-4.8048916624486848E-3</v>
      </c>
      <c r="N89" s="96">
        <f>'State data for spotlight'!N7</f>
        <v>6.9960159780158238E-2</v>
      </c>
      <c r="O89" s="97">
        <f>'State data for spotlight'!N7</f>
        <v>6.9960159780158238E-2</v>
      </c>
      <c r="S89" s="115" t="s">
        <v>199</v>
      </c>
      <c r="T89" s="115"/>
      <c r="U89" s="112"/>
      <c r="V89" s="112">
        <v>335</v>
      </c>
      <c r="W89" s="112">
        <v>327</v>
      </c>
      <c r="X89" s="112">
        <v>314</v>
      </c>
      <c r="Y89" s="112">
        <v>326</v>
      </c>
      <c r="Z89" s="112">
        <v>353</v>
      </c>
    </row>
    <row r="90" spans="1:30" ht="15" customHeight="1" x14ac:dyDescent="0.25">
      <c r="A90" s="49" t="s">
        <v>98</v>
      </c>
      <c r="B90" s="49"/>
      <c r="C90" s="57" t="str">
        <f t="shared" si="3"/>
        <v>$39,153</v>
      </c>
      <c r="D90" s="96">
        <f t="shared" si="4"/>
        <v>0.11456908812038913</v>
      </c>
      <c r="E90" s="97">
        <f t="shared" si="5"/>
        <v>0.11456908812038913</v>
      </c>
      <c r="F90" s="96">
        <f t="shared" si="6"/>
        <v>0.15406458953238689</v>
      </c>
      <c r="G90" s="97">
        <f t="shared" si="7"/>
        <v>0.15406458953238689</v>
      </c>
      <c r="H90" s="57"/>
      <c r="I90" s="57"/>
      <c r="J90" s="57"/>
      <c r="K90" s="57" t="str">
        <f>'State data for spotlight'!J8</f>
        <v>$47,209</v>
      </c>
      <c r="L90" s="96">
        <f>'State data for spotlight'!L8</f>
        <v>5.506898121546655E-2</v>
      </c>
      <c r="M90" s="97">
        <f>'State data for spotlight'!L8</f>
        <v>5.506898121546655E-2</v>
      </c>
      <c r="N90" s="96">
        <f>'State data for spotlight'!N8</f>
        <v>0.1204561491199776</v>
      </c>
      <c r="O90" s="97">
        <f>'State data for spotlight'!N8</f>
        <v>0.1204561491199776</v>
      </c>
      <c r="S90" s="115" t="s">
        <v>58</v>
      </c>
      <c r="T90" s="115"/>
      <c r="U90" s="112"/>
      <c r="V90" s="112">
        <v>659</v>
      </c>
      <c r="W90" s="112">
        <v>698</v>
      </c>
      <c r="X90" s="112">
        <v>689</v>
      </c>
      <c r="Y90" s="112">
        <v>705</v>
      </c>
      <c r="Z90" s="112">
        <v>701</v>
      </c>
    </row>
    <row r="91" spans="1:30" ht="15" customHeight="1" x14ac:dyDescent="0.25">
      <c r="A91" s="49" t="s">
        <v>7</v>
      </c>
      <c r="B91" s="49"/>
      <c r="C91" s="57" t="str">
        <f t="shared" si="3"/>
        <v>$330.0 mil</v>
      </c>
      <c r="D91" s="96">
        <f t="shared" si="4"/>
        <v>1.4566346058162427E-2</v>
      </c>
      <c r="E91" s="97">
        <f t="shared" si="5"/>
        <v>1.4566346058162427E-2</v>
      </c>
      <c r="F91" s="96">
        <f t="shared" si="6"/>
        <v>0.26854015170585877</v>
      </c>
      <c r="G91" s="97">
        <f t="shared" si="7"/>
        <v>0.26854015170585877</v>
      </c>
      <c r="H91" s="57"/>
      <c r="I91" s="57"/>
      <c r="J91" s="57"/>
      <c r="K91" s="57" t="str">
        <f>'State data for spotlight'!J9</f>
        <v>$245.4 bil</v>
      </c>
      <c r="L91" s="96">
        <f>'State data for spotlight'!L9</f>
        <v>4.7371657837374626E-2</v>
      </c>
      <c r="M91" s="97">
        <f>'State data for spotlight'!L9</f>
        <v>4.7371657837374626E-2</v>
      </c>
      <c r="N91" s="96">
        <f>'State data for spotlight'!N9</f>
        <v>0.24227335855331145</v>
      </c>
      <c r="O91" s="97">
        <f>'State data for spotlight'!N9</f>
        <v>0.24227335855331145</v>
      </c>
      <c r="S91" s="118" t="s">
        <v>53</v>
      </c>
      <c r="T91" s="118"/>
      <c r="U91" s="112"/>
      <c r="V91" s="112">
        <v>3185</v>
      </c>
      <c r="W91" s="112">
        <v>3320</v>
      </c>
      <c r="X91" s="112">
        <v>3289</v>
      </c>
      <c r="Y91" s="112">
        <v>3361</v>
      </c>
      <c r="Z91" s="112">
        <v>3356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5" t="s">
        <v>202</v>
      </c>
      <c r="S93" s="115" t="s">
        <v>56</v>
      </c>
      <c r="T93" s="115"/>
      <c r="U93" s="112"/>
      <c r="V93" s="112">
        <v>168</v>
      </c>
      <c r="W93" s="112">
        <v>186</v>
      </c>
      <c r="X93" s="112">
        <v>200</v>
      </c>
      <c r="Y93" s="112">
        <v>207</v>
      </c>
      <c r="Z93" s="112">
        <v>225</v>
      </c>
    </row>
    <row r="94" spans="1:30" ht="15" customHeight="1" x14ac:dyDescent="0.25">
      <c r="A94" s="136" t="s">
        <v>203</v>
      </c>
      <c r="S94" s="115" t="s">
        <v>57</v>
      </c>
      <c r="T94" s="115"/>
      <c r="U94" s="112"/>
      <c r="V94" s="112">
        <v>474</v>
      </c>
      <c r="W94" s="112">
        <v>499</v>
      </c>
      <c r="X94" s="112">
        <v>536</v>
      </c>
      <c r="Y94" s="112">
        <v>524</v>
      </c>
      <c r="Z94" s="112">
        <v>549</v>
      </c>
    </row>
    <row r="95" spans="1:30" ht="15" customHeight="1" x14ac:dyDescent="0.25">
      <c r="A95" s="134" t="s">
        <v>286</v>
      </c>
      <c r="S95" s="115" t="s">
        <v>195</v>
      </c>
      <c r="T95" s="115"/>
      <c r="U95" s="112"/>
      <c r="V95" s="112">
        <v>79</v>
      </c>
      <c r="W95" s="112">
        <v>80</v>
      </c>
      <c r="X95" s="112">
        <v>71</v>
      </c>
      <c r="Y95" s="112">
        <v>78</v>
      </c>
      <c r="Z95" s="112">
        <v>80</v>
      </c>
    </row>
    <row r="96" spans="1:30" ht="15" customHeight="1" x14ac:dyDescent="0.25">
      <c r="A96" s="135" t="s">
        <v>278</v>
      </c>
      <c r="S96" s="115" t="s">
        <v>196</v>
      </c>
      <c r="T96" s="115"/>
      <c r="U96" s="112"/>
      <c r="V96" s="112">
        <v>468</v>
      </c>
      <c r="W96" s="112">
        <v>544</v>
      </c>
      <c r="X96" s="112">
        <v>554</v>
      </c>
      <c r="Y96" s="112">
        <v>565</v>
      </c>
      <c r="Z96" s="112">
        <v>575</v>
      </c>
    </row>
    <row r="97" spans="1:32" ht="15" customHeight="1" x14ac:dyDescent="0.25">
      <c r="A97" s="134" t="s">
        <v>290</v>
      </c>
      <c r="S97" s="115" t="s">
        <v>197</v>
      </c>
      <c r="T97" s="115"/>
      <c r="U97" s="112"/>
      <c r="V97" s="112">
        <v>387</v>
      </c>
      <c r="W97" s="112">
        <v>368</v>
      </c>
      <c r="X97" s="112">
        <v>388</v>
      </c>
      <c r="Y97" s="112">
        <v>383</v>
      </c>
      <c r="Z97" s="112">
        <v>383</v>
      </c>
    </row>
    <row r="98" spans="1:32" ht="15" customHeight="1" x14ac:dyDescent="0.25">
      <c r="A98" s="134" t="s">
        <v>291</v>
      </c>
      <c r="S98" s="115" t="s">
        <v>198</v>
      </c>
      <c r="T98" s="115"/>
      <c r="U98" s="112"/>
      <c r="V98" s="112">
        <v>244</v>
      </c>
      <c r="W98" s="112">
        <v>258</v>
      </c>
      <c r="X98" s="112">
        <v>248</v>
      </c>
      <c r="Y98" s="112">
        <v>247</v>
      </c>
      <c r="Z98" s="112">
        <v>264</v>
      </c>
    </row>
    <row r="99" spans="1:32" ht="15" customHeight="1" x14ac:dyDescent="0.25">
      <c r="S99" s="115" t="s">
        <v>199</v>
      </c>
      <c r="T99" s="115"/>
      <c r="U99" s="112"/>
      <c r="V99" s="112">
        <v>17</v>
      </c>
      <c r="W99" s="112">
        <v>19</v>
      </c>
      <c r="X99" s="112">
        <v>17</v>
      </c>
      <c r="Y99" s="112">
        <v>15</v>
      </c>
      <c r="Z99" s="112">
        <v>23</v>
      </c>
    </row>
    <row r="100" spans="1:32" ht="15" customHeight="1" x14ac:dyDescent="0.25">
      <c r="S100" s="115" t="s">
        <v>58</v>
      </c>
      <c r="T100" s="115"/>
      <c r="U100" s="112"/>
      <c r="V100" s="112">
        <v>340</v>
      </c>
      <c r="W100" s="112">
        <v>399</v>
      </c>
      <c r="X100" s="112">
        <v>399</v>
      </c>
      <c r="Y100" s="112">
        <v>399</v>
      </c>
      <c r="Z100" s="112">
        <v>375</v>
      </c>
    </row>
    <row r="101" spans="1:32" x14ac:dyDescent="0.25">
      <c r="A101" s="18"/>
      <c r="S101" s="118" t="s">
        <v>53</v>
      </c>
      <c r="T101" s="118"/>
      <c r="U101" s="112"/>
      <c r="V101" s="112">
        <v>2785</v>
      </c>
      <c r="W101" s="112">
        <v>3013</v>
      </c>
      <c r="X101" s="112">
        <v>2984</v>
      </c>
      <c r="Y101" s="112">
        <v>3042</v>
      </c>
      <c r="Z101" s="112">
        <v>3043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204</v>
      </c>
      <c r="Y103" s="106" t="s">
        <v>281</v>
      </c>
      <c r="Z103" s="106" t="s">
        <v>287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5812</v>
      </c>
      <c r="W104" s="112">
        <v>6027</v>
      </c>
      <c r="X104" s="112">
        <v>6011</v>
      </c>
      <c r="Y104" s="112">
        <v>6337</v>
      </c>
      <c r="Z104" s="112">
        <v>6337</v>
      </c>
      <c r="AB104" s="109" t="str">
        <f>TEXT(Z104,"###,###")</f>
        <v>6,337</v>
      </c>
      <c r="AD104" s="130">
        <f>Z104/($Z$4)*100</f>
        <v>66.944855271498</v>
      </c>
      <c r="AF104" s="109"/>
    </row>
    <row r="105" spans="1:32" x14ac:dyDescent="0.25">
      <c r="S105" s="115" t="s">
        <v>17</v>
      </c>
      <c r="T105" s="115"/>
      <c r="U105" s="112"/>
      <c r="V105" s="112">
        <v>1614</v>
      </c>
      <c r="W105" s="112">
        <v>1766</v>
      </c>
      <c r="X105" s="112">
        <v>1964</v>
      </c>
      <c r="Y105" s="112">
        <v>1771</v>
      </c>
      <c r="Z105" s="112">
        <v>1629</v>
      </c>
      <c r="AB105" s="109" t="str">
        <f>TEXT(Z105,"###,###")</f>
        <v>1,629</v>
      </c>
      <c r="AD105" s="130">
        <f>Z105/($Z$4)*100</f>
        <v>17.208958377350516</v>
      </c>
      <c r="AF105" s="109"/>
    </row>
    <row r="106" spans="1:32" x14ac:dyDescent="0.25">
      <c r="S106" s="118" t="s">
        <v>53</v>
      </c>
      <c r="T106" s="118"/>
      <c r="U106" s="120"/>
      <c r="V106" s="120">
        <v>7426</v>
      </c>
      <c r="W106" s="120">
        <v>7793</v>
      </c>
      <c r="X106" s="120">
        <v>7975</v>
      </c>
      <c r="Y106" s="120">
        <v>8108</v>
      </c>
      <c r="Z106" s="120">
        <v>7966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1402</v>
      </c>
      <c r="W108" s="112">
        <v>1555</v>
      </c>
      <c r="X108" s="112">
        <v>1417</v>
      </c>
      <c r="Y108" s="112">
        <v>1517</v>
      </c>
      <c r="Z108" s="112">
        <v>1477</v>
      </c>
      <c r="AB108" s="109" t="str">
        <f>TEXT(Z108,"###,###")</f>
        <v>1,477</v>
      </c>
      <c r="AD108" s="130">
        <f>Z108/($Z$4)*100</f>
        <v>15.603211493767166</v>
      </c>
      <c r="AF108" s="109"/>
    </row>
    <row r="109" spans="1:32" x14ac:dyDescent="0.25">
      <c r="S109" s="115" t="s">
        <v>20</v>
      </c>
      <c r="T109" s="115"/>
      <c r="U109" s="112"/>
      <c r="V109" s="112">
        <v>1576</v>
      </c>
      <c r="W109" s="112">
        <v>1495</v>
      </c>
      <c r="X109" s="112">
        <v>1364</v>
      </c>
      <c r="Y109" s="112">
        <v>1306</v>
      </c>
      <c r="Z109" s="112">
        <v>1586</v>
      </c>
      <c r="AB109" s="109" t="str">
        <f>TEXT(Z109,"###,###")</f>
        <v>1,586</v>
      </c>
      <c r="AD109" s="130">
        <f>Z109/($Z$4)*100</f>
        <v>16.754701035284175</v>
      </c>
      <c r="AF109" s="109"/>
    </row>
    <row r="110" spans="1:32" x14ac:dyDescent="0.25">
      <c r="S110" s="115" t="s">
        <v>21</v>
      </c>
      <c r="T110" s="115"/>
      <c r="U110" s="112"/>
      <c r="V110" s="112">
        <v>1582</v>
      </c>
      <c r="W110" s="112">
        <v>1711</v>
      </c>
      <c r="X110" s="112">
        <v>1891</v>
      </c>
      <c r="Y110" s="112">
        <v>1965</v>
      </c>
      <c r="Z110" s="112">
        <v>1871</v>
      </c>
      <c r="AB110" s="109" t="str">
        <f>TEXT(Z110,"###,###")</f>
        <v>1,871</v>
      </c>
      <c r="AD110" s="130">
        <f>Z110/($Z$4)*100</f>
        <v>19.765476442002957</v>
      </c>
      <c r="AF110" s="109"/>
    </row>
    <row r="111" spans="1:32" x14ac:dyDescent="0.25">
      <c r="S111" s="115" t="s">
        <v>22</v>
      </c>
      <c r="T111" s="115"/>
      <c r="U111" s="112"/>
      <c r="V111" s="112">
        <v>2921</v>
      </c>
      <c r="W111" s="112">
        <v>3139</v>
      </c>
      <c r="X111" s="112">
        <v>3318</v>
      </c>
      <c r="Y111" s="112">
        <v>3159</v>
      </c>
      <c r="Z111" s="112">
        <v>3267</v>
      </c>
      <c r="AB111" s="109" t="str">
        <f>TEXT(Z111,"###,###")</f>
        <v>3,267</v>
      </c>
      <c r="AD111" s="130">
        <f>Z111/($Z$4)*100</f>
        <v>34.512993872807947</v>
      </c>
      <c r="AF111" s="109"/>
    </row>
    <row r="112" spans="1:32" x14ac:dyDescent="0.25">
      <c r="S112" s="118" t="s">
        <v>53</v>
      </c>
      <c r="T112" s="118"/>
      <c r="U112" s="112"/>
      <c r="V112" s="112">
        <v>8694</v>
      </c>
      <c r="W112" s="112">
        <v>9297</v>
      </c>
      <c r="X112" s="112">
        <v>9323</v>
      </c>
      <c r="Y112" s="112">
        <v>9251</v>
      </c>
      <c r="Z112" s="112">
        <v>9466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43.62</v>
      </c>
      <c r="W118" s="131">
        <v>43.86</v>
      </c>
      <c r="X118" s="131">
        <v>43.68</v>
      </c>
      <c r="Y118" s="131">
        <v>44.08</v>
      </c>
      <c r="Z118" s="131">
        <v>44.04</v>
      </c>
      <c r="AB118" s="109" t="str">
        <f>TEXT(Z118,"##.0")</f>
        <v>44.0</v>
      </c>
    </row>
    <row r="120" spans="19:32" x14ac:dyDescent="0.25">
      <c r="S120" s="101" t="s">
        <v>100</v>
      </c>
      <c r="T120" s="112"/>
      <c r="U120" s="112"/>
      <c r="V120" s="112">
        <v>4626</v>
      </c>
      <c r="W120" s="112">
        <v>4854</v>
      </c>
      <c r="X120" s="112">
        <v>4861</v>
      </c>
      <c r="Y120" s="112">
        <v>4970</v>
      </c>
      <c r="Z120" s="112">
        <v>4936</v>
      </c>
      <c r="AB120" s="109" t="str">
        <f>TEXT(Z120,"###,###")</f>
        <v>4,936</v>
      </c>
    </row>
    <row r="121" spans="19:32" x14ac:dyDescent="0.25">
      <c r="S121" s="101" t="s">
        <v>101</v>
      </c>
      <c r="T121" s="112"/>
      <c r="U121" s="112"/>
      <c r="V121" s="112">
        <v>735</v>
      </c>
      <c r="W121" s="112">
        <v>841</v>
      </c>
      <c r="X121" s="112">
        <v>771</v>
      </c>
      <c r="Y121" s="112">
        <v>824</v>
      </c>
      <c r="Z121" s="112">
        <v>815</v>
      </c>
      <c r="AB121" s="109" t="str">
        <f>TEXT(Z121,"###,###")</f>
        <v>815</v>
      </c>
    </row>
    <row r="122" spans="19:32" x14ac:dyDescent="0.25">
      <c r="S122" s="101" t="s">
        <v>102</v>
      </c>
      <c r="T122" s="112"/>
      <c r="U122" s="112"/>
      <c r="V122" s="112">
        <v>614</v>
      </c>
      <c r="W122" s="112">
        <v>639</v>
      </c>
      <c r="X122" s="112">
        <v>638</v>
      </c>
      <c r="Y122" s="112">
        <v>603</v>
      </c>
      <c r="Z122" s="112">
        <v>658</v>
      </c>
      <c r="AB122" s="109" t="str">
        <f>TEXT(Z122,"###,###")</f>
        <v>658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5240</v>
      </c>
      <c r="W124" s="112">
        <v>5493</v>
      </c>
      <c r="X124" s="112">
        <v>5499</v>
      </c>
      <c r="Y124" s="112">
        <v>5573</v>
      </c>
      <c r="Z124" s="112">
        <v>5594</v>
      </c>
      <c r="AB124" s="109" t="str">
        <f>TEXT(Z124,"###,###")</f>
        <v>5,594</v>
      </c>
      <c r="AD124" s="127">
        <f>Z124/$Z$7*100</f>
        <v>87.283507567483227</v>
      </c>
    </row>
    <row r="125" spans="19:32" x14ac:dyDescent="0.25">
      <c r="S125" s="101" t="s">
        <v>104</v>
      </c>
      <c r="T125" s="112"/>
      <c r="U125" s="112"/>
      <c r="V125" s="112">
        <v>1349</v>
      </c>
      <c r="W125" s="112">
        <v>1480</v>
      </c>
      <c r="X125" s="112">
        <v>1409</v>
      </c>
      <c r="Y125" s="112">
        <v>1427</v>
      </c>
      <c r="Z125" s="112">
        <v>1473</v>
      </c>
      <c r="AB125" s="109" t="str">
        <f>TEXT(Z125,"###,###")</f>
        <v>1,473</v>
      </c>
      <c r="AD125" s="127">
        <f>Z125/$Z$7*100</f>
        <v>22.983304727726633</v>
      </c>
    </row>
    <row r="127" spans="19:32" x14ac:dyDescent="0.25">
      <c r="S127" s="101" t="s">
        <v>105</v>
      </c>
      <c r="T127" s="112"/>
      <c r="U127" s="112"/>
      <c r="V127" s="112">
        <v>3186</v>
      </c>
      <c r="W127" s="112">
        <v>3323</v>
      </c>
      <c r="X127" s="112">
        <v>3292</v>
      </c>
      <c r="Y127" s="112">
        <v>3367</v>
      </c>
      <c r="Z127" s="112">
        <v>3352</v>
      </c>
      <c r="AB127" s="109" t="str">
        <f>TEXT(Z127,"###,###")</f>
        <v>3,352</v>
      </c>
      <c r="AD127" s="127">
        <f>Z127/$Z$7*100</f>
        <v>52.301451084412541</v>
      </c>
    </row>
    <row r="128" spans="19:32" x14ac:dyDescent="0.25">
      <c r="S128" s="101" t="s">
        <v>106</v>
      </c>
      <c r="T128" s="112"/>
      <c r="U128" s="112"/>
      <c r="V128" s="112">
        <v>2783</v>
      </c>
      <c r="W128" s="112">
        <v>3017</v>
      </c>
      <c r="X128" s="112">
        <v>2979</v>
      </c>
      <c r="Y128" s="112">
        <v>3040</v>
      </c>
      <c r="Z128" s="112">
        <v>3047</v>
      </c>
      <c r="AB128" s="109" t="str">
        <f>TEXT(Z128,"###,###")</f>
        <v>3,047</v>
      </c>
      <c r="AD128" s="127">
        <f>Z128/$Z$7*100</f>
        <v>47.542518333593385</v>
      </c>
    </row>
    <row r="130" spans="19:20" x14ac:dyDescent="0.25">
      <c r="S130" s="101" t="s">
        <v>282</v>
      </c>
      <c r="T130" s="127">
        <v>77.016695272273367</v>
      </c>
    </row>
    <row r="131" spans="19:20" x14ac:dyDescent="0.25">
      <c r="S131" s="101" t="s">
        <v>283</v>
      </c>
      <c r="T131" s="127">
        <v>12.716492432516773</v>
      </c>
    </row>
    <row r="132" spans="19:20" x14ac:dyDescent="0.25">
      <c r="S132" s="101" t="s">
        <v>284</v>
      </c>
      <c r="T132" s="127">
        <v>10.266812295209862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FE7DFF6A-B1AE-4D74-9B43-3343E3CC4B1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54390B4E-5C97-4A32-A786-A8877BC0143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E4E3D7E6-3BCB-492F-B0DD-1FC24883C81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4AA52B8A-4C64-4BC0-BDB1-1FA8FB47A07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9DECF6-08BE-4D8B-8C65-468CCCE7410D}">
  <sheetPr codeName="Sheet69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112</v>
      </c>
      <c r="T1" s="99"/>
      <c r="U1" s="99"/>
      <c r="V1" s="99"/>
      <c r="W1" s="99"/>
      <c r="X1" s="99"/>
      <c r="Y1" s="100" t="s">
        <v>209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204</v>
      </c>
      <c r="Y2" s="103" t="s">
        <v>281</v>
      </c>
      <c r="Z2" s="103" t="s">
        <v>287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60" t="s">
        <v>292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112</v>
      </c>
      <c r="Y3" s="105" t="s">
        <v>209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8.5 Bass Coast, Victoria,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22530</v>
      </c>
      <c r="W4" s="108">
        <v>23995</v>
      </c>
      <c r="X4" s="108">
        <v>24826</v>
      </c>
      <c r="Y4" s="108">
        <v>26041</v>
      </c>
      <c r="Z4" s="108">
        <v>27512</v>
      </c>
      <c r="AB4" s="109" t="str">
        <f>TEXT(Z4,"###,###")</f>
        <v>27,512</v>
      </c>
      <c r="AD4" s="110">
        <f>Z4/Y4-1</f>
        <v>5.6487846088859817E-2</v>
      </c>
      <c r="AF4" s="110">
        <f>Z4/V4-1</f>
        <v>0.22112738570794499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10988</v>
      </c>
      <c r="W5" s="108">
        <v>11807</v>
      </c>
      <c r="X5" s="108">
        <v>11921</v>
      </c>
      <c r="Y5" s="108">
        <v>12628</v>
      </c>
      <c r="Z5" s="108">
        <v>13278</v>
      </c>
      <c r="AB5" s="109" t="str">
        <f>TEXT(Z5,"###,###")</f>
        <v>13,278</v>
      </c>
      <c r="AD5" s="110">
        <f t="shared" ref="AD5:AD9" si="0">Z5/Y5-1</f>
        <v>5.1472917326575773E-2</v>
      </c>
      <c r="AF5" s="110">
        <f t="shared" ref="AF5:AF9" si="1">Z5/V5-1</f>
        <v>0.20840917364397527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11544</v>
      </c>
      <c r="W6" s="108">
        <v>12190</v>
      </c>
      <c r="X6" s="108">
        <v>12899</v>
      </c>
      <c r="Y6" s="108">
        <v>13412</v>
      </c>
      <c r="Z6" s="108">
        <v>14221</v>
      </c>
      <c r="AB6" s="109" t="str">
        <f>TEXT(Z6,"###,###")</f>
        <v>14,221</v>
      </c>
      <c r="AD6" s="110">
        <f t="shared" si="0"/>
        <v>6.0319117208470052E-2</v>
      </c>
      <c r="AF6" s="110">
        <f t="shared" si="1"/>
        <v>0.23189535689535679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16267</v>
      </c>
      <c r="W7" s="108">
        <v>17295</v>
      </c>
      <c r="X7" s="108">
        <v>17683</v>
      </c>
      <c r="Y7" s="108">
        <v>18791</v>
      </c>
      <c r="Z7" s="108">
        <v>19694</v>
      </c>
      <c r="AB7" s="109" t="str">
        <f>TEXT(Z7,"###,###")</f>
        <v>19,694</v>
      </c>
      <c r="AD7" s="110">
        <f t="shared" si="0"/>
        <v>4.8054919908466776E-2</v>
      </c>
      <c r="AF7" s="110">
        <f t="shared" si="1"/>
        <v>0.2106719124608103</v>
      </c>
    </row>
    <row r="8" spans="1:32" ht="17.25" customHeight="1" x14ac:dyDescent="0.25">
      <c r="A8" s="64" t="s">
        <v>12</v>
      </c>
      <c r="B8" s="65"/>
      <c r="C8" s="29"/>
      <c r="D8" s="66" t="str">
        <f>AB4</f>
        <v>27,512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19,694</v>
      </c>
      <c r="P8" s="67"/>
      <c r="S8" s="107" t="s">
        <v>84</v>
      </c>
      <c r="T8" s="108"/>
      <c r="U8" s="108"/>
      <c r="V8" s="108">
        <v>32132</v>
      </c>
      <c r="W8" s="108">
        <v>34105.9</v>
      </c>
      <c r="X8" s="108">
        <v>34587</v>
      </c>
      <c r="Y8" s="108">
        <v>35353.14</v>
      </c>
      <c r="Z8" s="108">
        <v>37993.480000000003</v>
      </c>
      <c r="AB8" s="109" t="str">
        <f>TEXT(Z8,"$###,###")</f>
        <v>$37,993</v>
      </c>
      <c r="AD8" s="110">
        <f t="shared" si="0"/>
        <v>7.4684738045899257E-2</v>
      </c>
      <c r="AF8" s="110">
        <f t="shared" si="1"/>
        <v>0.18241877256317696</v>
      </c>
    </row>
    <row r="9" spans="1:32" x14ac:dyDescent="0.25">
      <c r="A9" s="30" t="s">
        <v>14</v>
      </c>
      <c r="B9" s="71"/>
      <c r="C9" s="72"/>
      <c r="D9" s="73">
        <f>AD104</f>
        <v>71.539691770863627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50.106631461358788</v>
      </c>
      <c r="P9" s="74" t="s">
        <v>85</v>
      </c>
      <c r="S9" s="107" t="s">
        <v>7</v>
      </c>
      <c r="T9" s="108"/>
      <c r="U9" s="108"/>
      <c r="V9" s="108">
        <v>704146295</v>
      </c>
      <c r="W9" s="108">
        <v>778444661</v>
      </c>
      <c r="X9" s="108">
        <v>816267679</v>
      </c>
      <c r="Y9" s="108">
        <v>917372068</v>
      </c>
      <c r="Z9" s="108">
        <v>1026587286</v>
      </c>
      <c r="AB9" s="109" t="str">
        <f>TEXT(Z9/1000000,"$#,###.0")&amp;" mil"</f>
        <v>$1,026.6 mil</v>
      </c>
      <c r="AD9" s="110">
        <f t="shared" si="0"/>
        <v>0.11905226004766467</v>
      </c>
      <c r="AF9" s="110">
        <f t="shared" si="1"/>
        <v>0.45791761355500715</v>
      </c>
    </row>
    <row r="10" spans="1:32" x14ac:dyDescent="0.25">
      <c r="A10" s="30" t="s">
        <v>17</v>
      </c>
      <c r="B10" s="71"/>
      <c r="C10" s="72"/>
      <c r="D10" s="73">
        <f>AD105</f>
        <v>16.589124745565574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49.837513963643751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76.728952980603225</v>
      </c>
      <c r="P11" s="74" t="s">
        <v>85</v>
      </c>
      <c r="S11" s="107" t="s">
        <v>29</v>
      </c>
      <c r="T11" s="112"/>
      <c r="U11" s="112"/>
      <c r="V11" s="112">
        <v>18665</v>
      </c>
      <c r="W11" s="112">
        <v>19878</v>
      </c>
      <c r="X11" s="112">
        <v>20680</v>
      </c>
      <c r="Y11" s="112">
        <v>21602</v>
      </c>
      <c r="Z11" s="112">
        <v>22929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13.978876815273688</v>
      </c>
      <c r="P12" s="74" t="s">
        <v>85</v>
      </c>
      <c r="S12" s="107" t="s">
        <v>30</v>
      </c>
      <c r="T12" s="112"/>
      <c r="U12" s="112"/>
      <c r="V12" s="112">
        <v>3867</v>
      </c>
      <c r="W12" s="112">
        <v>4118</v>
      </c>
      <c r="X12" s="112">
        <v>4140</v>
      </c>
      <c r="Y12" s="112">
        <v>4441</v>
      </c>
      <c r="Z12" s="112">
        <v>4583</v>
      </c>
    </row>
    <row r="13" spans="1:32" ht="15" customHeight="1" x14ac:dyDescent="0.25">
      <c r="A13" s="30" t="s">
        <v>19</v>
      </c>
      <c r="B13" s="72"/>
      <c r="C13" s="72"/>
      <c r="D13" s="73">
        <f>AD108</f>
        <v>19.722302995056705</v>
      </c>
      <c r="E13" s="74" t="s">
        <v>85</v>
      </c>
      <c r="F13" s="24"/>
      <c r="G13" s="142" t="s">
        <v>285</v>
      </c>
      <c r="H13" s="143"/>
      <c r="I13" s="143"/>
      <c r="J13" s="143"/>
      <c r="K13" s="143"/>
      <c r="L13" s="143"/>
      <c r="M13" s="81"/>
      <c r="N13" s="72"/>
      <c r="O13" s="73">
        <f>T132</f>
        <v>9.2769371382146844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17.534166908985167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44.7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20.62736260540855</v>
      </c>
      <c r="E15" s="74" t="s">
        <v>85</v>
      </c>
      <c r="F15" s="24"/>
      <c r="G15" s="33" t="s">
        <v>279</v>
      </c>
      <c r="H15" s="72"/>
      <c r="I15" s="72"/>
      <c r="J15" s="72"/>
      <c r="K15" s="82"/>
      <c r="L15" s="72"/>
      <c r="M15" s="72"/>
      <c r="N15" s="72"/>
      <c r="O15" s="73">
        <f>AB38</f>
        <v>15.665464886000102</v>
      </c>
      <c r="P15" s="74" t="s">
        <v>85</v>
      </c>
      <c r="S15" s="115" t="s">
        <v>61</v>
      </c>
      <c r="T15" s="115"/>
      <c r="U15" s="116"/>
      <c r="V15" s="116">
        <v>626</v>
      </c>
      <c r="W15" s="116">
        <v>610</v>
      </c>
      <c r="X15" s="116">
        <v>765</v>
      </c>
      <c r="Y15" s="112">
        <v>717</v>
      </c>
      <c r="Z15" s="112">
        <v>731</v>
      </c>
      <c r="AB15" s="117">
        <f t="shared" ref="AB15:AB34" si="2">IF(Z15="np",0,Z15/$Z$34)</f>
        <v>2.6570223902297178E-2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31.844286129688864</v>
      </c>
      <c r="E16" s="85" t="s">
        <v>85</v>
      </c>
      <c r="F16" s="24"/>
      <c r="G16" s="86" t="s">
        <v>280</v>
      </c>
      <c r="H16" s="35"/>
      <c r="I16" s="35"/>
      <c r="J16" s="35"/>
      <c r="K16" s="36"/>
      <c r="L16" s="35"/>
      <c r="M16" s="35"/>
      <c r="N16" s="35"/>
      <c r="O16" s="84">
        <f>AB37</f>
        <v>84.334535113999891</v>
      </c>
      <c r="P16" s="37" t="s">
        <v>85</v>
      </c>
      <c r="S16" s="115" t="s">
        <v>62</v>
      </c>
      <c r="T16" s="115"/>
      <c r="U16" s="116"/>
      <c r="V16" s="116">
        <v>95</v>
      </c>
      <c r="W16" s="116">
        <v>86</v>
      </c>
      <c r="X16" s="116">
        <v>88</v>
      </c>
      <c r="Y16" s="112">
        <v>94</v>
      </c>
      <c r="Z16" s="112">
        <v>101</v>
      </c>
      <c r="AB16" s="117">
        <f t="shared" si="2"/>
        <v>3.6711253271299797E-3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1018</v>
      </c>
      <c r="W17" s="116">
        <v>1168</v>
      </c>
      <c r="X17" s="116">
        <v>1127</v>
      </c>
      <c r="Y17" s="112">
        <v>1058</v>
      </c>
      <c r="Z17" s="112">
        <v>1101</v>
      </c>
      <c r="AB17" s="117">
        <f t="shared" si="2"/>
        <v>4.0018900843268389E-2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289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301</v>
      </c>
      <c r="W18" s="116">
        <v>364</v>
      </c>
      <c r="X18" s="116">
        <v>348</v>
      </c>
      <c r="Y18" s="112">
        <v>363</v>
      </c>
      <c r="Z18" s="112">
        <v>372</v>
      </c>
      <c r="AB18" s="117">
        <f t="shared" si="2"/>
        <v>1.3521372492003489E-2</v>
      </c>
    </row>
    <row r="19" spans="1:28" x14ac:dyDescent="0.25">
      <c r="A19" s="63" t="str">
        <f>$S$1&amp;" ("&amp;$V$2&amp;" to "&amp;$Z$2&amp;")"</f>
        <v>Bass Coast (2016-17 to 2020-21)</v>
      </c>
      <c r="B19" s="63"/>
      <c r="C19" s="63"/>
      <c r="D19" s="63"/>
      <c r="E19" s="63"/>
      <c r="F19" s="63"/>
      <c r="G19" s="63" t="str">
        <f>$S$1&amp;" ("&amp;$V$2&amp;" to "&amp;$Z$2&amp;")"</f>
        <v>Bass Coast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2004</v>
      </c>
      <c r="W19" s="116">
        <v>2541</v>
      </c>
      <c r="X19" s="116">
        <v>2547</v>
      </c>
      <c r="Y19" s="112">
        <v>2601</v>
      </c>
      <c r="Z19" s="112">
        <v>2767</v>
      </c>
      <c r="AB19" s="117">
        <f t="shared" si="2"/>
        <v>0.10057429485315499</v>
      </c>
    </row>
    <row r="20" spans="1:28" x14ac:dyDescent="0.25">
      <c r="S20" s="115" t="s">
        <v>66</v>
      </c>
      <c r="T20" s="115"/>
      <c r="U20" s="116"/>
      <c r="V20" s="116">
        <v>598</v>
      </c>
      <c r="W20" s="116">
        <v>674</v>
      </c>
      <c r="X20" s="116">
        <v>678</v>
      </c>
      <c r="Y20" s="112">
        <v>709</v>
      </c>
      <c r="Z20" s="112">
        <v>800</v>
      </c>
      <c r="AB20" s="117">
        <f t="shared" si="2"/>
        <v>2.9078220412910728E-2</v>
      </c>
    </row>
    <row r="21" spans="1:28" x14ac:dyDescent="0.25">
      <c r="S21" s="115" t="s">
        <v>67</v>
      </c>
      <c r="T21" s="115"/>
      <c r="U21" s="116"/>
      <c r="V21" s="116">
        <v>2066</v>
      </c>
      <c r="W21" s="116">
        <v>2216</v>
      </c>
      <c r="X21" s="116">
        <v>2404</v>
      </c>
      <c r="Y21" s="112">
        <v>2447</v>
      </c>
      <c r="Z21" s="112">
        <v>2869</v>
      </c>
      <c r="AB21" s="117">
        <f t="shared" si="2"/>
        <v>0.1042817679558011</v>
      </c>
    </row>
    <row r="22" spans="1:28" x14ac:dyDescent="0.25">
      <c r="S22" s="115" t="s">
        <v>68</v>
      </c>
      <c r="T22" s="115"/>
      <c r="U22" s="116"/>
      <c r="V22" s="116">
        <v>2201</v>
      </c>
      <c r="W22" s="116">
        <v>2342</v>
      </c>
      <c r="X22" s="116">
        <v>2329</v>
      </c>
      <c r="Y22" s="112">
        <v>2677</v>
      </c>
      <c r="Z22" s="112">
        <v>2885</v>
      </c>
      <c r="AB22" s="117">
        <f t="shared" si="2"/>
        <v>0.10486333236405931</v>
      </c>
    </row>
    <row r="23" spans="1:28" x14ac:dyDescent="0.25">
      <c r="S23" s="115" t="s">
        <v>69</v>
      </c>
      <c r="T23" s="115"/>
      <c r="U23" s="116"/>
      <c r="V23" s="116">
        <v>705</v>
      </c>
      <c r="W23" s="116">
        <v>778</v>
      </c>
      <c r="X23" s="116">
        <v>707</v>
      </c>
      <c r="Y23" s="112">
        <v>762</v>
      </c>
      <c r="Z23" s="112">
        <v>832</v>
      </c>
      <c r="AB23" s="117">
        <f t="shared" si="2"/>
        <v>3.0241349229427159E-2</v>
      </c>
    </row>
    <row r="24" spans="1:28" x14ac:dyDescent="0.25">
      <c r="S24" s="115" t="s">
        <v>70</v>
      </c>
      <c r="T24" s="115"/>
      <c r="U24" s="116"/>
      <c r="V24" s="116">
        <v>135</v>
      </c>
      <c r="W24" s="116">
        <v>157</v>
      </c>
      <c r="X24" s="116">
        <v>147</v>
      </c>
      <c r="Y24" s="112">
        <v>211</v>
      </c>
      <c r="Z24" s="112">
        <v>231</v>
      </c>
      <c r="AB24" s="117">
        <f t="shared" si="2"/>
        <v>8.3963361442279741E-3</v>
      </c>
    </row>
    <row r="25" spans="1:28" x14ac:dyDescent="0.25">
      <c r="S25" s="115" t="s">
        <v>71</v>
      </c>
      <c r="T25" s="115"/>
      <c r="U25" s="116"/>
      <c r="V25" s="116">
        <v>616</v>
      </c>
      <c r="W25" s="116">
        <v>674</v>
      </c>
      <c r="X25" s="116">
        <v>618</v>
      </c>
      <c r="Y25" s="112">
        <v>789</v>
      </c>
      <c r="Z25" s="112">
        <v>803</v>
      </c>
      <c r="AB25" s="117">
        <f t="shared" si="2"/>
        <v>2.9187263739459145E-2</v>
      </c>
    </row>
    <row r="26" spans="1:28" x14ac:dyDescent="0.25">
      <c r="S26" s="115" t="s">
        <v>72</v>
      </c>
      <c r="T26" s="115"/>
      <c r="U26" s="116"/>
      <c r="V26" s="116">
        <v>436</v>
      </c>
      <c r="W26" s="116">
        <v>582</v>
      </c>
      <c r="X26" s="116">
        <v>613</v>
      </c>
      <c r="Y26" s="112">
        <v>656</v>
      </c>
      <c r="Z26" s="112">
        <v>647</v>
      </c>
      <c r="AB26" s="117">
        <f t="shared" si="2"/>
        <v>2.3517010758941553E-2</v>
      </c>
    </row>
    <row r="27" spans="1:28" x14ac:dyDescent="0.25">
      <c r="S27" s="115" t="s">
        <v>73</v>
      </c>
      <c r="T27" s="115"/>
      <c r="U27" s="116"/>
      <c r="V27" s="116">
        <v>1034</v>
      </c>
      <c r="W27" s="116">
        <v>1185</v>
      </c>
      <c r="X27" s="116">
        <v>1235</v>
      </c>
      <c r="Y27" s="112">
        <v>1336</v>
      </c>
      <c r="Z27" s="112">
        <v>1466</v>
      </c>
      <c r="AB27" s="117">
        <f t="shared" si="2"/>
        <v>5.328583890665891E-2</v>
      </c>
    </row>
    <row r="28" spans="1:28" x14ac:dyDescent="0.25">
      <c r="S28" s="115" t="s">
        <v>74</v>
      </c>
      <c r="T28" s="115"/>
      <c r="U28" s="116"/>
      <c r="V28" s="116">
        <v>1143</v>
      </c>
      <c r="W28" s="116">
        <v>1417</v>
      </c>
      <c r="X28" s="116">
        <v>1420</v>
      </c>
      <c r="Y28" s="112">
        <v>1660</v>
      </c>
      <c r="Z28" s="112">
        <v>1606</v>
      </c>
      <c r="AB28" s="117">
        <f t="shared" si="2"/>
        <v>5.8374527478918289E-2</v>
      </c>
    </row>
    <row r="29" spans="1:28" x14ac:dyDescent="0.25">
      <c r="S29" s="115" t="s">
        <v>75</v>
      </c>
      <c r="T29" s="115"/>
      <c r="U29" s="116"/>
      <c r="V29" s="116">
        <v>1025</v>
      </c>
      <c r="W29" s="116">
        <v>914</v>
      </c>
      <c r="X29" s="116">
        <v>1873</v>
      </c>
      <c r="Y29" s="112">
        <v>1042</v>
      </c>
      <c r="Z29" s="112">
        <v>1114</v>
      </c>
      <c r="AB29" s="117">
        <f t="shared" si="2"/>
        <v>4.0491421924978191E-2</v>
      </c>
    </row>
    <row r="30" spans="1:28" x14ac:dyDescent="0.25">
      <c r="S30" s="115" t="s">
        <v>76</v>
      </c>
      <c r="T30" s="115"/>
      <c r="U30" s="116"/>
      <c r="V30" s="116">
        <v>1743</v>
      </c>
      <c r="W30" s="116">
        <v>1955</v>
      </c>
      <c r="X30" s="116">
        <v>1400</v>
      </c>
      <c r="Y30" s="112">
        <v>2053</v>
      </c>
      <c r="Z30" s="112">
        <v>2099</v>
      </c>
      <c r="AB30" s="117">
        <f t="shared" si="2"/>
        <v>7.6293980808374531E-2</v>
      </c>
    </row>
    <row r="31" spans="1:28" x14ac:dyDescent="0.25">
      <c r="S31" s="115" t="s">
        <v>77</v>
      </c>
      <c r="T31" s="115"/>
      <c r="U31" s="116"/>
      <c r="V31" s="116">
        <v>2282</v>
      </c>
      <c r="W31" s="116">
        <v>2376</v>
      </c>
      <c r="X31" s="116">
        <v>2898</v>
      </c>
      <c r="Y31" s="112">
        <v>3349</v>
      </c>
      <c r="Z31" s="112">
        <v>3574</v>
      </c>
      <c r="AB31" s="117">
        <f t="shared" si="2"/>
        <v>0.1299069496946787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896</v>
      </c>
      <c r="W32" s="116">
        <v>1045</v>
      </c>
      <c r="X32" s="116">
        <v>981</v>
      </c>
      <c r="Y32" s="112">
        <v>1024</v>
      </c>
      <c r="Z32" s="112">
        <v>967</v>
      </c>
      <c r="AB32" s="117">
        <f t="shared" si="2"/>
        <v>3.5148298924105842E-2</v>
      </c>
    </row>
    <row r="33" spans="19:32" x14ac:dyDescent="0.25">
      <c r="S33" s="115" t="s">
        <v>79</v>
      </c>
      <c r="T33" s="115"/>
      <c r="U33" s="116"/>
      <c r="V33" s="116">
        <v>695</v>
      </c>
      <c r="W33" s="116">
        <v>889</v>
      </c>
      <c r="X33" s="116">
        <v>945</v>
      </c>
      <c r="Y33" s="112">
        <v>968</v>
      </c>
      <c r="Z33" s="112">
        <v>1097</v>
      </c>
      <c r="AB33" s="117">
        <f t="shared" si="2"/>
        <v>3.9873509741203836E-2</v>
      </c>
    </row>
    <row r="34" spans="19:32" x14ac:dyDescent="0.25">
      <c r="S34" s="118" t="s">
        <v>53</v>
      </c>
      <c r="T34" s="118"/>
      <c r="U34" s="119"/>
      <c r="V34" s="119">
        <v>22535</v>
      </c>
      <c r="W34" s="119">
        <v>23996</v>
      </c>
      <c r="X34" s="119">
        <v>24823</v>
      </c>
      <c r="Y34" s="120">
        <v>26041</v>
      </c>
      <c r="Z34" s="120">
        <v>27512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13819</v>
      </c>
      <c r="W37" s="112">
        <v>14804</v>
      </c>
      <c r="X37" s="112">
        <v>14821</v>
      </c>
      <c r="Y37" s="112">
        <v>15753</v>
      </c>
      <c r="Z37" s="112">
        <v>16608</v>
      </c>
      <c r="AB37" s="132">
        <f>Z37/Z40*100</f>
        <v>84.334535113999891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2448</v>
      </c>
      <c r="W38" s="112">
        <v>2492</v>
      </c>
      <c r="X38" s="112">
        <v>2857</v>
      </c>
      <c r="Y38" s="112">
        <v>3032</v>
      </c>
      <c r="Z38" s="112">
        <v>3085</v>
      </c>
      <c r="AB38" s="132">
        <f>Z38/Z40*100</f>
        <v>15.665464886000102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16267</v>
      </c>
      <c r="W40" s="112">
        <v>17296</v>
      </c>
      <c r="X40" s="112">
        <v>17678</v>
      </c>
      <c r="Y40" s="112">
        <v>18785</v>
      </c>
      <c r="Z40" s="112">
        <v>19693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3</v>
      </c>
      <c r="W44" s="112">
        <v>4</v>
      </c>
      <c r="X44" s="112">
        <v>9</v>
      </c>
      <c r="Y44" s="112">
        <v>0</v>
      </c>
      <c r="Z44" s="112">
        <v>6</v>
      </c>
    </row>
    <row r="45" spans="19:32" x14ac:dyDescent="0.25">
      <c r="S45" s="115" t="s">
        <v>37</v>
      </c>
      <c r="T45" s="115"/>
      <c r="U45" s="112"/>
      <c r="V45" s="112">
        <v>250</v>
      </c>
      <c r="W45" s="112">
        <v>240</v>
      </c>
      <c r="X45" s="112">
        <v>245</v>
      </c>
      <c r="Y45" s="112">
        <v>329</v>
      </c>
      <c r="Z45" s="112">
        <v>387</v>
      </c>
    </row>
    <row r="46" spans="19:32" x14ac:dyDescent="0.25">
      <c r="S46" s="115" t="s">
        <v>38</v>
      </c>
      <c r="T46" s="115"/>
      <c r="U46" s="112"/>
      <c r="V46" s="112">
        <v>542</v>
      </c>
      <c r="W46" s="112">
        <v>616</v>
      </c>
      <c r="X46" s="112">
        <v>652</v>
      </c>
      <c r="Y46" s="112">
        <v>606</v>
      </c>
      <c r="Z46" s="112">
        <v>720</v>
      </c>
    </row>
    <row r="47" spans="19:32" x14ac:dyDescent="0.25">
      <c r="S47" s="115" t="s">
        <v>39</v>
      </c>
      <c r="T47" s="115"/>
      <c r="U47" s="112"/>
      <c r="V47" s="112">
        <v>815</v>
      </c>
      <c r="W47" s="112">
        <v>817</v>
      </c>
      <c r="X47" s="112">
        <v>819</v>
      </c>
      <c r="Y47" s="112">
        <v>820</v>
      </c>
      <c r="Z47" s="112">
        <v>951</v>
      </c>
    </row>
    <row r="48" spans="19:32" x14ac:dyDescent="0.25">
      <c r="S48" s="115" t="s">
        <v>40</v>
      </c>
      <c r="T48" s="115"/>
      <c r="U48" s="112"/>
      <c r="V48" s="112">
        <v>993</v>
      </c>
      <c r="W48" s="112">
        <v>1164</v>
      </c>
      <c r="X48" s="112">
        <v>1128</v>
      </c>
      <c r="Y48" s="112">
        <v>1238</v>
      </c>
      <c r="Z48" s="112">
        <v>1230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1071</v>
      </c>
      <c r="W49" s="112">
        <v>1052</v>
      </c>
      <c r="X49" s="112">
        <v>1126</v>
      </c>
      <c r="Y49" s="112">
        <v>1168</v>
      </c>
      <c r="Z49" s="112">
        <v>1254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Bass Coast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972</v>
      </c>
      <c r="W50" s="112">
        <v>1046</v>
      </c>
      <c r="X50" s="112">
        <v>1050</v>
      </c>
      <c r="Y50" s="112">
        <v>1212</v>
      </c>
      <c r="Z50" s="112">
        <v>1224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996</v>
      </c>
      <c r="W51" s="112">
        <v>1019</v>
      </c>
      <c r="X51" s="112">
        <v>979</v>
      </c>
      <c r="Y51" s="112">
        <v>1066</v>
      </c>
      <c r="Z51" s="112">
        <v>1135</v>
      </c>
    </row>
    <row r="52" spans="1:26" ht="15" customHeight="1" x14ac:dyDescent="0.25">
      <c r="S52" s="115" t="s">
        <v>44</v>
      </c>
      <c r="T52" s="115"/>
      <c r="U52" s="112"/>
      <c r="V52" s="112">
        <v>1150</v>
      </c>
      <c r="W52" s="112">
        <v>1233</v>
      </c>
      <c r="X52" s="112">
        <v>1231</v>
      </c>
      <c r="Y52" s="112">
        <v>1194</v>
      </c>
      <c r="Z52" s="112">
        <v>1192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999</v>
      </c>
      <c r="W53" s="112">
        <v>1101</v>
      </c>
      <c r="X53" s="112">
        <v>1074</v>
      </c>
      <c r="Y53" s="112">
        <v>1221</v>
      </c>
      <c r="Z53" s="112">
        <v>1247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1193</v>
      </c>
      <c r="W54" s="112">
        <v>1321</v>
      </c>
      <c r="X54" s="112">
        <v>1277</v>
      </c>
      <c r="Y54" s="112">
        <v>1323</v>
      </c>
      <c r="Z54" s="112">
        <v>1264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986</v>
      </c>
      <c r="W55" s="112">
        <v>1088</v>
      </c>
      <c r="X55" s="112">
        <v>1137</v>
      </c>
      <c r="Y55" s="112">
        <v>1192</v>
      </c>
      <c r="Z55" s="112">
        <v>1310</v>
      </c>
    </row>
    <row r="56" spans="1:26" ht="15" customHeight="1" x14ac:dyDescent="0.25">
      <c r="S56" s="115" t="s">
        <v>48</v>
      </c>
      <c r="T56" s="115"/>
      <c r="U56" s="112"/>
      <c r="V56" s="112">
        <v>579</v>
      </c>
      <c r="W56" s="112">
        <v>607</v>
      </c>
      <c r="X56" s="112">
        <v>708</v>
      </c>
      <c r="Y56" s="112">
        <v>722</v>
      </c>
      <c r="Z56" s="112">
        <v>804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237</v>
      </c>
      <c r="W57" s="112">
        <v>295</v>
      </c>
      <c r="X57" s="112">
        <v>314</v>
      </c>
      <c r="Y57" s="112">
        <v>329</v>
      </c>
      <c r="Z57" s="112">
        <v>322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100</v>
      </c>
      <c r="W58" s="112">
        <v>110</v>
      </c>
      <c r="X58" s="112">
        <v>96</v>
      </c>
      <c r="Y58" s="112">
        <v>121</v>
      </c>
      <c r="Z58" s="112">
        <v>138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61</v>
      </c>
      <c r="W59" s="112">
        <v>62</v>
      </c>
      <c r="X59" s="112">
        <v>63</v>
      </c>
      <c r="Y59" s="112">
        <v>63</v>
      </c>
      <c r="Z59" s="112">
        <v>57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24</v>
      </c>
      <c r="W60" s="112">
        <v>30</v>
      </c>
      <c r="X60" s="112">
        <v>29</v>
      </c>
      <c r="Y60" s="112">
        <v>21</v>
      </c>
      <c r="Z60" s="112">
        <v>37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10988</v>
      </c>
      <c r="W61" s="112">
        <v>11812</v>
      </c>
      <c r="X61" s="112">
        <v>11924</v>
      </c>
      <c r="Y61" s="112">
        <v>12627</v>
      </c>
      <c r="Z61" s="112">
        <v>13278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12</v>
      </c>
      <c r="W63" s="112">
        <v>3</v>
      </c>
      <c r="X63" s="112">
        <v>9</v>
      </c>
      <c r="Y63" s="112">
        <v>7</v>
      </c>
      <c r="Z63" s="112">
        <v>11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252</v>
      </c>
      <c r="W64" s="112">
        <v>285</v>
      </c>
      <c r="X64" s="112">
        <v>313</v>
      </c>
      <c r="Y64" s="112">
        <v>350</v>
      </c>
      <c r="Z64" s="112">
        <v>457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Bass Coast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659</v>
      </c>
      <c r="W65" s="112">
        <v>699</v>
      </c>
      <c r="X65" s="112">
        <v>758</v>
      </c>
      <c r="Y65" s="112">
        <v>687</v>
      </c>
      <c r="Z65" s="112">
        <v>856</v>
      </c>
    </row>
    <row r="66" spans="1:26" x14ac:dyDescent="0.25">
      <c r="S66" s="115" t="s">
        <v>39</v>
      </c>
      <c r="T66" s="115"/>
      <c r="U66" s="112"/>
      <c r="V66" s="112">
        <v>817</v>
      </c>
      <c r="W66" s="112">
        <v>854</v>
      </c>
      <c r="X66" s="112">
        <v>924</v>
      </c>
      <c r="Y66" s="112">
        <v>1003</v>
      </c>
      <c r="Z66" s="112">
        <v>1083</v>
      </c>
    </row>
    <row r="67" spans="1:26" x14ac:dyDescent="0.25">
      <c r="S67" s="115" t="s">
        <v>40</v>
      </c>
      <c r="T67" s="115"/>
      <c r="U67" s="112"/>
      <c r="V67" s="112">
        <v>1038</v>
      </c>
      <c r="W67" s="112">
        <v>1054</v>
      </c>
      <c r="X67" s="112">
        <v>1134</v>
      </c>
      <c r="Y67" s="112">
        <v>1127</v>
      </c>
      <c r="Z67" s="112">
        <v>1195</v>
      </c>
    </row>
    <row r="68" spans="1:26" x14ac:dyDescent="0.25">
      <c r="S68" s="115" t="s">
        <v>41</v>
      </c>
      <c r="T68" s="115"/>
      <c r="U68" s="112"/>
      <c r="V68" s="112">
        <v>966</v>
      </c>
      <c r="W68" s="112">
        <v>1015</v>
      </c>
      <c r="X68" s="112">
        <v>1103</v>
      </c>
      <c r="Y68" s="112">
        <v>1213</v>
      </c>
      <c r="Z68" s="112">
        <v>1311</v>
      </c>
    </row>
    <row r="69" spans="1:26" x14ac:dyDescent="0.25">
      <c r="S69" s="115" t="s">
        <v>42</v>
      </c>
      <c r="T69" s="115"/>
      <c r="U69" s="112"/>
      <c r="V69" s="112">
        <v>958</v>
      </c>
      <c r="W69" s="112">
        <v>1034</v>
      </c>
      <c r="X69" s="112">
        <v>1151</v>
      </c>
      <c r="Y69" s="112">
        <v>1283</v>
      </c>
      <c r="Z69" s="112">
        <v>1382</v>
      </c>
    </row>
    <row r="70" spans="1:26" x14ac:dyDescent="0.25">
      <c r="S70" s="115" t="s">
        <v>43</v>
      </c>
      <c r="T70" s="115"/>
      <c r="U70" s="112"/>
      <c r="V70" s="112">
        <v>1128</v>
      </c>
      <c r="W70" s="112">
        <v>1170</v>
      </c>
      <c r="X70" s="112">
        <v>1176</v>
      </c>
      <c r="Y70" s="112">
        <v>1217</v>
      </c>
      <c r="Z70" s="112">
        <v>1248</v>
      </c>
    </row>
    <row r="71" spans="1:26" x14ac:dyDescent="0.25">
      <c r="S71" s="115" t="s">
        <v>44</v>
      </c>
      <c r="T71" s="115"/>
      <c r="U71" s="112"/>
      <c r="V71" s="112">
        <v>1166</v>
      </c>
      <c r="W71" s="112">
        <v>1296</v>
      </c>
      <c r="X71" s="112">
        <v>1278</v>
      </c>
      <c r="Y71" s="112">
        <v>1297</v>
      </c>
      <c r="Z71" s="112">
        <v>1310</v>
      </c>
    </row>
    <row r="72" spans="1:26" x14ac:dyDescent="0.25">
      <c r="S72" s="115" t="s">
        <v>45</v>
      </c>
      <c r="T72" s="115"/>
      <c r="U72" s="112"/>
      <c r="V72" s="112">
        <v>1304</v>
      </c>
      <c r="W72" s="112">
        <v>1362</v>
      </c>
      <c r="X72" s="112">
        <v>1322</v>
      </c>
      <c r="Y72" s="112">
        <v>1328</v>
      </c>
      <c r="Z72" s="112">
        <v>1393</v>
      </c>
    </row>
    <row r="73" spans="1:26" x14ac:dyDescent="0.25">
      <c r="S73" s="115" t="s">
        <v>46</v>
      </c>
      <c r="T73" s="115"/>
      <c r="U73" s="112"/>
      <c r="V73" s="112">
        <v>1334</v>
      </c>
      <c r="W73" s="112">
        <v>1367</v>
      </c>
      <c r="X73" s="112">
        <v>1515</v>
      </c>
      <c r="Y73" s="112">
        <v>1549</v>
      </c>
      <c r="Z73" s="112">
        <v>1519</v>
      </c>
    </row>
    <row r="74" spans="1:26" x14ac:dyDescent="0.25">
      <c r="S74" s="115" t="s">
        <v>47</v>
      </c>
      <c r="T74" s="115"/>
      <c r="U74" s="112"/>
      <c r="V74" s="112">
        <v>1060</v>
      </c>
      <c r="W74" s="112">
        <v>1148</v>
      </c>
      <c r="X74" s="112">
        <v>1236</v>
      </c>
      <c r="Y74" s="112">
        <v>1295</v>
      </c>
      <c r="Z74" s="112">
        <v>1325</v>
      </c>
    </row>
    <row r="75" spans="1:26" x14ac:dyDescent="0.25">
      <c r="S75" s="115" t="s">
        <v>48</v>
      </c>
      <c r="T75" s="115"/>
      <c r="U75" s="112"/>
      <c r="V75" s="112">
        <v>476</v>
      </c>
      <c r="W75" s="112">
        <v>498</v>
      </c>
      <c r="X75" s="112">
        <v>566</v>
      </c>
      <c r="Y75" s="112">
        <v>616</v>
      </c>
      <c r="Z75" s="112">
        <v>695</v>
      </c>
    </row>
    <row r="76" spans="1:26" x14ac:dyDescent="0.25">
      <c r="S76" s="115" t="s">
        <v>49</v>
      </c>
      <c r="T76" s="115"/>
      <c r="U76" s="112"/>
      <c r="V76" s="112">
        <v>190</v>
      </c>
      <c r="W76" s="112">
        <v>201</v>
      </c>
      <c r="X76" s="112">
        <v>235</v>
      </c>
      <c r="Y76" s="112">
        <v>236</v>
      </c>
      <c r="Z76" s="112">
        <v>235</v>
      </c>
    </row>
    <row r="77" spans="1:26" x14ac:dyDescent="0.25">
      <c r="S77" s="115" t="s">
        <v>50</v>
      </c>
      <c r="T77" s="115"/>
      <c r="U77" s="112"/>
      <c r="V77" s="112">
        <v>90</v>
      </c>
      <c r="W77" s="112">
        <v>87</v>
      </c>
      <c r="X77" s="112">
        <v>85</v>
      </c>
      <c r="Y77" s="112">
        <v>78</v>
      </c>
      <c r="Z77" s="112">
        <v>95</v>
      </c>
    </row>
    <row r="78" spans="1:26" x14ac:dyDescent="0.25">
      <c r="S78" s="115" t="s">
        <v>51</v>
      </c>
      <c r="T78" s="115"/>
      <c r="U78" s="112"/>
      <c r="V78" s="112">
        <v>42</v>
      </c>
      <c r="W78" s="112">
        <v>50</v>
      </c>
      <c r="X78" s="112">
        <v>40</v>
      </c>
      <c r="Y78" s="112">
        <v>63</v>
      </c>
      <c r="Z78" s="112">
        <v>58</v>
      </c>
    </row>
    <row r="79" spans="1:26" x14ac:dyDescent="0.25">
      <c r="S79" s="115" t="s">
        <v>52</v>
      </c>
      <c r="T79" s="115"/>
      <c r="U79" s="112"/>
      <c r="V79" s="112">
        <v>44</v>
      </c>
      <c r="W79" s="112">
        <v>57</v>
      </c>
      <c r="X79" s="112">
        <v>46</v>
      </c>
      <c r="Y79" s="112">
        <v>55</v>
      </c>
      <c r="Z79" s="112">
        <v>48</v>
      </c>
    </row>
    <row r="80" spans="1:26" x14ac:dyDescent="0.25">
      <c r="S80" s="118" t="s">
        <v>53</v>
      </c>
      <c r="T80" s="118"/>
      <c r="U80" s="112"/>
      <c r="V80" s="112">
        <v>11541</v>
      </c>
      <c r="W80" s="112">
        <v>12185</v>
      </c>
      <c r="X80" s="112">
        <v>12900</v>
      </c>
      <c r="Y80" s="112">
        <v>13416</v>
      </c>
      <c r="Z80" s="112">
        <v>14221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Bass Coast</v>
      </c>
      <c r="D83" s="144"/>
      <c r="E83" s="144"/>
      <c r="F83" s="144"/>
      <c r="G83" s="144"/>
      <c r="H83" s="47"/>
      <c r="I83" s="47"/>
      <c r="J83" s="145" t="str">
        <f>'State data for spotlight'!A1</f>
        <v>Victoria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943</v>
      </c>
      <c r="W83" s="112">
        <v>1017</v>
      </c>
      <c r="X83" s="112">
        <v>1031</v>
      </c>
      <c r="Y83" s="112">
        <v>1132</v>
      </c>
      <c r="Z83" s="112">
        <v>1263</v>
      </c>
      <c r="AD83" s="117"/>
    </row>
    <row r="84" spans="1:30" ht="15" customHeight="1" x14ac:dyDescent="0.25">
      <c r="A84" s="46"/>
      <c r="B84" s="46"/>
      <c r="C84" s="48"/>
      <c r="D84" s="139" t="s">
        <v>0</v>
      </c>
      <c r="E84" s="139"/>
      <c r="F84" s="139" t="s">
        <v>201</v>
      </c>
      <c r="G84" s="139"/>
      <c r="H84" s="48"/>
      <c r="I84" s="48"/>
      <c r="J84" s="48"/>
      <c r="K84" s="48"/>
      <c r="L84" s="139" t="s">
        <v>0</v>
      </c>
      <c r="M84" s="139"/>
      <c r="N84" s="139" t="s">
        <v>201</v>
      </c>
      <c r="O84" s="139"/>
      <c r="S84" s="115" t="s">
        <v>57</v>
      </c>
      <c r="T84" s="115"/>
      <c r="U84" s="112"/>
      <c r="V84" s="112">
        <v>793</v>
      </c>
      <c r="W84" s="112">
        <v>844</v>
      </c>
      <c r="X84" s="112">
        <v>880</v>
      </c>
      <c r="Y84" s="112">
        <v>964</v>
      </c>
      <c r="Z84" s="112">
        <v>997</v>
      </c>
    </row>
    <row r="85" spans="1:30" ht="15" customHeight="1" x14ac:dyDescent="0.25">
      <c r="A85" s="46"/>
      <c r="B85" s="46"/>
      <c r="C85" s="58" t="s">
        <v>1</v>
      </c>
      <c r="D85" s="139" t="s">
        <v>2</v>
      </c>
      <c r="E85" s="139"/>
      <c r="F85" s="139" t="str">
        <f>"since "&amp;$V$2</f>
        <v>since 2016-17</v>
      </c>
      <c r="G85" s="139"/>
      <c r="H85" s="48"/>
      <c r="I85" s="48"/>
      <c r="J85" s="48"/>
      <c r="K85" s="58" t="s">
        <v>1</v>
      </c>
      <c r="L85" s="139" t="s">
        <v>2</v>
      </c>
      <c r="M85" s="139"/>
      <c r="N85" s="139" t="str">
        <f>"since "&amp;$V$2</f>
        <v>since 2016-17</v>
      </c>
      <c r="O85" s="139"/>
      <c r="S85" s="115" t="s">
        <v>195</v>
      </c>
      <c r="T85" s="115"/>
      <c r="U85" s="112"/>
      <c r="V85" s="112">
        <v>1360</v>
      </c>
      <c r="W85" s="112">
        <v>1509</v>
      </c>
      <c r="X85" s="112">
        <v>1619</v>
      </c>
      <c r="Y85" s="112">
        <v>1712</v>
      </c>
      <c r="Z85" s="112">
        <v>1806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27,512</v>
      </c>
      <c r="D86" s="96">
        <f t="shared" ref="D86:D91" si="4">AD4</f>
        <v>5.6487846088859817E-2</v>
      </c>
      <c r="E86" s="97">
        <f t="shared" ref="E86:E91" si="5">AD4</f>
        <v>5.6487846088859817E-2</v>
      </c>
      <c r="F86" s="96">
        <f t="shared" ref="F86:F91" si="6">AF4</f>
        <v>0.22112738570794499</v>
      </c>
      <c r="G86" s="97">
        <f t="shared" ref="G86:G91" si="7">AF4</f>
        <v>0.22112738570794499</v>
      </c>
      <c r="H86" s="57"/>
      <c r="I86" s="57"/>
      <c r="J86" s="140" t="str">
        <f>'State data for spotlight'!J4</f>
        <v>5,274,707</v>
      </c>
      <c r="K86" s="140"/>
      <c r="L86" s="96">
        <f>'State data for spotlight'!L4</f>
        <v>1.4421743640712803E-2</v>
      </c>
      <c r="M86" s="97">
        <f>'State data for spotlight'!L4</f>
        <v>1.4421743640712803E-2</v>
      </c>
      <c r="N86" s="96">
        <f>'State data for spotlight'!N4</f>
        <v>8.438148994686534E-2</v>
      </c>
      <c r="O86" s="97">
        <f>'State data for spotlight'!N4</f>
        <v>8.438148994686534E-2</v>
      </c>
      <c r="S86" s="115" t="s">
        <v>196</v>
      </c>
      <c r="T86" s="115"/>
      <c r="U86" s="112"/>
      <c r="V86" s="112">
        <v>478</v>
      </c>
      <c r="W86" s="112">
        <v>492</v>
      </c>
      <c r="X86" s="112">
        <v>526</v>
      </c>
      <c r="Y86" s="112">
        <v>561</v>
      </c>
      <c r="Z86" s="112">
        <v>595</v>
      </c>
    </row>
    <row r="87" spans="1:30" ht="15" customHeight="1" x14ac:dyDescent="0.25">
      <c r="A87" s="98" t="s">
        <v>4</v>
      </c>
      <c r="B87" s="49"/>
      <c r="C87" s="57" t="str">
        <f t="shared" si="3"/>
        <v>13,278</v>
      </c>
      <c r="D87" s="96">
        <f t="shared" si="4"/>
        <v>5.1472917326575773E-2</v>
      </c>
      <c r="E87" s="97">
        <f t="shared" si="5"/>
        <v>5.1472917326575773E-2</v>
      </c>
      <c r="F87" s="96">
        <f t="shared" si="6"/>
        <v>0.20840917364397527</v>
      </c>
      <c r="G87" s="97">
        <f t="shared" si="7"/>
        <v>0.20840917364397527</v>
      </c>
      <c r="H87" s="57"/>
      <c r="I87" s="57"/>
      <c r="J87" s="140" t="str">
        <f>'State data for spotlight'!J5</f>
        <v>2,678,317</v>
      </c>
      <c r="K87" s="140"/>
      <c r="L87" s="96">
        <f>'State data for spotlight'!L5</f>
        <v>7.6054295905234603E-3</v>
      </c>
      <c r="M87" s="97">
        <f>'State data for spotlight'!L5</f>
        <v>7.6054295905234603E-3</v>
      </c>
      <c r="N87" s="96">
        <f>'State data for spotlight'!N5</f>
        <v>7.1082164833552008E-2</v>
      </c>
      <c r="O87" s="97">
        <f>'State data for spotlight'!N5</f>
        <v>7.1082164833552008E-2</v>
      </c>
      <c r="S87" s="115" t="s">
        <v>197</v>
      </c>
      <c r="T87" s="115"/>
      <c r="U87" s="112"/>
      <c r="V87" s="112">
        <v>229</v>
      </c>
      <c r="W87" s="112">
        <v>248</v>
      </c>
      <c r="X87" s="112">
        <v>248</v>
      </c>
      <c r="Y87" s="112">
        <v>256</v>
      </c>
      <c r="Z87" s="112">
        <v>279</v>
      </c>
    </row>
    <row r="88" spans="1:30" ht="15" customHeight="1" x14ac:dyDescent="0.25">
      <c r="A88" s="98" t="s">
        <v>5</v>
      </c>
      <c r="B88" s="49"/>
      <c r="C88" s="57" t="str">
        <f t="shared" si="3"/>
        <v>14,221</v>
      </c>
      <c r="D88" s="96">
        <f t="shared" si="4"/>
        <v>6.0319117208470052E-2</v>
      </c>
      <c r="E88" s="97">
        <f t="shared" si="5"/>
        <v>6.0319117208470052E-2</v>
      </c>
      <c r="F88" s="96">
        <f t="shared" si="6"/>
        <v>0.23189535689535679</v>
      </c>
      <c r="G88" s="97">
        <f t="shared" si="7"/>
        <v>0.23189535689535679</v>
      </c>
      <c r="H88" s="57"/>
      <c r="I88" s="57"/>
      <c r="J88" s="140" t="str">
        <f>'State data for spotlight'!J6</f>
        <v>2,593,620</v>
      </c>
      <c r="K88" s="140"/>
      <c r="L88" s="96">
        <f>'State data for spotlight'!L6</f>
        <v>2.0458990541862843E-2</v>
      </c>
      <c r="M88" s="97">
        <f>'State data for spotlight'!L6</f>
        <v>2.0458990541862843E-2</v>
      </c>
      <c r="N88" s="96">
        <f>'State data for spotlight'!N6</f>
        <v>9.7278654845571522E-2</v>
      </c>
      <c r="O88" s="97">
        <f>'State data for spotlight'!N6</f>
        <v>9.7278654845571522E-2</v>
      </c>
      <c r="S88" s="115" t="s">
        <v>198</v>
      </c>
      <c r="T88" s="115"/>
      <c r="U88" s="112"/>
      <c r="V88" s="112">
        <v>460</v>
      </c>
      <c r="W88" s="112">
        <v>519</v>
      </c>
      <c r="X88" s="112">
        <v>508</v>
      </c>
      <c r="Y88" s="112">
        <v>573</v>
      </c>
      <c r="Z88" s="112">
        <v>582</v>
      </c>
    </row>
    <row r="89" spans="1:30" ht="15" customHeight="1" x14ac:dyDescent="0.25">
      <c r="A89" s="49" t="s">
        <v>6</v>
      </c>
      <c r="B89" s="49"/>
      <c r="C89" s="57" t="str">
        <f t="shared" si="3"/>
        <v>19,694</v>
      </c>
      <c r="D89" s="96">
        <f t="shared" si="4"/>
        <v>4.8054919908466776E-2</v>
      </c>
      <c r="E89" s="97">
        <f t="shared" si="5"/>
        <v>4.8054919908466776E-2</v>
      </c>
      <c r="F89" s="96">
        <f t="shared" si="6"/>
        <v>0.2106719124608103</v>
      </c>
      <c r="G89" s="97">
        <f t="shared" si="7"/>
        <v>0.2106719124608103</v>
      </c>
      <c r="H89" s="57"/>
      <c r="I89" s="57"/>
      <c r="J89" s="140" t="str">
        <f>'State data for spotlight'!J7</f>
        <v>3,674,745</v>
      </c>
      <c r="K89" s="140"/>
      <c r="L89" s="96">
        <f>'State data for spotlight'!L7</f>
        <v>-4.8048916624486848E-3</v>
      </c>
      <c r="M89" s="97">
        <f>'State data for spotlight'!L7</f>
        <v>-4.8048916624486848E-3</v>
      </c>
      <c r="N89" s="96">
        <f>'State data for spotlight'!N7</f>
        <v>6.9960159780158238E-2</v>
      </c>
      <c r="O89" s="97">
        <f>'State data for spotlight'!N7</f>
        <v>6.9960159780158238E-2</v>
      </c>
      <c r="S89" s="115" t="s">
        <v>199</v>
      </c>
      <c r="T89" s="115"/>
      <c r="U89" s="112"/>
      <c r="V89" s="112">
        <v>548</v>
      </c>
      <c r="W89" s="112">
        <v>588</v>
      </c>
      <c r="X89" s="112">
        <v>602</v>
      </c>
      <c r="Y89" s="112">
        <v>635</v>
      </c>
      <c r="Z89" s="112">
        <v>654</v>
      </c>
    </row>
    <row r="90" spans="1:30" ht="15" customHeight="1" x14ac:dyDescent="0.25">
      <c r="A90" s="49" t="s">
        <v>98</v>
      </c>
      <c r="B90" s="49"/>
      <c r="C90" s="57" t="str">
        <f t="shared" si="3"/>
        <v>$37,993</v>
      </c>
      <c r="D90" s="96">
        <f t="shared" si="4"/>
        <v>7.4684738045899257E-2</v>
      </c>
      <c r="E90" s="97">
        <f t="shared" si="5"/>
        <v>7.4684738045899257E-2</v>
      </c>
      <c r="F90" s="96">
        <f t="shared" si="6"/>
        <v>0.18241877256317696</v>
      </c>
      <c r="G90" s="97">
        <f t="shared" si="7"/>
        <v>0.18241877256317696</v>
      </c>
      <c r="H90" s="57"/>
      <c r="I90" s="57"/>
      <c r="J90" s="57"/>
      <c r="K90" s="57" t="str">
        <f>'State data for spotlight'!J8</f>
        <v>$47,209</v>
      </c>
      <c r="L90" s="96">
        <f>'State data for spotlight'!L8</f>
        <v>5.506898121546655E-2</v>
      </c>
      <c r="M90" s="97">
        <f>'State data for spotlight'!L8</f>
        <v>5.506898121546655E-2</v>
      </c>
      <c r="N90" s="96">
        <f>'State data for spotlight'!N8</f>
        <v>0.1204561491199776</v>
      </c>
      <c r="O90" s="97">
        <f>'State data for spotlight'!N8</f>
        <v>0.1204561491199776</v>
      </c>
      <c r="S90" s="115" t="s">
        <v>58</v>
      </c>
      <c r="T90" s="115"/>
      <c r="U90" s="112"/>
      <c r="V90" s="112">
        <v>910</v>
      </c>
      <c r="W90" s="112">
        <v>974</v>
      </c>
      <c r="X90" s="112">
        <v>965</v>
      </c>
      <c r="Y90" s="112">
        <v>1006</v>
      </c>
      <c r="Z90" s="112">
        <v>1036</v>
      </c>
    </row>
    <row r="91" spans="1:30" ht="15" customHeight="1" x14ac:dyDescent="0.25">
      <c r="A91" s="49" t="s">
        <v>7</v>
      </c>
      <c r="B91" s="49"/>
      <c r="C91" s="57" t="str">
        <f t="shared" si="3"/>
        <v>$1,026.6 mil</v>
      </c>
      <c r="D91" s="96">
        <f t="shared" si="4"/>
        <v>0.11905226004766467</v>
      </c>
      <c r="E91" s="97">
        <f t="shared" si="5"/>
        <v>0.11905226004766467</v>
      </c>
      <c r="F91" s="96">
        <f t="shared" si="6"/>
        <v>0.45791761355500715</v>
      </c>
      <c r="G91" s="97">
        <f t="shared" si="7"/>
        <v>0.45791761355500715</v>
      </c>
      <c r="H91" s="57"/>
      <c r="I91" s="57"/>
      <c r="J91" s="57"/>
      <c r="K91" s="57" t="str">
        <f>'State data for spotlight'!J9</f>
        <v>$245.4 bil</v>
      </c>
      <c r="L91" s="96">
        <f>'State data for spotlight'!L9</f>
        <v>4.7371657837374626E-2</v>
      </c>
      <c r="M91" s="97">
        <f>'State data for spotlight'!L9</f>
        <v>4.7371657837374626E-2</v>
      </c>
      <c r="N91" s="96">
        <f>'State data for spotlight'!N9</f>
        <v>0.24227335855331145</v>
      </c>
      <c r="O91" s="97">
        <f>'State data for spotlight'!N9</f>
        <v>0.24227335855331145</v>
      </c>
      <c r="S91" s="118" t="s">
        <v>53</v>
      </c>
      <c r="T91" s="118"/>
      <c r="U91" s="112"/>
      <c r="V91" s="112">
        <v>8194</v>
      </c>
      <c r="W91" s="112">
        <v>8751</v>
      </c>
      <c r="X91" s="112">
        <v>8816</v>
      </c>
      <c r="Y91" s="112">
        <v>9440</v>
      </c>
      <c r="Z91" s="112">
        <v>9868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5" t="s">
        <v>202</v>
      </c>
      <c r="S93" s="115" t="s">
        <v>56</v>
      </c>
      <c r="T93" s="115"/>
      <c r="U93" s="112"/>
      <c r="V93" s="112">
        <v>660</v>
      </c>
      <c r="W93" s="112">
        <v>724</v>
      </c>
      <c r="X93" s="112">
        <v>765</v>
      </c>
      <c r="Y93" s="112">
        <v>846</v>
      </c>
      <c r="Z93" s="112">
        <v>941</v>
      </c>
    </row>
    <row r="94" spans="1:30" ht="15" customHeight="1" x14ac:dyDescent="0.25">
      <c r="A94" s="136" t="s">
        <v>203</v>
      </c>
      <c r="S94" s="115" t="s">
        <v>57</v>
      </c>
      <c r="T94" s="115"/>
      <c r="U94" s="112"/>
      <c r="V94" s="112">
        <v>1492</v>
      </c>
      <c r="W94" s="112">
        <v>1543</v>
      </c>
      <c r="X94" s="112">
        <v>1592</v>
      </c>
      <c r="Y94" s="112">
        <v>1696</v>
      </c>
      <c r="Z94" s="112">
        <v>1797</v>
      </c>
    </row>
    <row r="95" spans="1:30" ht="15" customHeight="1" x14ac:dyDescent="0.25">
      <c r="A95" s="134" t="s">
        <v>286</v>
      </c>
      <c r="S95" s="115" t="s">
        <v>195</v>
      </c>
      <c r="T95" s="115"/>
      <c r="U95" s="112"/>
      <c r="V95" s="112">
        <v>256</v>
      </c>
      <c r="W95" s="112">
        <v>290</v>
      </c>
      <c r="X95" s="112">
        <v>321</v>
      </c>
      <c r="Y95" s="112">
        <v>333</v>
      </c>
      <c r="Z95" s="112">
        <v>356</v>
      </c>
    </row>
    <row r="96" spans="1:30" ht="15" customHeight="1" x14ac:dyDescent="0.25">
      <c r="A96" s="135" t="s">
        <v>278</v>
      </c>
      <c r="S96" s="115" t="s">
        <v>196</v>
      </c>
      <c r="T96" s="115"/>
      <c r="U96" s="112"/>
      <c r="V96" s="112">
        <v>1121</v>
      </c>
      <c r="W96" s="112">
        <v>1280</v>
      </c>
      <c r="X96" s="112">
        <v>1434</v>
      </c>
      <c r="Y96" s="112">
        <v>1528</v>
      </c>
      <c r="Z96" s="112">
        <v>1582</v>
      </c>
    </row>
    <row r="97" spans="1:32" ht="15" customHeight="1" x14ac:dyDescent="0.25">
      <c r="A97" s="134" t="s">
        <v>290</v>
      </c>
      <c r="S97" s="115" t="s">
        <v>197</v>
      </c>
      <c r="T97" s="115"/>
      <c r="U97" s="112"/>
      <c r="V97" s="112">
        <v>1229</v>
      </c>
      <c r="W97" s="112">
        <v>1239</v>
      </c>
      <c r="X97" s="112">
        <v>1290</v>
      </c>
      <c r="Y97" s="112">
        <v>1264</v>
      </c>
      <c r="Z97" s="112">
        <v>1344</v>
      </c>
    </row>
    <row r="98" spans="1:32" ht="15" customHeight="1" x14ac:dyDescent="0.25">
      <c r="A98" s="134" t="s">
        <v>291</v>
      </c>
      <c r="S98" s="115" t="s">
        <v>198</v>
      </c>
      <c r="T98" s="115"/>
      <c r="U98" s="112"/>
      <c r="V98" s="112">
        <v>914</v>
      </c>
      <c r="W98" s="112">
        <v>1010</v>
      </c>
      <c r="X98" s="112">
        <v>1035</v>
      </c>
      <c r="Y98" s="112">
        <v>1083</v>
      </c>
      <c r="Z98" s="112">
        <v>1129</v>
      </c>
    </row>
    <row r="99" spans="1:32" ht="15" customHeight="1" x14ac:dyDescent="0.25">
      <c r="S99" s="115" t="s">
        <v>199</v>
      </c>
      <c r="T99" s="115"/>
      <c r="U99" s="112"/>
      <c r="V99" s="112">
        <v>52</v>
      </c>
      <c r="W99" s="112">
        <v>63</v>
      </c>
      <c r="X99" s="112">
        <v>65</v>
      </c>
      <c r="Y99" s="112">
        <v>64</v>
      </c>
      <c r="Z99" s="112">
        <v>57</v>
      </c>
    </row>
    <row r="100" spans="1:32" ht="15" customHeight="1" x14ac:dyDescent="0.25">
      <c r="S100" s="115" t="s">
        <v>58</v>
      </c>
      <c r="T100" s="115"/>
      <c r="U100" s="112"/>
      <c r="V100" s="112">
        <v>582</v>
      </c>
      <c r="W100" s="112">
        <v>610</v>
      </c>
      <c r="X100" s="112">
        <v>625</v>
      </c>
      <c r="Y100" s="112">
        <v>664</v>
      </c>
      <c r="Z100" s="112">
        <v>684</v>
      </c>
    </row>
    <row r="101" spans="1:32" x14ac:dyDescent="0.25">
      <c r="A101" s="18"/>
      <c r="S101" s="118" t="s">
        <v>53</v>
      </c>
      <c r="T101" s="118"/>
      <c r="U101" s="112"/>
      <c r="V101" s="112">
        <v>8072</v>
      </c>
      <c r="W101" s="112">
        <v>8546</v>
      </c>
      <c r="X101" s="112">
        <v>8864</v>
      </c>
      <c r="Y101" s="112">
        <v>9345</v>
      </c>
      <c r="Z101" s="112">
        <v>9815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204</v>
      </c>
      <c r="Y103" s="106" t="s">
        <v>281</v>
      </c>
      <c r="Z103" s="106" t="s">
        <v>287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16838</v>
      </c>
      <c r="W104" s="112">
        <v>17557</v>
      </c>
      <c r="X104" s="112">
        <v>17832</v>
      </c>
      <c r="Y104" s="112">
        <v>19682</v>
      </c>
      <c r="Z104" s="112">
        <v>19682</v>
      </c>
      <c r="AB104" s="109" t="str">
        <f>TEXT(Z104,"###,###")</f>
        <v>19,682</v>
      </c>
      <c r="AD104" s="130">
        <f>Z104/($Z$4)*100</f>
        <v>71.539691770863627</v>
      </c>
      <c r="AF104" s="109"/>
    </row>
    <row r="105" spans="1:32" x14ac:dyDescent="0.25">
      <c r="S105" s="115" t="s">
        <v>17</v>
      </c>
      <c r="T105" s="115"/>
      <c r="U105" s="112"/>
      <c r="V105" s="112">
        <v>4281</v>
      </c>
      <c r="W105" s="112">
        <v>4260</v>
      </c>
      <c r="X105" s="112">
        <v>4624</v>
      </c>
      <c r="Y105" s="112">
        <v>4612</v>
      </c>
      <c r="Z105" s="112">
        <v>4564</v>
      </c>
      <c r="AB105" s="109" t="str">
        <f>TEXT(Z105,"###,###")</f>
        <v>4,564</v>
      </c>
      <c r="AD105" s="130">
        <f>Z105/($Z$4)*100</f>
        <v>16.589124745565574</v>
      </c>
      <c r="AF105" s="109"/>
    </row>
    <row r="106" spans="1:32" x14ac:dyDescent="0.25">
      <c r="S106" s="118" t="s">
        <v>53</v>
      </c>
      <c r="T106" s="118"/>
      <c r="U106" s="120"/>
      <c r="V106" s="120">
        <v>21119</v>
      </c>
      <c r="W106" s="120">
        <v>21817</v>
      </c>
      <c r="X106" s="120">
        <v>22456</v>
      </c>
      <c r="Y106" s="120">
        <v>24294</v>
      </c>
      <c r="Z106" s="120">
        <v>24246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4168</v>
      </c>
      <c r="W108" s="112">
        <v>4886</v>
      </c>
      <c r="X108" s="112">
        <v>5030</v>
      </c>
      <c r="Y108" s="112">
        <v>5118</v>
      </c>
      <c r="Z108" s="112">
        <v>5426</v>
      </c>
      <c r="AB108" s="109" t="str">
        <f>TEXT(Z108,"###,###")</f>
        <v>5,426</v>
      </c>
      <c r="AD108" s="130">
        <f>Z108/($Z$4)*100</f>
        <v>19.722302995056705</v>
      </c>
      <c r="AF108" s="109"/>
    </row>
    <row r="109" spans="1:32" x14ac:dyDescent="0.25">
      <c r="S109" s="115" t="s">
        <v>20</v>
      </c>
      <c r="T109" s="115"/>
      <c r="U109" s="112"/>
      <c r="V109" s="112">
        <v>3583</v>
      </c>
      <c r="W109" s="112">
        <v>3837</v>
      </c>
      <c r="X109" s="112">
        <v>3951</v>
      </c>
      <c r="Y109" s="112">
        <v>4196</v>
      </c>
      <c r="Z109" s="112">
        <v>4824</v>
      </c>
      <c r="AB109" s="109" t="str">
        <f>TEXT(Z109,"###,###")</f>
        <v>4,824</v>
      </c>
      <c r="AD109" s="130">
        <f>Z109/($Z$4)*100</f>
        <v>17.534166908985167</v>
      </c>
      <c r="AF109" s="109"/>
    </row>
    <row r="110" spans="1:32" x14ac:dyDescent="0.25">
      <c r="S110" s="115" t="s">
        <v>21</v>
      </c>
      <c r="T110" s="115"/>
      <c r="U110" s="112"/>
      <c r="V110" s="112">
        <v>4728</v>
      </c>
      <c r="W110" s="112">
        <v>4778</v>
      </c>
      <c r="X110" s="112">
        <v>5167</v>
      </c>
      <c r="Y110" s="112">
        <v>5542</v>
      </c>
      <c r="Z110" s="112">
        <v>5675</v>
      </c>
      <c r="AB110" s="109" t="str">
        <f>TEXT(Z110,"###,###")</f>
        <v>5,675</v>
      </c>
      <c r="AD110" s="130">
        <f>Z110/($Z$4)*100</f>
        <v>20.62736260540855</v>
      </c>
      <c r="AF110" s="109"/>
    </row>
    <row r="111" spans="1:32" x14ac:dyDescent="0.25">
      <c r="S111" s="115" t="s">
        <v>22</v>
      </c>
      <c r="T111" s="115"/>
      <c r="U111" s="112"/>
      <c r="V111" s="112">
        <v>7280</v>
      </c>
      <c r="W111" s="112">
        <v>7494</v>
      </c>
      <c r="X111" s="112">
        <v>7849</v>
      </c>
      <c r="Y111" s="112">
        <v>8293</v>
      </c>
      <c r="Z111" s="112">
        <v>8761</v>
      </c>
      <c r="AB111" s="109" t="str">
        <f>TEXT(Z111,"###,###")</f>
        <v>8,761</v>
      </c>
      <c r="AD111" s="130">
        <f>Z111/($Z$4)*100</f>
        <v>31.844286129688864</v>
      </c>
      <c r="AF111" s="109"/>
    </row>
    <row r="112" spans="1:32" x14ac:dyDescent="0.25">
      <c r="S112" s="118" t="s">
        <v>53</v>
      </c>
      <c r="T112" s="118"/>
      <c r="U112" s="112"/>
      <c r="V112" s="112">
        <v>22531</v>
      </c>
      <c r="W112" s="112">
        <v>23998</v>
      </c>
      <c r="X112" s="112">
        <v>24826</v>
      </c>
      <c r="Y112" s="112">
        <v>26042</v>
      </c>
      <c r="Z112" s="112">
        <v>27512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44.65</v>
      </c>
      <c r="W118" s="131">
        <v>44.83</v>
      </c>
      <c r="X118" s="131">
        <v>44.78</v>
      </c>
      <c r="Y118" s="131">
        <v>44.81</v>
      </c>
      <c r="Z118" s="131">
        <v>44.67</v>
      </c>
      <c r="AB118" s="109" t="str">
        <f>TEXT(Z118,"##.0")</f>
        <v>44.7</v>
      </c>
    </row>
    <row r="120" spans="19:32" x14ac:dyDescent="0.25">
      <c r="S120" s="101" t="s">
        <v>100</v>
      </c>
      <c r="T120" s="112"/>
      <c r="U120" s="112"/>
      <c r="V120" s="112">
        <v>12400</v>
      </c>
      <c r="W120" s="112">
        <v>13175</v>
      </c>
      <c r="X120" s="112">
        <v>13537</v>
      </c>
      <c r="Y120" s="112">
        <v>14346</v>
      </c>
      <c r="Z120" s="112">
        <v>15111</v>
      </c>
      <c r="AB120" s="109" t="str">
        <f>TEXT(Z120,"###,###")</f>
        <v>15,111</v>
      </c>
    </row>
    <row r="121" spans="19:32" x14ac:dyDescent="0.25">
      <c r="S121" s="101" t="s">
        <v>101</v>
      </c>
      <c r="T121" s="112"/>
      <c r="U121" s="112"/>
      <c r="V121" s="112">
        <v>2358</v>
      </c>
      <c r="W121" s="112">
        <v>2512</v>
      </c>
      <c r="X121" s="112">
        <v>2480</v>
      </c>
      <c r="Y121" s="112">
        <v>2604</v>
      </c>
      <c r="Z121" s="112">
        <v>2753</v>
      </c>
      <c r="AB121" s="109" t="str">
        <f>TEXT(Z121,"###,###")</f>
        <v>2,753</v>
      </c>
    </row>
    <row r="122" spans="19:32" x14ac:dyDescent="0.25">
      <c r="S122" s="101" t="s">
        <v>102</v>
      </c>
      <c r="T122" s="112"/>
      <c r="U122" s="112"/>
      <c r="V122" s="112">
        <v>1514</v>
      </c>
      <c r="W122" s="112">
        <v>1608</v>
      </c>
      <c r="X122" s="112">
        <v>1657</v>
      </c>
      <c r="Y122" s="112">
        <v>1836</v>
      </c>
      <c r="Z122" s="112">
        <v>1827</v>
      </c>
      <c r="AB122" s="109" t="str">
        <f>TEXT(Z122,"###,###")</f>
        <v>1,827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13914</v>
      </c>
      <c r="W124" s="112">
        <v>14783</v>
      </c>
      <c r="X124" s="112">
        <v>15194</v>
      </c>
      <c r="Y124" s="112">
        <v>16182</v>
      </c>
      <c r="Z124" s="112">
        <v>16938</v>
      </c>
      <c r="AB124" s="109" t="str">
        <f>TEXT(Z124,"###,###")</f>
        <v>16,938</v>
      </c>
      <c r="AD124" s="127">
        <f>Z124/$Z$7*100</f>
        <v>86.005890118817916</v>
      </c>
    </row>
    <row r="125" spans="19:32" x14ac:dyDescent="0.25">
      <c r="S125" s="101" t="s">
        <v>104</v>
      </c>
      <c r="T125" s="112"/>
      <c r="U125" s="112"/>
      <c r="V125" s="112">
        <v>3872</v>
      </c>
      <c r="W125" s="112">
        <v>4120</v>
      </c>
      <c r="X125" s="112">
        <v>4137</v>
      </c>
      <c r="Y125" s="112">
        <v>4440</v>
      </c>
      <c r="Z125" s="112">
        <v>4580</v>
      </c>
      <c r="AB125" s="109" t="str">
        <f>TEXT(Z125,"###,###")</f>
        <v>4,580</v>
      </c>
      <c r="AD125" s="127">
        <f>Z125/$Z$7*100</f>
        <v>23.255813953488371</v>
      </c>
    </row>
    <row r="127" spans="19:32" x14ac:dyDescent="0.25">
      <c r="S127" s="101" t="s">
        <v>105</v>
      </c>
      <c r="T127" s="112"/>
      <c r="U127" s="112"/>
      <c r="V127" s="112">
        <v>8193</v>
      </c>
      <c r="W127" s="112">
        <v>8755</v>
      </c>
      <c r="X127" s="112">
        <v>8816</v>
      </c>
      <c r="Y127" s="112">
        <v>9444</v>
      </c>
      <c r="Z127" s="112">
        <v>9868</v>
      </c>
      <c r="AB127" s="109" t="str">
        <f>TEXT(Z127,"###,###")</f>
        <v>9,868</v>
      </c>
      <c r="AD127" s="127">
        <f>Z127/$Z$7*100</f>
        <v>50.106631461358788</v>
      </c>
    </row>
    <row r="128" spans="19:32" x14ac:dyDescent="0.25">
      <c r="S128" s="101" t="s">
        <v>106</v>
      </c>
      <c r="T128" s="112"/>
      <c r="U128" s="112"/>
      <c r="V128" s="112">
        <v>8073</v>
      </c>
      <c r="W128" s="112">
        <v>8545</v>
      </c>
      <c r="X128" s="112">
        <v>8862</v>
      </c>
      <c r="Y128" s="112">
        <v>9344</v>
      </c>
      <c r="Z128" s="112">
        <v>9815</v>
      </c>
      <c r="AB128" s="109" t="str">
        <f>TEXT(Z128,"###,###")</f>
        <v>9,815</v>
      </c>
      <c r="AD128" s="127">
        <f>Z128/$Z$7*100</f>
        <v>49.837513963643751</v>
      </c>
    </row>
    <row r="130" spans="19:20" x14ac:dyDescent="0.25">
      <c r="S130" s="101" t="s">
        <v>282</v>
      </c>
      <c r="T130" s="127">
        <v>76.728952980603225</v>
      </c>
    </row>
    <row r="131" spans="19:20" x14ac:dyDescent="0.25">
      <c r="S131" s="101" t="s">
        <v>283</v>
      </c>
      <c r="T131" s="127">
        <v>13.978876815273688</v>
      </c>
    </row>
    <row r="132" spans="19:20" x14ac:dyDescent="0.25">
      <c r="S132" s="101" t="s">
        <v>284</v>
      </c>
      <c r="T132" s="127">
        <v>9.2769371382146844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D3EA5C86-F208-45CB-BC14-AB9C4B0A4D9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C1F43A5B-7D25-433E-9C7C-CF1C1AF101F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774982CC-DFA4-4B01-9A43-2C5A711CC1E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E332DA24-140A-47F8-B5E0-81D0D41F26D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15F6A4-6850-41CB-8192-EBA538A8140C}">
  <sheetPr codeName="Sheet123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170</v>
      </c>
      <c r="T1" s="99"/>
      <c r="U1" s="99"/>
      <c r="V1" s="99"/>
      <c r="W1" s="99"/>
      <c r="X1" s="99"/>
      <c r="Y1" s="100" t="s">
        <v>258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204</v>
      </c>
      <c r="Y2" s="103" t="s">
        <v>281</v>
      </c>
      <c r="Z2" s="103" t="s">
        <v>287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60" t="s">
        <v>292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170</v>
      </c>
      <c r="Y3" s="105" t="s">
        <v>258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8.59 Port Phillip, Victoria,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112890</v>
      </c>
      <c r="W4" s="108">
        <v>116914</v>
      </c>
      <c r="X4" s="108">
        <v>120482</v>
      </c>
      <c r="Y4" s="108">
        <v>117281</v>
      </c>
      <c r="Z4" s="108">
        <v>106938</v>
      </c>
      <c r="AB4" s="109" t="str">
        <f>TEXT(Z4,"###,###")</f>
        <v>106,938</v>
      </c>
      <c r="AD4" s="110">
        <f>Z4/Y4-1</f>
        <v>-8.8189902882819915E-2</v>
      </c>
      <c r="AF4" s="110">
        <f>Z4/V4-1</f>
        <v>-5.2723890512888616E-2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55192</v>
      </c>
      <c r="W5" s="108">
        <v>57161</v>
      </c>
      <c r="X5" s="108">
        <v>58927</v>
      </c>
      <c r="Y5" s="108">
        <v>57204</v>
      </c>
      <c r="Z5" s="108">
        <v>51959</v>
      </c>
      <c r="AB5" s="109" t="str">
        <f>TEXT(Z5,"###,###")</f>
        <v>51,959</v>
      </c>
      <c r="AD5" s="110">
        <f t="shared" ref="AD5:AD9" si="0">Z5/Y5-1</f>
        <v>-9.168939235018525E-2</v>
      </c>
      <c r="AF5" s="110">
        <f t="shared" ref="AF5:AF9" si="1">Z5/V5-1</f>
        <v>-5.8577330047833054E-2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57693</v>
      </c>
      <c r="W6" s="108">
        <v>59740</v>
      </c>
      <c r="X6" s="108">
        <v>61558</v>
      </c>
      <c r="Y6" s="108">
        <v>60081</v>
      </c>
      <c r="Z6" s="108">
        <v>54946</v>
      </c>
      <c r="AB6" s="109" t="str">
        <f>TEXT(Z6,"###,###")</f>
        <v>54,946</v>
      </c>
      <c r="AD6" s="110">
        <f t="shared" si="0"/>
        <v>-8.5467951598675151E-2</v>
      </c>
      <c r="AF6" s="110">
        <f t="shared" si="1"/>
        <v>-4.761409529752314E-2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74141</v>
      </c>
      <c r="W7" s="108">
        <v>76653</v>
      </c>
      <c r="X7" s="108">
        <v>78207</v>
      </c>
      <c r="Y7" s="108">
        <v>77764</v>
      </c>
      <c r="Z7" s="108">
        <v>71250</v>
      </c>
      <c r="AB7" s="109" t="str">
        <f>TEXT(Z7,"###,###")</f>
        <v>71,250</v>
      </c>
      <c r="AD7" s="110">
        <f t="shared" si="0"/>
        <v>-8.3766267167326824E-2</v>
      </c>
      <c r="AF7" s="110">
        <f t="shared" si="1"/>
        <v>-3.8993269580933632E-2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106,938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71,250</v>
      </c>
      <c r="P8" s="67"/>
      <c r="S8" s="107" t="s">
        <v>84</v>
      </c>
      <c r="T8" s="108"/>
      <c r="U8" s="108"/>
      <c r="V8" s="108">
        <v>49903.58</v>
      </c>
      <c r="W8" s="108">
        <v>51558.78</v>
      </c>
      <c r="X8" s="108">
        <v>51394</v>
      </c>
      <c r="Y8" s="108">
        <v>51160.33</v>
      </c>
      <c r="Z8" s="108">
        <v>57430.48</v>
      </c>
      <c r="AB8" s="109" t="str">
        <f>TEXT(Z8,"$###,###")</f>
        <v>$57,430</v>
      </c>
      <c r="AD8" s="110">
        <f t="shared" si="0"/>
        <v>0.12255882634064319</v>
      </c>
      <c r="AF8" s="110">
        <f t="shared" si="1"/>
        <v>0.15082885837048177</v>
      </c>
    </row>
    <row r="9" spans="1:32" x14ac:dyDescent="0.25">
      <c r="A9" s="30" t="s">
        <v>14</v>
      </c>
      <c r="B9" s="71"/>
      <c r="C9" s="72"/>
      <c r="D9" s="73">
        <f>AD104</f>
        <v>82.836783930875839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49.585964912280701</v>
      </c>
      <c r="P9" s="74" t="s">
        <v>85</v>
      </c>
      <c r="S9" s="107" t="s">
        <v>7</v>
      </c>
      <c r="T9" s="108"/>
      <c r="U9" s="108"/>
      <c r="V9" s="108">
        <v>5699558887</v>
      </c>
      <c r="W9" s="108">
        <v>6128868511</v>
      </c>
      <c r="X9" s="108">
        <v>6383763460</v>
      </c>
      <c r="Y9" s="108">
        <v>6513661515</v>
      </c>
      <c r="Z9" s="108">
        <v>6496224702</v>
      </c>
      <c r="AB9" s="109" t="str">
        <f>TEXT(Z9/1000000,"$#,###.0")&amp;" mil"</f>
        <v>$6,496.2 mil</v>
      </c>
      <c r="AD9" s="110">
        <f t="shared" si="0"/>
        <v>-2.6769602565078765E-3</v>
      </c>
      <c r="AF9" s="110">
        <f t="shared" si="1"/>
        <v>0.13977674953356445</v>
      </c>
    </row>
    <row r="10" spans="1:32" x14ac:dyDescent="0.25">
      <c r="A10" s="30" t="s">
        <v>17</v>
      </c>
      <c r="B10" s="71"/>
      <c r="C10" s="72"/>
      <c r="D10" s="73">
        <f>AD105</f>
        <v>13.503151358731227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50.367719298245618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83.696842105263158</v>
      </c>
      <c r="P11" s="74" t="s">
        <v>85</v>
      </c>
      <c r="S11" s="107" t="s">
        <v>29</v>
      </c>
      <c r="T11" s="112"/>
      <c r="U11" s="112"/>
      <c r="V11" s="112">
        <v>102157</v>
      </c>
      <c r="W11" s="112">
        <v>105651</v>
      </c>
      <c r="X11" s="112">
        <v>108711</v>
      </c>
      <c r="Y11" s="112">
        <v>105434</v>
      </c>
      <c r="Z11" s="112">
        <v>95321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6.5628070175438591</v>
      </c>
      <c r="P12" s="74" t="s">
        <v>85</v>
      </c>
      <c r="S12" s="107" t="s">
        <v>30</v>
      </c>
      <c r="T12" s="112"/>
      <c r="U12" s="112"/>
      <c r="V12" s="112">
        <v>10734</v>
      </c>
      <c r="W12" s="112">
        <v>11262</v>
      </c>
      <c r="X12" s="112">
        <v>11771</v>
      </c>
      <c r="Y12" s="112">
        <v>11851</v>
      </c>
      <c r="Z12" s="112">
        <v>11617</v>
      </c>
    </row>
    <row r="13" spans="1:32" ht="15" customHeight="1" x14ac:dyDescent="0.25">
      <c r="A13" s="30" t="s">
        <v>19</v>
      </c>
      <c r="B13" s="72"/>
      <c r="C13" s="72"/>
      <c r="D13" s="73">
        <f>AD108</f>
        <v>14.929211318708035</v>
      </c>
      <c r="E13" s="74" t="s">
        <v>85</v>
      </c>
      <c r="F13" s="24"/>
      <c r="G13" s="142" t="s">
        <v>285</v>
      </c>
      <c r="H13" s="143"/>
      <c r="I13" s="143"/>
      <c r="J13" s="143"/>
      <c r="K13" s="143"/>
      <c r="L13" s="143"/>
      <c r="M13" s="81"/>
      <c r="N13" s="72"/>
      <c r="O13" s="73">
        <f>T132</f>
        <v>9.7487719298245601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14.15025528811087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40.2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23.121808898614148</v>
      </c>
      <c r="E15" s="74" t="s">
        <v>85</v>
      </c>
      <c r="F15" s="24"/>
      <c r="G15" s="33" t="s">
        <v>279</v>
      </c>
      <c r="H15" s="72"/>
      <c r="I15" s="72"/>
      <c r="J15" s="72"/>
      <c r="K15" s="82"/>
      <c r="L15" s="72"/>
      <c r="M15" s="72"/>
      <c r="N15" s="72"/>
      <c r="O15" s="73">
        <f>AB38</f>
        <v>17.878043646059925</v>
      </c>
      <c r="P15" s="74" t="s">
        <v>85</v>
      </c>
      <c r="S15" s="115" t="s">
        <v>61</v>
      </c>
      <c r="T15" s="115"/>
      <c r="U15" s="116"/>
      <c r="V15" s="116">
        <v>1999</v>
      </c>
      <c r="W15" s="116">
        <v>1826</v>
      </c>
      <c r="X15" s="116">
        <v>1752</v>
      </c>
      <c r="Y15" s="112">
        <v>1684</v>
      </c>
      <c r="Z15" s="112">
        <v>975</v>
      </c>
      <c r="AB15" s="117">
        <f t="shared" ref="AB15:AB34" si="2">IF(Z15="np",0,Z15/$Z$34)</f>
        <v>9.1174325309992706E-3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41.024705904355798</v>
      </c>
      <c r="E16" s="85" t="s">
        <v>85</v>
      </c>
      <c r="F16" s="24"/>
      <c r="G16" s="86" t="s">
        <v>280</v>
      </c>
      <c r="H16" s="35"/>
      <c r="I16" s="35"/>
      <c r="J16" s="35"/>
      <c r="K16" s="36"/>
      <c r="L16" s="35"/>
      <c r="M16" s="35"/>
      <c r="N16" s="35"/>
      <c r="O16" s="84">
        <f>AB37</f>
        <v>82.121956353940078</v>
      </c>
      <c r="P16" s="37" t="s">
        <v>85</v>
      </c>
      <c r="S16" s="115" t="s">
        <v>62</v>
      </c>
      <c r="T16" s="115"/>
      <c r="U16" s="116"/>
      <c r="V16" s="116">
        <v>256</v>
      </c>
      <c r="W16" s="116">
        <v>212</v>
      </c>
      <c r="X16" s="116">
        <v>217</v>
      </c>
      <c r="Y16" s="112">
        <v>286</v>
      </c>
      <c r="Z16" s="112">
        <v>262</v>
      </c>
      <c r="AB16" s="117">
        <f t="shared" si="2"/>
        <v>2.4500177673044193E-3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3649</v>
      </c>
      <c r="W17" s="116">
        <v>3797</v>
      </c>
      <c r="X17" s="116">
        <v>3954</v>
      </c>
      <c r="Y17" s="112">
        <v>3599</v>
      </c>
      <c r="Z17" s="112">
        <v>3444</v>
      </c>
      <c r="AB17" s="117">
        <f t="shared" si="2"/>
        <v>3.2205577063345113E-2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289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686</v>
      </c>
      <c r="W18" s="116">
        <v>684</v>
      </c>
      <c r="X18" s="116">
        <v>720</v>
      </c>
      <c r="Y18" s="112">
        <v>730</v>
      </c>
      <c r="Z18" s="112">
        <v>757</v>
      </c>
      <c r="AB18" s="117">
        <f t="shared" si="2"/>
        <v>7.0788681291963571E-3</v>
      </c>
    </row>
    <row r="19" spans="1:28" x14ac:dyDescent="0.25">
      <c r="A19" s="63" t="str">
        <f>$S$1&amp;" ("&amp;$V$2&amp;" to "&amp;$Z$2&amp;")"</f>
        <v>Port Phillip (2016-17 to 2020-21)</v>
      </c>
      <c r="B19" s="63"/>
      <c r="C19" s="63"/>
      <c r="D19" s="63"/>
      <c r="E19" s="63"/>
      <c r="F19" s="63"/>
      <c r="G19" s="63" t="str">
        <f>$S$1&amp;" ("&amp;$V$2&amp;" to "&amp;$Z$2&amp;")"</f>
        <v>Port Phillip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4233</v>
      </c>
      <c r="W19" s="116">
        <v>4939</v>
      </c>
      <c r="X19" s="116">
        <v>5305</v>
      </c>
      <c r="Y19" s="112">
        <v>5067</v>
      </c>
      <c r="Z19" s="112">
        <v>4841</v>
      </c>
      <c r="AB19" s="117">
        <f t="shared" si="2"/>
        <v>4.5269221418017917E-2</v>
      </c>
    </row>
    <row r="20" spans="1:28" x14ac:dyDescent="0.25">
      <c r="S20" s="115" t="s">
        <v>66</v>
      </c>
      <c r="T20" s="115"/>
      <c r="U20" s="116"/>
      <c r="V20" s="116">
        <v>4455</v>
      </c>
      <c r="W20" s="116">
        <v>4368</v>
      </c>
      <c r="X20" s="116">
        <v>4318</v>
      </c>
      <c r="Y20" s="112">
        <v>3959</v>
      </c>
      <c r="Z20" s="112">
        <v>3703</v>
      </c>
      <c r="AB20" s="117">
        <f t="shared" si="2"/>
        <v>3.4627541192092617E-2</v>
      </c>
    </row>
    <row r="21" spans="1:28" x14ac:dyDescent="0.25">
      <c r="S21" s="115" t="s">
        <v>67</v>
      </c>
      <c r="T21" s="115"/>
      <c r="U21" s="116"/>
      <c r="V21" s="116">
        <v>7267</v>
      </c>
      <c r="W21" s="116">
        <v>7473</v>
      </c>
      <c r="X21" s="116">
        <v>7528</v>
      </c>
      <c r="Y21" s="112">
        <v>7609</v>
      </c>
      <c r="Z21" s="112">
        <v>7388</v>
      </c>
      <c r="AB21" s="117">
        <f t="shared" si="2"/>
        <v>6.9086760552843698E-2</v>
      </c>
    </row>
    <row r="22" spans="1:28" x14ac:dyDescent="0.25">
      <c r="S22" s="115" t="s">
        <v>68</v>
      </c>
      <c r="T22" s="115"/>
      <c r="U22" s="116"/>
      <c r="V22" s="116">
        <v>10243</v>
      </c>
      <c r="W22" s="116">
        <v>10902</v>
      </c>
      <c r="X22" s="116">
        <v>11289</v>
      </c>
      <c r="Y22" s="112">
        <v>11257</v>
      </c>
      <c r="Z22" s="112">
        <v>9461</v>
      </c>
      <c r="AB22" s="117">
        <f t="shared" si="2"/>
        <v>8.8471824795676002E-2</v>
      </c>
    </row>
    <row r="23" spans="1:28" x14ac:dyDescent="0.25">
      <c r="S23" s="115" t="s">
        <v>69</v>
      </c>
      <c r="T23" s="115"/>
      <c r="U23" s="116"/>
      <c r="V23" s="116">
        <v>2466</v>
      </c>
      <c r="W23" s="116">
        <v>2782</v>
      </c>
      <c r="X23" s="116">
        <v>2745</v>
      </c>
      <c r="Y23" s="112">
        <v>2806</v>
      </c>
      <c r="Z23" s="112">
        <v>2641</v>
      </c>
      <c r="AB23" s="117">
        <f t="shared" si="2"/>
        <v>2.469655314294264E-2</v>
      </c>
    </row>
    <row r="24" spans="1:28" x14ac:dyDescent="0.25">
      <c r="S24" s="115" t="s">
        <v>70</v>
      </c>
      <c r="T24" s="115"/>
      <c r="U24" s="116"/>
      <c r="V24" s="116">
        <v>4538</v>
      </c>
      <c r="W24" s="116">
        <v>4467</v>
      </c>
      <c r="X24" s="116">
        <v>4553</v>
      </c>
      <c r="Y24" s="112">
        <v>4105</v>
      </c>
      <c r="Z24" s="112">
        <v>3763</v>
      </c>
      <c r="AB24" s="117">
        <f t="shared" si="2"/>
        <v>3.518861396323103E-2</v>
      </c>
    </row>
    <row r="25" spans="1:28" x14ac:dyDescent="0.25">
      <c r="S25" s="115" t="s">
        <v>71</v>
      </c>
      <c r="T25" s="115"/>
      <c r="U25" s="116"/>
      <c r="V25" s="116">
        <v>5905</v>
      </c>
      <c r="W25" s="116">
        <v>6087</v>
      </c>
      <c r="X25" s="116">
        <v>6381</v>
      </c>
      <c r="Y25" s="112">
        <v>6258</v>
      </c>
      <c r="Z25" s="112">
        <v>5907</v>
      </c>
      <c r="AB25" s="117">
        <f t="shared" si="2"/>
        <v>5.523761431857712E-2</v>
      </c>
    </row>
    <row r="26" spans="1:28" x14ac:dyDescent="0.25">
      <c r="S26" s="115" t="s">
        <v>72</v>
      </c>
      <c r="T26" s="115"/>
      <c r="U26" s="116"/>
      <c r="V26" s="116">
        <v>2705</v>
      </c>
      <c r="W26" s="116">
        <v>2822</v>
      </c>
      <c r="X26" s="116">
        <v>2762</v>
      </c>
      <c r="Y26" s="112">
        <v>2629</v>
      </c>
      <c r="Z26" s="112">
        <v>2402</v>
      </c>
      <c r="AB26" s="117">
        <f t="shared" si="2"/>
        <v>2.2461613271241281E-2</v>
      </c>
    </row>
    <row r="27" spans="1:28" x14ac:dyDescent="0.25">
      <c r="S27" s="115" t="s">
        <v>73</v>
      </c>
      <c r="T27" s="115"/>
      <c r="U27" s="116"/>
      <c r="V27" s="116">
        <v>15234</v>
      </c>
      <c r="W27" s="116">
        <v>17057</v>
      </c>
      <c r="X27" s="116">
        <v>17770</v>
      </c>
      <c r="Y27" s="112">
        <v>16922</v>
      </c>
      <c r="Z27" s="112">
        <v>16252</v>
      </c>
      <c r="AB27" s="117">
        <f t="shared" si="2"/>
        <v>0.15197591127569246</v>
      </c>
    </row>
    <row r="28" spans="1:28" x14ac:dyDescent="0.25">
      <c r="S28" s="115" t="s">
        <v>74</v>
      </c>
      <c r="T28" s="115"/>
      <c r="U28" s="116"/>
      <c r="V28" s="116">
        <v>12977</v>
      </c>
      <c r="W28" s="116">
        <v>14952</v>
      </c>
      <c r="X28" s="116">
        <v>16112</v>
      </c>
      <c r="Y28" s="112">
        <v>15951</v>
      </c>
      <c r="Z28" s="112">
        <v>11881</v>
      </c>
      <c r="AB28" s="117">
        <f t="shared" si="2"/>
        <v>0.11110175989825881</v>
      </c>
    </row>
    <row r="29" spans="1:28" x14ac:dyDescent="0.25">
      <c r="S29" s="115" t="s">
        <v>75</v>
      </c>
      <c r="T29" s="115"/>
      <c r="U29" s="116"/>
      <c r="V29" s="116">
        <v>4129</v>
      </c>
      <c r="W29" s="116">
        <v>3995</v>
      </c>
      <c r="X29" s="116">
        <v>5772</v>
      </c>
      <c r="Y29" s="112">
        <v>4285</v>
      </c>
      <c r="Z29" s="112">
        <v>4536</v>
      </c>
      <c r="AB29" s="117">
        <f t="shared" si="2"/>
        <v>4.2417101498064297E-2</v>
      </c>
    </row>
    <row r="30" spans="1:28" x14ac:dyDescent="0.25">
      <c r="S30" s="115" t="s">
        <v>76</v>
      </c>
      <c r="T30" s="115"/>
      <c r="U30" s="116"/>
      <c r="V30" s="116">
        <v>8193</v>
      </c>
      <c r="W30" s="116">
        <v>8499</v>
      </c>
      <c r="X30" s="116">
        <v>7509</v>
      </c>
      <c r="Y30" s="112">
        <v>8393</v>
      </c>
      <c r="Z30" s="112">
        <v>7758</v>
      </c>
      <c r="AB30" s="117">
        <f t="shared" si="2"/>
        <v>7.2546709308197274E-2</v>
      </c>
    </row>
    <row r="31" spans="1:28" x14ac:dyDescent="0.25">
      <c r="S31" s="115" t="s">
        <v>77</v>
      </c>
      <c r="T31" s="115"/>
      <c r="U31" s="116"/>
      <c r="V31" s="116">
        <v>9027</v>
      </c>
      <c r="W31" s="116">
        <v>9729</v>
      </c>
      <c r="X31" s="116">
        <v>9980</v>
      </c>
      <c r="Y31" s="112">
        <v>10547</v>
      </c>
      <c r="Z31" s="112">
        <v>10852</v>
      </c>
      <c r="AB31" s="117">
        <f t="shared" si="2"/>
        <v>0.10147936187323496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3721</v>
      </c>
      <c r="W32" s="116">
        <v>4316</v>
      </c>
      <c r="X32" s="116">
        <v>4593</v>
      </c>
      <c r="Y32" s="112">
        <v>4470</v>
      </c>
      <c r="Z32" s="112">
        <v>4113</v>
      </c>
      <c r="AB32" s="117">
        <f t="shared" si="2"/>
        <v>3.8461538461538464E-2</v>
      </c>
    </row>
    <row r="33" spans="19:32" x14ac:dyDescent="0.25">
      <c r="S33" s="115" t="s">
        <v>79</v>
      </c>
      <c r="T33" s="115"/>
      <c r="U33" s="116"/>
      <c r="V33" s="116">
        <v>3116</v>
      </c>
      <c r="W33" s="116">
        <v>3518</v>
      </c>
      <c r="X33" s="116">
        <v>3759</v>
      </c>
      <c r="Y33" s="112">
        <v>3837</v>
      </c>
      <c r="Z33" s="112">
        <v>3655</v>
      </c>
      <c r="AB33" s="117">
        <f t="shared" si="2"/>
        <v>3.4178682975181882E-2</v>
      </c>
    </row>
    <row r="34" spans="19:32" x14ac:dyDescent="0.25">
      <c r="S34" s="118" t="s">
        <v>53</v>
      </c>
      <c r="T34" s="118"/>
      <c r="U34" s="119"/>
      <c r="V34" s="119">
        <v>112890</v>
      </c>
      <c r="W34" s="119">
        <v>116911</v>
      </c>
      <c r="X34" s="119">
        <v>120486</v>
      </c>
      <c r="Y34" s="120">
        <v>117286</v>
      </c>
      <c r="Z34" s="120">
        <v>106938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61365</v>
      </c>
      <c r="W37" s="112">
        <v>63493</v>
      </c>
      <c r="X37" s="112">
        <v>63492</v>
      </c>
      <c r="Y37" s="112">
        <v>63246</v>
      </c>
      <c r="Z37" s="112">
        <v>58516</v>
      </c>
      <c r="AB37" s="132">
        <f>Z37/Z40*100</f>
        <v>82.121956353940078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12773</v>
      </c>
      <c r="W38" s="112">
        <v>13159</v>
      </c>
      <c r="X38" s="112">
        <v>14712</v>
      </c>
      <c r="Y38" s="112">
        <v>14519</v>
      </c>
      <c r="Z38" s="112">
        <v>12739</v>
      </c>
      <c r="AB38" s="132">
        <f>Z38/Z40*100</f>
        <v>17.878043646059925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74138</v>
      </c>
      <c r="W40" s="112">
        <v>76652</v>
      </c>
      <c r="X40" s="112">
        <v>78204</v>
      </c>
      <c r="Y40" s="112">
        <v>77765</v>
      </c>
      <c r="Z40" s="112">
        <v>71255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21</v>
      </c>
      <c r="W44" s="112">
        <v>17</v>
      </c>
      <c r="X44" s="112">
        <v>23</v>
      </c>
      <c r="Y44" s="112">
        <v>27</v>
      </c>
      <c r="Z44" s="112">
        <v>29</v>
      </c>
    </row>
    <row r="45" spans="19:32" x14ac:dyDescent="0.25">
      <c r="S45" s="115" t="s">
        <v>37</v>
      </c>
      <c r="T45" s="115"/>
      <c r="U45" s="112"/>
      <c r="V45" s="112">
        <v>246</v>
      </c>
      <c r="W45" s="112">
        <v>241</v>
      </c>
      <c r="X45" s="112">
        <v>300</v>
      </c>
      <c r="Y45" s="112">
        <v>280</v>
      </c>
      <c r="Z45" s="112">
        <v>333</v>
      </c>
    </row>
    <row r="46" spans="19:32" x14ac:dyDescent="0.25">
      <c r="S46" s="115" t="s">
        <v>38</v>
      </c>
      <c r="T46" s="115"/>
      <c r="U46" s="112"/>
      <c r="V46" s="112">
        <v>1473</v>
      </c>
      <c r="W46" s="112">
        <v>1490</v>
      </c>
      <c r="X46" s="112">
        <v>1516</v>
      </c>
      <c r="Y46" s="112">
        <v>1396</v>
      </c>
      <c r="Z46" s="112">
        <v>1250</v>
      </c>
    </row>
    <row r="47" spans="19:32" x14ac:dyDescent="0.25">
      <c r="S47" s="115" t="s">
        <v>39</v>
      </c>
      <c r="T47" s="115"/>
      <c r="U47" s="112"/>
      <c r="V47" s="112">
        <v>5586</v>
      </c>
      <c r="W47" s="112">
        <v>5854</v>
      </c>
      <c r="X47" s="112">
        <v>5961</v>
      </c>
      <c r="Y47" s="112">
        <v>5241</v>
      </c>
      <c r="Z47" s="112">
        <v>3663</v>
      </c>
    </row>
    <row r="48" spans="19:32" x14ac:dyDescent="0.25">
      <c r="S48" s="115" t="s">
        <v>40</v>
      </c>
      <c r="T48" s="115"/>
      <c r="U48" s="112"/>
      <c r="V48" s="112">
        <v>11017</v>
      </c>
      <c r="W48" s="112">
        <v>11575</v>
      </c>
      <c r="X48" s="112">
        <v>12216</v>
      </c>
      <c r="Y48" s="112">
        <v>11566</v>
      </c>
      <c r="Z48" s="112">
        <v>9063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10102</v>
      </c>
      <c r="W49" s="112">
        <v>10238</v>
      </c>
      <c r="X49" s="112">
        <v>10408</v>
      </c>
      <c r="Y49" s="112">
        <v>10204</v>
      </c>
      <c r="Z49" s="112">
        <v>9395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Port Phillip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6871</v>
      </c>
      <c r="W50" s="112">
        <v>7270</v>
      </c>
      <c r="X50" s="112">
        <v>7564</v>
      </c>
      <c r="Y50" s="112">
        <v>7520</v>
      </c>
      <c r="Z50" s="112">
        <v>7169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5142</v>
      </c>
      <c r="W51" s="112">
        <v>5133</v>
      </c>
      <c r="X51" s="112">
        <v>5149</v>
      </c>
      <c r="Y51" s="112">
        <v>5070</v>
      </c>
      <c r="Z51" s="112">
        <v>5112</v>
      </c>
    </row>
    <row r="52" spans="1:26" ht="15" customHeight="1" x14ac:dyDescent="0.25">
      <c r="S52" s="115" t="s">
        <v>44</v>
      </c>
      <c r="T52" s="115"/>
      <c r="U52" s="112"/>
      <c r="V52" s="112">
        <v>4219</v>
      </c>
      <c r="W52" s="112">
        <v>4470</v>
      </c>
      <c r="X52" s="112">
        <v>4661</v>
      </c>
      <c r="Y52" s="112">
        <v>4444</v>
      </c>
      <c r="Z52" s="112">
        <v>4304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3314</v>
      </c>
      <c r="W53" s="112">
        <v>3418</v>
      </c>
      <c r="X53" s="112">
        <v>3510</v>
      </c>
      <c r="Y53" s="112">
        <v>3718</v>
      </c>
      <c r="Z53" s="112">
        <v>3688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2987</v>
      </c>
      <c r="W54" s="112">
        <v>3091</v>
      </c>
      <c r="X54" s="112">
        <v>3031</v>
      </c>
      <c r="Y54" s="112">
        <v>3048</v>
      </c>
      <c r="Z54" s="112">
        <v>3119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1966</v>
      </c>
      <c r="W55" s="112">
        <v>2085</v>
      </c>
      <c r="X55" s="112">
        <v>2188</v>
      </c>
      <c r="Y55" s="112">
        <v>2240</v>
      </c>
      <c r="Z55" s="112">
        <v>2322</v>
      </c>
    </row>
    <row r="56" spans="1:26" ht="15" customHeight="1" x14ac:dyDescent="0.25">
      <c r="S56" s="115" t="s">
        <v>48</v>
      </c>
      <c r="T56" s="115"/>
      <c r="U56" s="112"/>
      <c r="V56" s="112">
        <v>1209</v>
      </c>
      <c r="W56" s="112">
        <v>1205</v>
      </c>
      <c r="X56" s="112">
        <v>1283</v>
      </c>
      <c r="Y56" s="112">
        <v>1287</v>
      </c>
      <c r="Z56" s="112">
        <v>1322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644</v>
      </c>
      <c r="W57" s="112">
        <v>679</v>
      </c>
      <c r="X57" s="112">
        <v>679</v>
      </c>
      <c r="Y57" s="112">
        <v>746</v>
      </c>
      <c r="Z57" s="112">
        <v>746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258</v>
      </c>
      <c r="W58" s="112">
        <v>250</v>
      </c>
      <c r="X58" s="112">
        <v>265</v>
      </c>
      <c r="Y58" s="112">
        <v>260</v>
      </c>
      <c r="Z58" s="112">
        <v>285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78</v>
      </c>
      <c r="W59" s="112">
        <v>89</v>
      </c>
      <c r="X59" s="112">
        <v>98</v>
      </c>
      <c r="Y59" s="112">
        <v>105</v>
      </c>
      <c r="Z59" s="112">
        <v>116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51</v>
      </c>
      <c r="W60" s="112">
        <v>65</v>
      </c>
      <c r="X60" s="112">
        <v>60</v>
      </c>
      <c r="Y60" s="112">
        <v>43</v>
      </c>
      <c r="Z60" s="112">
        <v>43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55193</v>
      </c>
      <c r="W61" s="112">
        <v>57163</v>
      </c>
      <c r="X61" s="112">
        <v>58921</v>
      </c>
      <c r="Y61" s="112">
        <v>57201</v>
      </c>
      <c r="Z61" s="112">
        <v>51959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10</v>
      </c>
      <c r="W63" s="112">
        <v>20</v>
      </c>
      <c r="X63" s="112">
        <v>34</v>
      </c>
      <c r="Y63" s="112">
        <v>12</v>
      </c>
      <c r="Z63" s="112">
        <v>24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302</v>
      </c>
      <c r="W64" s="112">
        <v>344</v>
      </c>
      <c r="X64" s="112">
        <v>359</v>
      </c>
      <c r="Y64" s="112">
        <v>395</v>
      </c>
      <c r="Z64" s="112">
        <v>421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Port Phillip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1699</v>
      </c>
      <c r="W65" s="112">
        <v>1615</v>
      </c>
      <c r="X65" s="112">
        <v>1786</v>
      </c>
      <c r="Y65" s="112">
        <v>1553</v>
      </c>
      <c r="Z65" s="112">
        <v>1493</v>
      </c>
    </row>
    <row r="66" spans="1:26" x14ac:dyDescent="0.25">
      <c r="S66" s="115" t="s">
        <v>39</v>
      </c>
      <c r="T66" s="115"/>
      <c r="U66" s="112"/>
      <c r="V66" s="112">
        <v>6579</v>
      </c>
      <c r="W66" s="112">
        <v>6604</v>
      </c>
      <c r="X66" s="112">
        <v>6583</v>
      </c>
      <c r="Y66" s="112">
        <v>5724</v>
      </c>
      <c r="Z66" s="112">
        <v>4210</v>
      </c>
    </row>
    <row r="67" spans="1:26" x14ac:dyDescent="0.25">
      <c r="S67" s="115" t="s">
        <v>40</v>
      </c>
      <c r="T67" s="115"/>
      <c r="U67" s="112"/>
      <c r="V67" s="112">
        <v>12346</v>
      </c>
      <c r="W67" s="112">
        <v>13180</v>
      </c>
      <c r="X67" s="112">
        <v>13498</v>
      </c>
      <c r="Y67" s="112">
        <v>13327</v>
      </c>
      <c r="Z67" s="112">
        <v>10497</v>
      </c>
    </row>
    <row r="68" spans="1:26" x14ac:dyDescent="0.25">
      <c r="S68" s="115" t="s">
        <v>41</v>
      </c>
      <c r="T68" s="115"/>
      <c r="U68" s="112"/>
      <c r="V68" s="112">
        <v>10013</v>
      </c>
      <c r="W68" s="112">
        <v>10178</v>
      </c>
      <c r="X68" s="112">
        <v>10549</v>
      </c>
      <c r="Y68" s="112">
        <v>10485</v>
      </c>
      <c r="Z68" s="112">
        <v>9777</v>
      </c>
    </row>
    <row r="69" spans="1:26" x14ac:dyDescent="0.25">
      <c r="S69" s="115" t="s">
        <v>42</v>
      </c>
      <c r="T69" s="115"/>
      <c r="U69" s="112"/>
      <c r="V69" s="112">
        <v>6842</v>
      </c>
      <c r="W69" s="112">
        <v>7070</v>
      </c>
      <c r="X69" s="112">
        <v>7365</v>
      </c>
      <c r="Y69" s="112">
        <v>7213</v>
      </c>
      <c r="Z69" s="112">
        <v>7153</v>
      </c>
    </row>
    <row r="70" spans="1:26" x14ac:dyDescent="0.25">
      <c r="S70" s="115" t="s">
        <v>43</v>
      </c>
      <c r="T70" s="115"/>
      <c r="U70" s="112"/>
      <c r="V70" s="112">
        <v>5071</v>
      </c>
      <c r="W70" s="112">
        <v>5164</v>
      </c>
      <c r="X70" s="112">
        <v>5125</v>
      </c>
      <c r="Y70" s="112">
        <v>5103</v>
      </c>
      <c r="Z70" s="112">
        <v>4958</v>
      </c>
    </row>
    <row r="71" spans="1:26" x14ac:dyDescent="0.25">
      <c r="S71" s="115" t="s">
        <v>44</v>
      </c>
      <c r="T71" s="115"/>
      <c r="U71" s="112"/>
      <c r="V71" s="112">
        <v>4607</v>
      </c>
      <c r="W71" s="112">
        <v>4842</v>
      </c>
      <c r="X71" s="112">
        <v>4936</v>
      </c>
      <c r="Y71" s="112">
        <v>4709</v>
      </c>
      <c r="Z71" s="112">
        <v>4553</v>
      </c>
    </row>
    <row r="72" spans="1:26" x14ac:dyDescent="0.25">
      <c r="S72" s="115" t="s">
        <v>45</v>
      </c>
      <c r="T72" s="115"/>
      <c r="U72" s="112"/>
      <c r="V72" s="112">
        <v>3634</v>
      </c>
      <c r="W72" s="112">
        <v>3771</v>
      </c>
      <c r="X72" s="112">
        <v>3886</v>
      </c>
      <c r="Y72" s="112">
        <v>3982</v>
      </c>
      <c r="Z72" s="112">
        <v>4154</v>
      </c>
    </row>
    <row r="73" spans="1:26" x14ac:dyDescent="0.25">
      <c r="S73" s="115" t="s">
        <v>46</v>
      </c>
      <c r="T73" s="115"/>
      <c r="U73" s="112"/>
      <c r="V73" s="112">
        <v>2893</v>
      </c>
      <c r="W73" s="112">
        <v>3114</v>
      </c>
      <c r="X73" s="112">
        <v>3274</v>
      </c>
      <c r="Y73" s="112">
        <v>3291</v>
      </c>
      <c r="Z73" s="112">
        <v>3272</v>
      </c>
    </row>
    <row r="74" spans="1:26" x14ac:dyDescent="0.25">
      <c r="S74" s="115" t="s">
        <v>47</v>
      </c>
      <c r="T74" s="115"/>
      <c r="U74" s="112"/>
      <c r="V74" s="112">
        <v>1907</v>
      </c>
      <c r="W74" s="112">
        <v>2016</v>
      </c>
      <c r="X74" s="112">
        <v>2216</v>
      </c>
      <c r="Y74" s="112">
        <v>2312</v>
      </c>
      <c r="Z74" s="112">
        <v>2411</v>
      </c>
    </row>
    <row r="75" spans="1:26" x14ac:dyDescent="0.25">
      <c r="S75" s="115" t="s">
        <v>48</v>
      </c>
      <c r="T75" s="115"/>
      <c r="U75" s="112"/>
      <c r="V75" s="112">
        <v>1065</v>
      </c>
      <c r="W75" s="112">
        <v>1036</v>
      </c>
      <c r="X75" s="112">
        <v>1088</v>
      </c>
      <c r="Y75" s="112">
        <v>1115</v>
      </c>
      <c r="Z75" s="112">
        <v>1157</v>
      </c>
    </row>
    <row r="76" spans="1:26" x14ac:dyDescent="0.25">
      <c r="S76" s="115" t="s">
        <v>49</v>
      </c>
      <c r="T76" s="115"/>
      <c r="U76" s="112"/>
      <c r="V76" s="112">
        <v>476</v>
      </c>
      <c r="W76" s="112">
        <v>509</v>
      </c>
      <c r="X76" s="112">
        <v>575</v>
      </c>
      <c r="Y76" s="112">
        <v>551</v>
      </c>
      <c r="Z76" s="112">
        <v>558</v>
      </c>
    </row>
    <row r="77" spans="1:26" x14ac:dyDescent="0.25">
      <c r="S77" s="115" t="s">
        <v>50</v>
      </c>
      <c r="T77" s="115"/>
      <c r="U77" s="112"/>
      <c r="V77" s="112">
        <v>149</v>
      </c>
      <c r="W77" s="112">
        <v>153</v>
      </c>
      <c r="X77" s="112">
        <v>169</v>
      </c>
      <c r="Y77" s="112">
        <v>185</v>
      </c>
      <c r="Z77" s="112">
        <v>196</v>
      </c>
    </row>
    <row r="78" spans="1:26" x14ac:dyDescent="0.25">
      <c r="S78" s="115" t="s">
        <v>51</v>
      </c>
      <c r="T78" s="115"/>
      <c r="U78" s="112"/>
      <c r="V78" s="112">
        <v>55</v>
      </c>
      <c r="W78" s="112">
        <v>71</v>
      </c>
      <c r="X78" s="112">
        <v>60</v>
      </c>
      <c r="Y78" s="112">
        <v>61</v>
      </c>
      <c r="Z78" s="112">
        <v>61</v>
      </c>
    </row>
    <row r="79" spans="1:26" x14ac:dyDescent="0.25">
      <c r="S79" s="115" t="s">
        <v>52</v>
      </c>
      <c r="T79" s="115"/>
      <c r="U79" s="112"/>
      <c r="V79" s="112">
        <v>59</v>
      </c>
      <c r="W79" s="112">
        <v>58</v>
      </c>
      <c r="X79" s="112">
        <v>56</v>
      </c>
      <c r="Y79" s="112">
        <v>63</v>
      </c>
      <c r="Z79" s="112">
        <v>51</v>
      </c>
    </row>
    <row r="80" spans="1:26" x14ac:dyDescent="0.25">
      <c r="S80" s="118" t="s">
        <v>53</v>
      </c>
      <c r="T80" s="118"/>
      <c r="U80" s="112"/>
      <c r="V80" s="112">
        <v>57696</v>
      </c>
      <c r="W80" s="112">
        <v>59740</v>
      </c>
      <c r="X80" s="112">
        <v>61560</v>
      </c>
      <c r="Y80" s="112">
        <v>60080</v>
      </c>
      <c r="Z80" s="112">
        <v>54946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Port Phillip</v>
      </c>
      <c r="D83" s="144"/>
      <c r="E83" s="144"/>
      <c r="F83" s="144"/>
      <c r="G83" s="144"/>
      <c r="H83" s="47"/>
      <c r="I83" s="47"/>
      <c r="J83" s="145" t="str">
        <f>'State data for spotlight'!A1</f>
        <v>Victoria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6350</v>
      </c>
      <c r="W83" s="112">
        <v>6680</v>
      </c>
      <c r="X83" s="112">
        <v>6717</v>
      </c>
      <c r="Y83" s="112">
        <v>6881</v>
      </c>
      <c r="Z83" s="112">
        <v>6527</v>
      </c>
      <c r="AD83" s="117"/>
    </row>
    <row r="84" spans="1:30" ht="15" customHeight="1" x14ac:dyDescent="0.25">
      <c r="A84" s="46"/>
      <c r="B84" s="46"/>
      <c r="C84" s="48"/>
      <c r="D84" s="139" t="s">
        <v>0</v>
      </c>
      <c r="E84" s="139"/>
      <c r="F84" s="139" t="s">
        <v>201</v>
      </c>
      <c r="G84" s="139"/>
      <c r="H84" s="48"/>
      <c r="I84" s="48"/>
      <c r="J84" s="48"/>
      <c r="K84" s="48"/>
      <c r="L84" s="139" t="s">
        <v>0</v>
      </c>
      <c r="M84" s="139"/>
      <c r="N84" s="139" t="s">
        <v>201</v>
      </c>
      <c r="O84" s="139"/>
      <c r="S84" s="115" t="s">
        <v>57</v>
      </c>
      <c r="T84" s="115"/>
      <c r="U84" s="112"/>
      <c r="V84" s="112">
        <v>9668</v>
      </c>
      <c r="W84" s="112">
        <v>10175</v>
      </c>
      <c r="X84" s="112">
        <v>10358</v>
      </c>
      <c r="Y84" s="112">
        <v>10258</v>
      </c>
      <c r="Z84" s="112">
        <v>9629</v>
      </c>
    </row>
    <row r="85" spans="1:30" ht="15" customHeight="1" x14ac:dyDescent="0.25">
      <c r="A85" s="46"/>
      <c r="B85" s="46"/>
      <c r="C85" s="58" t="s">
        <v>1</v>
      </c>
      <c r="D85" s="139" t="s">
        <v>2</v>
      </c>
      <c r="E85" s="139"/>
      <c r="F85" s="139" t="str">
        <f>"since "&amp;$V$2</f>
        <v>since 2016-17</v>
      </c>
      <c r="G85" s="139"/>
      <c r="H85" s="48"/>
      <c r="I85" s="48"/>
      <c r="J85" s="48"/>
      <c r="K85" s="58" t="s">
        <v>1</v>
      </c>
      <c r="L85" s="139" t="s">
        <v>2</v>
      </c>
      <c r="M85" s="139"/>
      <c r="N85" s="139" t="str">
        <f>"since "&amp;$V$2</f>
        <v>since 2016-17</v>
      </c>
      <c r="O85" s="139"/>
      <c r="S85" s="115" t="s">
        <v>195</v>
      </c>
      <c r="T85" s="115"/>
      <c r="U85" s="112"/>
      <c r="V85" s="112">
        <v>3380</v>
      </c>
      <c r="W85" s="112">
        <v>3532</v>
      </c>
      <c r="X85" s="112">
        <v>3632</v>
      </c>
      <c r="Y85" s="112">
        <v>3472</v>
      </c>
      <c r="Z85" s="112">
        <v>3206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106,938</v>
      </c>
      <c r="D86" s="96">
        <f t="shared" ref="D86:D91" si="4">AD4</f>
        <v>-8.8189902882819915E-2</v>
      </c>
      <c r="E86" s="97">
        <f t="shared" ref="E86:E91" si="5">AD4</f>
        <v>-8.8189902882819915E-2</v>
      </c>
      <c r="F86" s="96">
        <f t="shared" ref="F86:F91" si="6">AF4</f>
        <v>-5.2723890512888616E-2</v>
      </c>
      <c r="G86" s="97">
        <f t="shared" ref="G86:G91" si="7">AF4</f>
        <v>-5.2723890512888616E-2</v>
      </c>
      <c r="H86" s="57"/>
      <c r="I86" s="57"/>
      <c r="J86" s="140" t="str">
        <f>'State data for spotlight'!J4</f>
        <v>5,274,707</v>
      </c>
      <c r="K86" s="140"/>
      <c r="L86" s="96">
        <f>'State data for spotlight'!L4</f>
        <v>1.4421743640712803E-2</v>
      </c>
      <c r="M86" s="97">
        <f>'State data for spotlight'!L4</f>
        <v>1.4421743640712803E-2</v>
      </c>
      <c r="N86" s="96">
        <f>'State data for spotlight'!N4</f>
        <v>8.438148994686534E-2</v>
      </c>
      <c r="O86" s="97">
        <f>'State data for spotlight'!N4</f>
        <v>8.438148994686534E-2</v>
      </c>
      <c r="S86" s="115" t="s">
        <v>196</v>
      </c>
      <c r="T86" s="115"/>
      <c r="U86" s="112"/>
      <c r="V86" s="112">
        <v>2233</v>
      </c>
      <c r="W86" s="112">
        <v>2348</v>
      </c>
      <c r="X86" s="112">
        <v>2432</v>
      </c>
      <c r="Y86" s="112">
        <v>2362</v>
      </c>
      <c r="Z86" s="112">
        <v>2213</v>
      </c>
    </row>
    <row r="87" spans="1:30" ht="15" customHeight="1" x14ac:dyDescent="0.25">
      <c r="A87" s="98" t="s">
        <v>4</v>
      </c>
      <c r="B87" s="49"/>
      <c r="C87" s="57" t="str">
        <f t="shared" si="3"/>
        <v>51,959</v>
      </c>
      <c r="D87" s="96">
        <f t="shared" si="4"/>
        <v>-9.168939235018525E-2</v>
      </c>
      <c r="E87" s="97">
        <f t="shared" si="5"/>
        <v>-9.168939235018525E-2</v>
      </c>
      <c r="F87" s="96">
        <f t="shared" si="6"/>
        <v>-5.8577330047833054E-2</v>
      </c>
      <c r="G87" s="97">
        <f t="shared" si="7"/>
        <v>-5.8577330047833054E-2</v>
      </c>
      <c r="H87" s="57"/>
      <c r="I87" s="57"/>
      <c r="J87" s="140" t="str">
        <f>'State data for spotlight'!J5</f>
        <v>2,678,317</v>
      </c>
      <c r="K87" s="140"/>
      <c r="L87" s="96">
        <f>'State data for spotlight'!L5</f>
        <v>7.6054295905234603E-3</v>
      </c>
      <c r="M87" s="97">
        <f>'State data for spotlight'!L5</f>
        <v>7.6054295905234603E-3</v>
      </c>
      <c r="N87" s="96">
        <f>'State data for spotlight'!N5</f>
        <v>7.1082164833552008E-2</v>
      </c>
      <c r="O87" s="97">
        <f>'State data for spotlight'!N5</f>
        <v>7.1082164833552008E-2</v>
      </c>
      <c r="S87" s="115" t="s">
        <v>197</v>
      </c>
      <c r="T87" s="115"/>
      <c r="U87" s="112"/>
      <c r="V87" s="112">
        <v>2326</v>
      </c>
      <c r="W87" s="112">
        <v>2369</v>
      </c>
      <c r="X87" s="112">
        <v>2429</v>
      </c>
      <c r="Y87" s="112">
        <v>2385</v>
      </c>
      <c r="Z87" s="112">
        <v>2182</v>
      </c>
    </row>
    <row r="88" spans="1:30" ht="15" customHeight="1" x14ac:dyDescent="0.25">
      <c r="A88" s="98" t="s">
        <v>5</v>
      </c>
      <c r="B88" s="49"/>
      <c r="C88" s="57" t="str">
        <f t="shared" si="3"/>
        <v>54,946</v>
      </c>
      <c r="D88" s="96">
        <f t="shared" si="4"/>
        <v>-8.5467951598675151E-2</v>
      </c>
      <c r="E88" s="97">
        <f t="shared" si="5"/>
        <v>-8.5467951598675151E-2</v>
      </c>
      <c r="F88" s="96">
        <f t="shared" si="6"/>
        <v>-4.761409529752314E-2</v>
      </c>
      <c r="G88" s="97">
        <f t="shared" si="7"/>
        <v>-4.761409529752314E-2</v>
      </c>
      <c r="H88" s="57"/>
      <c r="I88" s="57"/>
      <c r="J88" s="140" t="str">
        <f>'State data for spotlight'!J6</f>
        <v>2,593,620</v>
      </c>
      <c r="K88" s="140"/>
      <c r="L88" s="96">
        <f>'State data for spotlight'!L6</f>
        <v>2.0458990541862843E-2</v>
      </c>
      <c r="M88" s="97">
        <f>'State data for spotlight'!L6</f>
        <v>2.0458990541862843E-2</v>
      </c>
      <c r="N88" s="96">
        <f>'State data for spotlight'!N6</f>
        <v>9.7278654845571522E-2</v>
      </c>
      <c r="O88" s="97">
        <f>'State data for spotlight'!N6</f>
        <v>9.7278654845571522E-2</v>
      </c>
      <c r="S88" s="115" t="s">
        <v>198</v>
      </c>
      <c r="T88" s="115"/>
      <c r="U88" s="112"/>
      <c r="V88" s="112">
        <v>1904</v>
      </c>
      <c r="W88" s="112">
        <v>1916</v>
      </c>
      <c r="X88" s="112">
        <v>1995</v>
      </c>
      <c r="Y88" s="112">
        <v>1898</v>
      </c>
      <c r="Z88" s="112">
        <v>1809</v>
      </c>
    </row>
    <row r="89" spans="1:30" ht="15" customHeight="1" x14ac:dyDescent="0.25">
      <c r="A89" s="49" t="s">
        <v>6</v>
      </c>
      <c r="B89" s="49"/>
      <c r="C89" s="57" t="str">
        <f t="shared" si="3"/>
        <v>71,250</v>
      </c>
      <c r="D89" s="96">
        <f t="shared" si="4"/>
        <v>-8.3766267167326824E-2</v>
      </c>
      <c r="E89" s="97">
        <f t="shared" si="5"/>
        <v>-8.3766267167326824E-2</v>
      </c>
      <c r="F89" s="96">
        <f t="shared" si="6"/>
        <v>-3.8993269580933632E-2</v>
      </c>
      <c r="G89" s="97">
        <f t="shared" si="7"/>
        <v>-3.8993269580933632E-2</v>
      </c>
      <c r="H89" s="57"/>
      <c r="I89" s="57"/>
      <c r="J89" s="140" t="str">
        <f>'State data for spotlight'!J7</f>
        <v>3,674,745</v>
      </c>
      <c r="K89" s="140"/>
      <c r="L89" s="96">
        <f>'State data for spotlight'!L7</f>
        <v>-4.8048916624486848E-3</v>
      </c>
      <c r="M89" s="97">
        <f>'State data for spotlight'!L7</f>
        <v>-4.8048916624486848E-3</v>
      </c>
      <c r="N89" s="96">
        <f>'State data for spotlight'!N7</f>
        <v>6.9960159780158238E-2</v>
      </c>
      <c r="O89" s="97">
        <f>'State data for spotlight'!N7</f>
        <v>6.9960159780158238E-2</v>
      </c>
      <c r="S89" s="115" t="s">
        <v>199</v>
      </c>
      <c r="T89" s="115"/>
      <c r="U89" s="112"/>
      <c r="V89" s="112">
        <v>761</v>
      </c>
      <c r="W89" s="112">
        <v>760</v>
      </c>
      <c r="X89" s="112">
        <v>780</v>
      </c>
      <c r="Y89" s="112">
        <v>747</v>
      </c>
      <c r="Z89" s="112">
        <v>719</v>
      </c>
    </row>
    <row r="90" spans="1:30" ht="15" customHeight="1" x14ac:dyDescent="0.25">
      <c r="A90" s="49" t="s">
        <v>98</v>
      </c>
      <c r="B90" s="49"/>
      <c r="C90" s="57" t="str">
        <f t="shared" si="3"/>
        <v>$57,430</v>
      </c>
      <c r="D90" s="96">
        <f t="shared" si="4"/>
        <v>0.12255882634064319</v>
      </c>
      <c r="E90" s="97">
        <f t="shared" si="5"/>
        <v>0.12255882634064319</v>
      </c>
      <c r="F90" s="96">
        <f t="shared" si="6"/>
        <v>0.15082885837048177</v>
      </c>
      <c r="G90" s="97">
        <f t="shared" si="7"/>
        <v>0.15082885837048177</v>
      </c>
      <c r="H90" s="57"/>
      <c r="I90" s="57"/>
      <c r="J90" s="57"/>
      <c r="K90" s="57" t="str">
        <f>'State data for spotlight'!J8</f>
        <v>$47,209</v>
      </c>
      <c r="L90" s="96">
        <f>'State data for spotlight'!L8</f>
        <v>5.506898121546655E-2</v>
      </c>
      <c r="M90" s="97">
        <f>'State data for spotlight'!L8</f>
        <v>5.506898121546655E-2</v>
      </c>
      <c r="N90" s="96">
        <f>'State data for spotlight'!N8</f>
        <v>0.1204561491199776</v>
      </c>
      <c r="O90" s="97">
        <f>'State data for spotlight'!N8</f>
        <v>0.1204561491199776</v>
      </c>
      <c r="S90" s="115" t="s">
        <v>58</v>
      </c>
      <c r="T90" s="115"/>
      <c r="U90" s="112"/>
      <c r="V90" s="112">
        <v>1996</v>
      </c>
      <c r="W90" s="112">
        <v>2102</v>
      </c>
      <c r="X90" s="112">
        <v>2235</v>
      </c>
      <c r="Y90" s="112">
        <v>2160</v>
      </c>
      <c r="Z90" s="112">
        <v>1857</v>
      </c>
    </row>
    <row r="91" spans="1:30" ht="15" customHeight="1" x14ac:dyDescent="0.25">
      <c r="A91" s="49" t="s">
        <v>7</v>
      </c>
      <c r="B91" s="49"/>
      <c r="C91" s="57" t="str">
        <f t="shared" si="3"/>
        <v>$6,496.2 mil</v>
      </c>
      <c r="D91" s="96">
        <f t="shared" si="4"/>
        <v>-2.6769602565078765E-3</v>
      </c>
      <c r="E91" s="97">
        <f t="shared" si="5"/>
        <v>-2.6769602565078765E-3</v>
      </c>
      <c r="F91" s="96">
        <f t="shared" si="6"/>
        <v>0.13977674953356445</v>
      </c>
      <c r="G91" s="97">
        <f t="shared" si="7"/>
        <v>0.13977674953356445</v>
      </c>
      <c r="H91" s="57"/>
      <c r="I91" s="57"/>
      <c r="J91" s="57"/>
      <c r="K91" s="57" t="str">
        <f>'State data for spotlight'!J9</f>
        <v>$245.4 bil</v>
      </c>
      <c r="L91" s="96">
        <f>'State data for spotlight'!L9</f>
        <v>4.7371657837374626E-2</v>
      </c>
      <c r="M91" s="97">
        <f>'State data for spotlight'!L9</f>
        <v>4.7371657837374626E-2</v>
      </c>
      <c r="N91" s="96">
        <f>'State data for spotlight'!N9</f>
        <v>0.24227335855331145</v>
      </c>
      <c r="O91" s="97">
        <f>'State data for spotlight'!N9</f>
        <v>0.24227335855331145</v>
      </c>
      <c r="S91" s="118" t="s">
        <v>53</v>
      </c>
      <c r="T91" s="118"/>
      <c r="U91" s="112"/>
      <c r="V91" s="112">
        <v>36946</v>
      </c>
      <c r="W91" s="112">
        <v>38244</v>
      </c>
      <c r="X91" s="112">
        <v>39013</v>
      </c>
      <c r="Y91" s="112">
        <v>38589</v>
      </c>
      <c r="Z91" s="112">
        <v>35330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5" t="s">
        <v>202</v>
      </c>
      <c r="S93" s="115" t="s">
        <v>56</v>
      </c>
      <c r="T93" s="115"/>
      <c r="U93" s="112"/>
      <c r="V93" s="112">
        <v>5302</v>
      </c>
      <c r="W93" s="112">
        <v>5604</v>
      </c>
      <c r="X93" s="112">
        <v>5702</v>
      </c>
      <c r="Y93" s="112">
        <v>5667</v>
      </c>
      <c r="Z93" s="112">
        <v>5525</v>
      </c>
    </row>
    <row r="94" spans="1:30" ht="15" customHeight="1" x14ac:dyDescent="0.25">
      <c r="A94" s="136" t="s">
        <v>203</v>
      </c>
      <c r="S94" s="115" t="s">
        <v>57</v>
      </c>
      <c r="T94" s="115"/>
      <c r="U94" s="112"/>
      <c r="V94" s="112">
        <v>10721</v>
      </c>
      <c r="W94" s="112">
        <v>11145</v>
      </c>
      <c r="X94" s="112">
        <v>11446</v>
      </c>
      <c r="Y94" s="112">
        <v>11537</v>
      </c>
      <c r="Z94" s="112">
        <v>11001</v>
      </c>
    </row>
    <row r="95" spans="1:30" ht="15" customHeight="1" x14ac:dyDescent="0.25">
      <c r="A95" s="134" t="s">
        <v>286</v>
      </c>
      <c r="S95" s="115" t="s">
        <v>195</v>
      </c>
      <c r="T95" s="115"/>
      <c r="U95" s="112"/>
      <c r="V95" s="112">
        <v>965</v>
      </c>
      <c r="W95" s="112">
        <v>1031</v>
      </c>
      <c r="X95" s="112">
        <v>1037</v>
      </c>
      <c r="Y95" s="112">
        <v>1047</v>
      </c>
      <c r="Z95" s="112">
        <v>1013</v>
      </c>
    </row>
    <row r="96" spans="1:30" ht="15" customHeight="1" x14ac:dyDescent="0.25">
      <c r="A96" s="135" t="s">
        <v>278</v>
      </c>
      <c r="S96" s="115" t="s">
        <v>196</v>
      </c>
      <c r="T96" s="115"/>
      <c r="U96" s="112"/>
      <c r="V96" s="112">
        <v>3395</v>
      </c>
      <c r="W96" s="112">
        <v>3590</v>
      </c>
      <c r="X96" s="112">
        <v>3780</v>
      </c>
      <c r="Y96" s="112">
        <v>3635</v>
      </c>
      <c r="Z96" s="112">
        <v>3340</v>
      </c>
    </row>
    <row r="97" spans="1:32" ht="15" customHeight="1" x14ac:dyDescent="0.25">
      <c r="A97" s="134" t="s">
        <v>290</v>
      </c>
      <c r="S97" s="115" t="s">
        <v>197</v>
      </c>
      <c r="T97" s="115"/>
      <c r="U97" s="112"/>
      <c r="V97" s="112">
        <v>5796</v>
      </c>
      <c r="W97" s="112">
        <v>5828</v>
      </c>
      <c r="X97" s="112">
        <v>5853</v>
      </c>
      <c r="Y97" s="112">
        <v>5615</v>
      </c>
      <c r="Z97" s="112">
        <v>5270</v>
      </c>
    </row>
    <row r="98" spans="1:32" ht="15" customHeight="1" x14ac:dyDescent="0.25">
      <c r="A98" s="134" t="s">
        <v>291</v>
      </c>
      <c r="S98" s="115" t="s">
        <v>198</v>
      </c>
      <c r="T98" s="115"/>
      <c r="U98" s="112"/>
      <c r="V98" s="112">
        <v>2601</v>
      </c>
      <c r="W98" s="112">
        <v>2671</v>
      </c>
      <c r="X98" s="112">
        <v>2601</v>
      </c>
      <c r="Y98" s="112">
        <v>2573</v>
      </c>
      <c r="Z98" s="112">
        <v>2448</v>
      </c>
    </row>
    <row r="99" spans="1:32" ht="15" customHeight="1" x14ac:dyDescent="0.25">
      <c r="S99" s="115" t="s">
        <v>199</v>
      </c>
      <c r="T99" s="115"/>
      <c r="U99" s="112"/>
      <c r="V99" s="112">
        <v>92</v>
      </c>
      <c r="W99" s="112">
        <v>107</v>
      </c>
      <c r="X99" s="112">
        <v>108</v>
      </c>
      <c r="Y99" s="112">
        <v>122</v>
      </c>
      <c r="Z99" s="112">
        <v>128</v>
      </c>
    </row>
    <row r="100" spans="1:32" ht="15" customHeight="1" x14ac:dyDescent="0.25">
      <c r="S100" s="115" t="s">
        <v>58</v>
      </c>
      <c r="T100" s="115"/>
      <c r="U100" s="112"/>
      <c r="V100" s="112">
        <v>974</v>
      </c>
      <c r="W100" s="112">
        <v>986</v>
      </c>
      <c r="X100" s="112">
        <v>1019</v>
      </c>
      <c r="Y100" s="112">
        <v>1037</v>
      </c>
      <c r="Z100" s="112">
        <v>922</v>
      </c>
    </row>
    <row r="101" spans="1:32" x14ac:dyDescent="0.25">
      <c r="A101" s="18"/>
      <c r="S101" s="118" t="s">
        <v>53</v>
      </c>
      <c r="T101" s="118"/>
      <c r="U101" s="112"/>
      <c r="V101" s="112">
        <v>37195</v>
      </c>
      <c r="W101" s="112">
        <v>38403</v>
      </c>
      <c r="X101" s="112">
        <v>39195</v>
      </c>
      <c r="Y101" s="112">
        <v>39182</v>
      </c>
      <c r="Z101" s="112">
        <v>35890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204</v>
      </c>
      <c r="Y103" s="106" t="s">
        <v>281</v>
      </c>
      <c r="Z103" s="106" t="s">
        <v>287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90794</v>
      </c>
      <c r="W104" s="112">
        <v>93454</v>
      </c>
      <c r="X104" s="112">
        <v>96284</v>
      </c>
      <c r="Y104" s="112">
        <v>88584</v>
      </c>
      <c r="Z104" s="112">
        <v>88584</v>
      </c>
      <c r="AB104" s="109" t="str">
        <f>TEXT(Z104,"###,###")</f>
        <v>88,584</v>
      </c>
      <c r="AD104" s="130">
        <f>Z104/($Z$4)*100</f>
        <v>82.836783930875839</v>
      </c>
      <c r="AF104" s="109"/>
    </row>
    <row r="105" spans="1:32" x14ac:dyDescent="0.25">
      <c r="S105" s="115" t="s">
        <v>17</v>
      </c>
      <c r="T105" s="115"/>
      <c r="U105" s="112"/>
      <c r="V105" s="112">
        <v>14772</v>
      </c>
      <c r="W105" s="112">
        <v>14463</v>
      </c>
      <c r="X105" s="112">
        <v>15409</v>
      </c>
      <c r="Y105" s="112">
        <v>14785</v>
      </c>
      <c r="Z105" s="112">
        <v>14440</v>
      </c>
      <c r="AB105" s="109" t="str">
        <f>TEXT(Z105,"###,###")</f>
        <v>14,440</v>
      </c>
      <c r="AD105" s="130">
        <f>Z105/($Z$4)*100</f>
        <v>13.503151358731227</v>
      </c>
      <c r="AF105" s="109"/>
    </row>
    <row r="106" spans="1:32" x14ac:dyDescent="0.25">
      <c r="S106" s="118" t="s">
        <v>53</v>
      </c>
      <c r="T106" s="118"/>
      <c r="U106" s="120"/>
      <c r="V106" s="120">
        <v>105566</v>
      </c>
      <c r="W106" s="120">
        <v>107917</v>
      </c>
      <c r="X106" s="120">
        <v>111693</v>
      </c>
      <c r="Y106" s="120">
        <v>103369</v>
      </c>
      <c r="Z106" s="120">
        <v>103024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16685</v>
      </c>
      <c r="W108" s="112">
        <v>20242</v>
      </c>
      <c r="X108" s="112">
        <v>18222</v>
      </c>
      <c r="Y108" s="112">
        <v>17895</v>
      </c>
      <c r="Z108" s="112">
        <v>15965</v>
      </c>
      <c r="AB108" s="109" t="str">
        <f>TEXT(Z108,"###,###")</f>
        <v>15,965</v>
      </c>
      <c r="AD108" s="130">
        <f>Z108/($Z$4)*100</f>
        <v>14.929211318708035</v>
      </c>
      <c r="AF108" s="109"/>
    </row>
    <row r="109" spans="1:32" x14ac:dyDescent="0.25">
      <c r="S109" s="115" t="s">
        <v>20</v>
      </c>
      <c r="T109" s="115"/>
      <c r="U109" s="112"/>
      <c r="V109" s="112">
        <v>15634</v>
      </c>
      <c r="W109" s="112">
        <v>15809</v>
      </c>
      <c r="X109" s="112">
        <v>15563</v>
      </c>
      <c r="Y109" s="112">
        <v>15489</v>
      </c>
      <c r="Z109" s="112">
        <v>15132</v>
      </c>
      <c r="AB109" s="109" t="str">
        <f>TEXT(Z109,"###,###")</f>
        <v>15,132</v>
      </c>
      <c r="AD109" s="130">
        <f>Z109/($Z$4)*100</f>
        <v>14.15025528811087</v>
      </c>
      <c r="AF109" s="109"/>
    </row>
    <row r="110" spans="1:32" x14ac:dyDescent="0.25">
      <c r="S110" s="115" t="s">
        <v>21</v>
      </c>
      <c r="T110" s="115"/>
      <c r="U110" s="112"/>
      <c r="V110" s="112">
        <v>28018</v>
      </c>
      <c r="W110" s="112">
        <v>26968</v>
      </c>
      <c r="X110" s="112">
        <v>30385</v>
      </c>
      <c r="Y110" s="112">
        <v>28156</v>
      </c>
      <c r="Z110" s="112">
        <v>24726</v>
      </c>
      <c r="AB110" s="109" t="str">
        <f>TEXT(Z110,"###,###")</f>
        <v>24,726</v>
      </c>
      <c r="AD110" s="130">
        <f>Z110/($Z$4)*100</f>
        <v>23.121808898614148</v>
      </c>
      <c r="AF110" s="109"/>
    </row>
    <row r="111" spans="1:32" x14ac:dyDescent="0.25">
      <c r="S111" s="115" t="s">
        <v>22</v>
      </c>
      <c r="T111" s="115"/>
      <c r="U111" s="112"/>
      <c r="V111" s="112">
        <v>44944</v>
      </c>
      <c r="W111" s="112">
        <v>45849</v>
      </c>
      <c r="X111" s="112">
        <v>48374</v>
      </c>
      <c r="Y111" s="112">
        <v>47690</v>
      </c>
      <c r="Z111" s="112">
        <v>43871</v>
      </c>
      <c r="AB111" s="109" t="str">
        <f>TEXT(Z111,"###,###")</f>
        <v>43,871</v>
      </c>
      <c r="AD111" s="130">
        <f>Z111/($Z$4)*100</f>
        <v>41.024705904355798</v>
      </c>
      <c r="AF111" s="109"/>
    </row>
    <row r="112" spans="1:32" x14ac:dyDescent="0.25">
      <c r="S112" s="118" t="s">
        <v>53</v>
      </c>
      <c r="T112" s="118"/>
      <c r="U112" s="112"/>
      <c r="V112" s="112">
        <v>112892</v>
      </c>
      <c r="W112" s="112">
        <v>116912</v>
      </c>
      <c r="X112" s="112">
        <v>120487</v>
      </c>
      <c r="Y112" s="112">
        <v>117286</v>
      </c>
      <c r="Z112" s="112">
        <v>106938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38.450000000000003</v>
      </c>
      <c r="W118" s="131">
        <v>38.520000000000003</v>
      </c>
      <c r="X118" s="131">
        <v>38.6</v>
      </c>
      <c r="Y118" s="131">
        <v>39</v>
      </c>
      <c r="Z118" s="131">
        <v>40.159999999999997</v>
      </c>
      <c r="AB118" s="109" t="str">
        <f>TEXT(Z118,"##.0")</f>
        <v>40.2</v>
      </c>
    </row>
    <row r="120" spans="19:32" x14ac:dyDescent="0.25">
      <c r="S120" s="101" t="s">
        <v>100</v>
      </c>
      <c r="T120" s="112"/>
      <c r="U120" s="112"/>
      <c r="V120" s="112">
        <v>63407</v>
      </c>
      <c r="W120" s="112">
        <v>65396</v>
      </c>
      <c r="X120" s="112">
        <v>66430</v>
      </c>
      <c r="Y120" s="112">
        <v>65920</v>
      </c>
      <c r="Z120" s="112">
        <v>59634</v>
      </c>
      <c r="AB120" s="109" t="str">
        <f>TEXT(Z120,"###,###")</f>
        <v>59,634</v>
      </c>
    </row>
    <row r="121" spans="19:32" x14ac:dyDescent="0.25">
      <c r="S121" s="101" t="s">
        <v>101</v>
      </c>
      <c r="T121" s="112"/>
      <c r="U121" s="112"/>
      <c r="V121" s="112">
        <v>4353</v>
      </c>
      <c r="W121" s="112">
        <v>4595</v>
      </c>
      <c r="X121" s="112">
        <v>4676</v>
      </c>
      <c r="Y121" s="112">
        <v>4774</v>
      </c>
      <c r="Z121" s="112">
        <v>4676</v>
      </c>
      <c r="AB121" s="109" t="str">
        <f>TEXT(Z121,"###,###")</f>
        <v>4,676</v>
      </c>
    </row>
    <row r="122" spans="19:32" x14ac:dyDescent="0.25">
      <c r="S122" s="101" t="s">
        <v>102</v>
      </c>
      <c r="T122" s="112"/>
      <c r="U122" s="112"/>
      <c r="V122" s="112">
        <v>6380</v>
      </c>
      <c r="W122" s="112">
        <v>6662</v>
      </c>
      <c r="X122" s="112">
        <v>7093</v>
      </c>
      <c r="Y122" s="112">
        <v>7079</v>
      </c>
      <c r="Z122" s="112">
        <v>6946</v>
      </c>
      <c r="AB122" s="109" t="str">
        <f>TEXT(Z122,"###,###")</f>
        <v>6,946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69787</v>
      </c>
      <c r="W124" s="112">
        <v>72058</v>
      </c>
      <c r="X124" s="112">
        <v>73523</v>
      </c>
      <c r="Y124" s="112">
        <v>72999</v>
      </c>
      <c r="Z124" s="112">
        <v>66580</v>
      </c>
      <c r="AB124" s="109" t="str">
        <f>TEXT(Z124,"###,###")</f>
        <v>66,580</v>
      </c>
      <c r="AD124" s="127">
        <f>Z124/$Z$7*100</f>
        <v>93.445614035087715</v>
      </c>
    </row>
    <row r="125" spans="19:32" x14ac:dyDescent="0.25">
      <c r="S125" s="101" t="s">
        <v>104</v>
      </c>
      <c r="T125" s="112"/>
      <c r="U125" s="112"/>
      <c r="V125" s="112">
        <v>10733</v>
      </c>
      <c r="W125" s="112">
        <v>11257</v>
      </c>
      <c r="X125" s="112">
        <v>11769</v>
      </c>
      <c r="Y125" s="112">
        <v>11853</v>
      </c>
      <c r="Z125" s="112">
        <v>11622</v>
      </c>
      <c r="AB125" s="109" t="str">
        <f>TEXT(Z125,"###,###")</f>
        <v>11,622</v>
      </c>
      <c r="AD125" s="127">
        <f>Z125/$Z$7*100</f>
        <v>16.311578947368421</v>
      </c>
    </row>
    <row r="127" spans="19:32" x14ac:dyDescent="0.25">
      <c r="S127" s="101" t="s">
        <v>105</v>
      </c>
      <c r="T127" s="112"/>
      <c r="U127" s="112"/>
      <c r="V127" s="112">
        <v>36947</v>
      </c>
      <c r="W127" s="112">
        <v>38243</v>
      </c>
      <c r="X127" s="112">
        <v>39007</v>
      </c>
      <c r="Y127" s="112">
        <v>38586</v>
      </c>
      <c r="Z127" s="112">
        <v>35330</v>
      </c>
      <c r="AB127" s="109" t="str">
        <f>TEXT(Z127,"###,###")</f>
        <v>35,330</v>
      </c>
      <c r="AD127" s="127">
        <f>Z127/$Z$7*100</f>
        <v>49.585964912280701</v>
      </c>
    </row>
    <row r="128" spans="19:32" x14ac:dyDescent="0.25">
      <c r="S128" s="101" t="s">
        <v>106</v>
      </c>
      <c r="T128" s="112"/>
      <c r="U128" s="112"/>
      <c r="V128" s="112">
        <v>37193</v>
      </c>
      <c r="W128" s="112">
        <v>38407</v>
      </c>
      <c r="X128" s="112">
        <v>39196</v>
      </c>
      <c r="Y128" s="112">
        <v>39182</v>
      </c>
      <c r="Z128" s="112">
        <v>35887</v>
      </c>
      <c r="AB128" s="109" t="str">
        <f>TEXT(Z128,"###,###")</f>
        <v>35,887</v>
      </c>
      <c r="AD128" s="127">
        <f>Z128/$Z$7*100</f>
        <v>50.367719298245618</v>
      </c>
    </row>
    <row r="130" spans="19:20" x14ac:dyDescent="0.25">
      <c r="S130" s="101" t="s">
        <v>282</v>
      </c>
      <c r="T130" s="127">
        <v>83.696842105263158</v>
      </c>
    </row>
    <row r="131" spans="19:20" x14ac:dyDescent="0.25">
      <c r="S131" s="101" t="s">
        <v>283</v>
      </c>
      <c r="T131" s="127">
        <v>6.5628070175438591</v>
      </c>
    </row>
    <row r="132" spans="19:20" x14ac:dyDescent="0.25">
      <c r="S132" s="101" t="s">
        <v>284</v>
      </c>
      <c r="T132" s="127">
        <v>9.7487719298245601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7BD25D8-4CC1-4900-A536-B3FBA1B48A5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6E62D8D9-C3D4-45B3-9E82-6F069D17343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40B0BAAE-E6CB-4050-8897-E8C73B9B16B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2371C567-ADA6-4E2E-904F-3594005FFD6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50E4E7-E0CB-4732-9FA9-AF732D27149A}">
  <sheetPr codeName="Sheet124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171</v>
      </c>
      <c r="T1" s="99"/>
      <c r="U1" s="99"/>
      <c r="V1" s="99"/>
      <c r="W1" s="99"/>
      <c r="X1" s="99"/>
      <c r="Y1" s="100" t="s">
        <v>172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204</v>
      </c>
      <c r="Y2" s="103" t="s">
        <v>281</v>
      </c>
      <c r="Z2" s="103" t="s">
        <v>287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60" t="s">
        <v>292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171</v>
      </c>
      <c r="Y3" s="105" t="s">
        <v>172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8.60 Pyrenees, Victoria,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4733</v>
      </c>
      <c r="W4" s="108">
        <v>5240</v>
      </c>
      <c r="X4" s="108">
        <v>5117</v>
      </c>
      <c r="Y4" s="108">
        <v>5368</v>
      </c>
      <c r="Z4" s="108">
        <v>5631</v>
      </c>
      <c r="AB4" s="109" t="str">
        <f>TEXT(Z4,"###,###")</f>
        <v>5,631</v>
      </c>
      <c r="AD4" s="110">
        <f>Z4/Y4-1</f>
        <v>4.8994038748137125E-2</v>
      </c>
      <c r="AF4" s="110">
        <f>Z4/V4-1</f>
        <v>0.18973167124445389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2550</v>
      </c>
      <c r="W5" s="108">
        <v>2819</v>
      </c>
      <c r="X5" s="108">
        <v>2649</v>
      </c>
      <c r="Y5" s="108">
        <v>2826</v>
      </c>
      <c r="Z5" s="108">
        <v>2911</v>
      </c>
      <c r="AB5" s="109" t="str">
        <f>TEXT(Z5,"###,###")</f>
        <v>2,911</v>
      </c>
      <c r="AD5" s="110">
        <f t="shared" ref="AD5:AD9" si="0">Z5/Y5-1</f>
        <v>3.0077848549186159E-2</v>
      </c>
      <c r="AF5" s="110">
        <f t="shared" ref="AF5:AF9" si="1">Z5/V5-1</f>
        <v>0.14156862745098042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2182</v>
      </c>
      <c r="W6" s="108">
        <v>2415</v>
      </c>
      <c r="X6" s="108">
        <v>2464</v>
      </c>
      <c r="Y6" s="108">
        <v>2544</v>
      </c>
      <c r="Z6" s="108">
        <v>2717</v>
      </c>
      <c r="AB6" s="109" t="str">
        <f>TEXT(Z6,"###,###")</f>
        <v>2,717</v>
      </c>
      <c r="AD6" s="110">
        <f t="shared" si="0"/>
        <v>6.8003144654088077E-2</v>
      </c>
      <c r="AF6" s="110">
        <f t="shared" si="1"/>
        <v>0.24518790100824939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3222</v>
      </c>
      <c r="W7" s="108">
        <v>3512</v>
      </c>
      <c r="X7" s="108">
        <v>3404</v>
      </c>
      <c r="Y7" s="108">
        <v>3667</v>
      </c>
      <c r="Z7" s="108">
        <v>3759</v>
      </c>
      <c r="AB7" s="109" t="str">
        <f>TEXT(Z7,"###,###")</f>
        <v>3,759</v>
      </c>
      <c r="AD7" s="110">
        <f t="shared" si="0"/>
        <v>2.508862830651748E-2</v>
      </c>
      <c r="AF7" s="110">
        <f t="shared" si="1"/>
        <v>0.16666666666666674</v>
      </c>
    </row>
    <row r="8" spans="1:32" ht="17.25" customHeight="1" x14ac:dyDescent="0.25">
      <c r="A8" s="64" t="s">
        <v>12</v>
      </c>
      <c r="B8" s="65"/>
      <c r="C8" s="29"/>
      <c r="D8" s="66" t="str">
        <f>AB4</f>
        <v>5,631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3,759</v>
      </c>
      <c r="P8" s="67"/>
      <c r="S8" s="107" t="s">
        <v>84</v>
      </c>
      <c r="T8" s="108"/>
      <c r="U8" s="108"/>
      <c r="V8" s="108">
        <v>32196.32</v>
      </c>
      <c r="W8" s="108">
        <v>33396</v>
      </c>
      <c r="X8" s="108">
        <v>35968</v>
      </c>
      <c r="Y8" s="108">
        <v>36266.639999999999</v>
      </c>
      <c r="Z8" s="108">
        <v>37254</v>
      </c>
      <c r="AB8" s="109" t="str">
        <f>TEXT(Z8,"$###,###")</f>
        <v>$37,254</v>
      </c>
      <c r="AD8" s="110">
        <f t="shared" si="0"/>
        <v>2.7225020018396995E-2</v>
      </c>
      <c r="AF8" s="110">
        <f t="shared" si="1"/>
        <v>0.15708876045461095</v>
      </c>
    </row>
    <row r="9" spans="1:32" x14ac:dyDescent="0.25">
      <c r="A9" s="30" t="s">
        <v>14</v>
      </c>
      <c r="B9" s="71"/>
      <c r="C9" s="72"/>
      <c r="D9" s="73">
        <f>AD104</f>
        <v>65.76096608062511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52.247938281457841</v>
      </c>
      <c r="P9" s="74" t="s">
        <v>85</v>
      </c>
      <c r="S9" s="107" t="s">
        <v>7</v>
      </c>
      <c r="T9" s="108"/>
      <c r="U9" s="108"/>
      <c r="V9" s="108">
        <v>133124001</v>
      </c>
      <c r="W9" s="108">
        <v>151649374</v>
      </c>
      <c r="X9" s="108">
        <v>155596888</v>
      </c>
      <c r="Y9" s="108">
        <v>169590858</v>
      </c>
      <c r="Z9" s="108">
        <v>183337226</v>
      </c>
      <c r="AB9" s="109" t="str">
        <f>TEXT(Z9/1000000,"$#,###.0")&amp;" mil"</f>
        <v>$183.3 mil</v>
      </c>
      <c r="AD9" s="110">
        <f t="shared" si="0"/>
        <v>8.1056067302873069E-2</v>
      </c>
      <c r="AF9" s="110">
        <f t="shared" si="1"/>
        <v>0.37719137513001888</v>
      </c>
    </row>
    <row r="10" spans="1:32" x14ac:dyDescent="0.25">
      <c r="A10" s="30" t="s">
        <v>17</v>
      </c>
      <c r="B10" s="71"/>
      <c r="C10" s="72"/>
      <c r="D10" s="73">
        <f>AD105</f>
        <v>16.089504528502928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47.752061718542166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72.359670125033247</v>
      </c>
      <c r="P11" s="74" t="s">
        <v>85</v>
      </c>
      <c r="S11" s="107" t="s">
        <v>29</v>
      </c>
      <c r="T11" s="112"/>
      <c r="U11" s="112"/>
      <c r="V11" s="112">
        <v>3779</v>
      </c>
      <c r="W11" s="112">
        <v>4204</v>
      </c>
      <c r="X11" s="112">
        <v>4168</v>
      </c>
      <c r="Y11" s="112">
        <v>4363</v>
      </c>
      <c r="Z11" s="112">
        <v>4588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15.536046820963023</v>
      </c>
      <c r="P12" s="74" t="s">
        <v>85</v>
      </c>
      <c r="S12" s="107" t="s">
        <v>30</v>
      </c>
      <c r="T12" s="112"/>
      <c r="U12" s="112"/>
      <c r="V12" s="112">
        <v>953</v>
      </c>
      <c r="W12" s="112">
        <v>1035</v>
      </c>
      <c r="X12" s="112">
        <v>948</v>
      </c>
      <c r="Y12" s="112">
        <v>1009</v>
      </c>
      <c r="Z12" s="112">
        <v>1043</v>
      </c>
    </row>
    <row r="13" spans="1:32" ht="15" customHeight="1" x14ac:dyDescent="0.25">
      <c r="A13" s="30" t="s">
        <v>19</v>
      </c>
      <c r="B13" s="72"/>
      <c r="C13" s="72"/>
      <c r="D13" s="73">
        <f>AD108</f>
        <v>19.587995027526194</v>
      </c>
      <c r="E13" s="74" t="s">
        <v>85</v>
      </c>
      <c r="F13" s="24"/>
      <c r="G13" s="142" t="s">
        <v>285</v>
      </c>
      <c r="H13" s="143"/>
      <c r="I13" s="143"/>
      <c r="J13" s="143"/>
      <c r="K13" s="143"/>
      <c r="L13" s="143"/>
      <c r="M13" s="81"/>
      <c r="N13" s="72"/>
      <c r="O13" s="73">
        <f>T132</f>
        <v>12.104283054003725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16.906410939442374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45.5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22.979932516426924</v>
      </c>
      <c r="E15" s="74" t="s">
        <v>85</v>
      </c>
      <c r="F15" s="24"/>
      <c r="G15" s="33" t="s">
        <v>279</v>
      </c>
      <c r="H15" s="72"/>
      <c r="I15" s="72"/>
      <c r="J15" s="72"/>
      <c r="K15" s="82"/>
      <c r="L15" s="72"/>
      <c r="M15" s="72"/>
      <c r="N15" s="72"/>
      <c r="O15" s="73">
        <f>AB38</f>
        <v>16.171003717472118</v>
      </c>
      <c r="P15" s="74" t="s">
        <v>85</v>
      </c>
      <c r="S15" s="115" t="s">
        <v>61</v>
      </c>
      <c r="T15" s="115"/>
      <c r="U15" s="116"/>
      <c r="V15" s="116">
        <v>635</v>
      </c>
      <c r="W15" s="116">
        <v>702</v>
      </c>
      <c r="X15" s="116">
        <v>713</v>
      </c>
      <c r="Y15" s="112">
        <v>780</v>
      </c>
      <c r="Z15" s="112">
        <v>842</v>
      </c>
      <c r="AB15" s="117">
        <f t="shared" ref="AB15:AB34" si="2">IF(Z15="np",0,Z15/$Z$34)</f>
        <v>0.14952939087195879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24.738057183448767</v>
      </c>
      <c r="E16" s="85" t="s">
        <v>85</v>
      </c>
      <c r="F16" s="24"/>
      <c r="G16" s="86" t="s">
        <v>280</v>
      </c>
      <c r="H16" s="35"/>
      <c r="I16" s="35"/>
      <c r="J16" s="35"/>
      <c r="K16" s="36"/>
      <c r="L16" s="35"/>
      <c r="M16" s="35"/>
      <c r="N16" s="35"/>
      <c r="O16" s="84">
        <f>AB37</f>
        <v>83.828996282527882</v>
      </c>
      <c r="P16" s="37" t="s">
        <v>85</v>
      </c>
      <c r="S16" s="115" t="s">
        <v>62</v>
      </c>
      <c r="T16" s="115"/>
      <c r="U16" s="116"/>
      <c r="V16" s="116">
        <v>34</v>
      </c>
      <c r="W16" s="116">
        <v>22</v>
      </c>
      <c r="X16" s="116">
        <v>28</v>
      </c>
      <c r="Y16" s="112">
        <v>27</v>
      </c>
      <c r="Z16" s="112">
        <v>41</v>
      </c>
      <c r="AB16" s="117">
        <f t="shared" si="2"/>
        <v>7.2811223583732904E-3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308</v>
      </c>
      <c r="W17" s="116">
        <v>386</v>
      </c>
      <c r="X17" s="116">
        <v>353</v>
      </c>
      <c r="Y17" s="112">
        <v>354</v>
      </c>
      <c r="Z17" s="112">
        <v>353</v>
      </c>
      <c r="AB17" s="117">
        <f t="shared" si="2"/>
        <v>6.2688687622091996E-2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289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23</v>
      </c>
      <c r="W18" s="116">
        <v>16</v>
      </c>
      <c r="X18" s="116">
        <v>33</v>
      </c>
      <c r="Y18" s="112">
        <v>36</v>
      </c>
      <c r="Z18" s="112">
        <v>34</v>
      </c>
      <c r="AB18" s="117">
        <f t="shared" si="2"/>
        <v>6.0380039069437043E-3</v>
      </c>
    </row>
    <row r="19" spans="1:28" x14ac:dyDescent="0.25">
      <c r="A19" s="63" t="str">
        <f>$S$1&amp;" ("&amp;$V$2&amp;" to "&amp;$Z$2&amp;")"</f>
        <v>Pyrenees (2016-17 to 2020-21)</v>
      </c>
      <c r="B19" s="63"/>
      <c r="C19" s="63"/>
      <c r="D19" s="63"/>
      <c r="E19" s="63"/>
      <c r="F19" s="63"/>
      <c r="G19" s="63" t="str">
        <f>$S$1&amp;" ("&amp;$V$2&amp;" to "&amp;$Z$2&amp;")"</f>
        <v>Pyrenees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238</v>
      </c>
      <c r="W19" s="116">
        <v>314</v>
      </c>
      <c r="X19" s="116">
        <v>324</v>
      </c>
      <c r="Y19" s="112">
        <v>330</v>
      </c>
      <c r="Z19" s="112">
        <v>371</v>
      </c>
      <c r="AB19" s="117">
        <f t="shared" si="2"/>
        <v>6.5885277925768065E-2</v>
      </c>
    </row>
    <row r="20" spans="1:28" x14ac:dyDescent="0.25">
      <c r="S20" s="115" t="s">
        <v>66</v>
      </c>
      <c r="T20" s="115"/>
      <c r="U20" s="116"/>
      <c r="V20" s="116">
        <v>106</v>
      </c>
      <c r="W20" s="116">
        <v>120</v>
      </c>
      <c r="X20" s="116">
        <v>129</v>
      </c>
      <c r="Y20" s="112">
        <v>129</v>
      </c>
      <c r="Z20" s="112">
        <v>142</v>
      </c>
      <c r="AB20" s="117">
        <f t="shared" si="2"/>
        <v>2.5217545729000177E-2</v>
      </c>
    </row>
    <row r="21" spans="1:28" x14ac:dyDescent="0.25">
      <c r="S21" s="115" t="s">
        <v>67</v>
      </c>
      <c r="T21" s="115"/>
      <c r="U21" s="116"/>
      <c r="V21" s="116">
        <v>308</v>
      </c>
      <c r="W21" s="116">
        <v>360</v>
      </c>
      <c r="X21" s="116">
        <v>340</v>
      </c>
      <c r="Y21" s="112">
        <v>377</v>
      </c>
      <c r="Z21" s="112">
        <v>354</v>
      </c>
      <c r="AB21" s="117">
        <f t="shared" si="2"/>
        <v>6.2866275972296215E-2</v>
      </c>
    </row>
    <row r="22" spans="1:28" x14ac:dyDescent="0.25">
      <c r="S22" s="115" t="s">
        <v>68</v>
      </c>
      <c r="T22" s="115"/>
      <c r="U22" s="116"/>
      <c r="V22" s="116">
        <v>196</v>
      </c>
      <c r="W22" s="116">
        <v>219</v>
      </c>
      <c r="X22" s="116">
        <v>209</v>
      </c>
      <c r="Y22" s="112">
        <v>273</v>
      </c>
      <c r="Z22" s="112">
        <v>331</v>
      </c>
      <c r="AB22" s="117">
        <f t="shared" si="2"/>
        <v>5.8781743917599008E-2</v>
      </c>
    </row>
    <row r="23" spans="1:28" x14ac:dyDescent="0.25">
      <c r="S23" s="115" t="s">
        <v>69</v>
      </c>
      <c r="T23" s="115"/>
      <c r="U23" s="116"/>
      <c r="V23" s="116">
        <v>249</v>
      </c>
      <c r="W23" s="116">
        <v>273</v>
      </c>
      <c r="X23" s="116">
        <v>229</v>
      </c>
      <c r="Y23" s="112">
        <v>251</v>
      </c>
      <c r="Z23" s="112">
        <v>247</v>
      </c>
      <c r="AB23" s="117">
        <f t="shared" si="2"/>
        <v>4.3864322500443968E-2</v>
      </c>
    </row>
    <row r="24" spans="1:28" x14ac:dyDescent="0.25">
      <c r="S24" s="115" t="s">
        <v>70</v>
      </c>
      <c r="T24" s="115"/>
      <c r="U24" s="116"/>
      <c r="V24" s="116">
        <v>27</v>
      </c>
      <c r="W24" s="116">
        <v>31</v>
      </c>
      <c r="X24" s="116">
        <v>27</v>
      </c>
      <c r="Y24" s="112">
        <v>36</v>
      </c>
      <c r="Z24" s="112">
        <v>44</v>
      </c>
      <c r="AB24" s="117">
        <f t="shared" si="2"/>
        <v>7.8138874089859704E-3</v>
      </c>
    </row>
    <row r="25" spans="1:28" x14ac:dyDescent="0.25">
      <c r="S25" s="115" t="s">
        <v>71</v>
      </c>
      <c r="T25" s="115"/>
      <c r="U25" s="116"/>
      <c r="V25" s="116">
        <v>125</v>
      </c>
      <c r="W25" s="116">
        <v>136</v>
      </c>
      <c r="X25" s="116">
        <v>137</v>
      </c>
      <c r="Y25" s="112">
        <v>140</v>
      </c>
      <c r="Z25" s="112">
        <v>147</v>
      </c>
      <c r="AB25" s="117">
        <f t="shared" si="2"/>
        <v>2.6105487480021311E-2</v>
      </c>
    </row>
    <row r="26" spans="1:28" x14ac:dyDescent="0.25">
      <c r="S26" s="115" t="s">
        <v>72</v>
      </c>
      <c r="T26" s="115"/>
      <c r="U26" s="116"/>
      <c r="V26" s="116">
        <v>41</v>
      </c>
      <c r="W26" s="116">
        <v>69</v>
      </c>
      <c r="X26" s="116">
        <v>71</v>
      </c>
      <c r="Y26" s="112">
        <v>78</v>
      </c>
      <c r="Z26" s="112">
        <v>82</v>
      </c>
      <c r="AB26" s="117">
        <f t="shared" si="2"/>
        <v>1.4562244716746581E-2</v>
      </c>
    </row>
    <row r="27" spans="1:28" x14ac:dyDescent="0.25">
      <c r="S27" s="115" t="s">
        <v>73</v>
      </c>
      <c r="T27" s="115"/>
      <c r="U27" s="116"/>
      <c r="V27" s="116">
        <v>144</v>
      </c>
      <c r="W27" s="116">
        <v>172</v>
      </c>
      <c r="X27" s="116">
        <v>145</v>
      </c>
      <c r="Y27" s="112">
        <v>165</v>
      </c>
      <c r="Z27" s="112">
        <v>177</v>
      </c>
      <c r="AB27" s="117">
        <f t="shared" si="2"/>
        <v>3.1433137986148108E-2</v>
      </c>
    </row>
    <row r="28" spans="1:28" x14ac:dyDescent="0.25">
      <c r="S28" s="115" t="s">
        <v>74</v>
      </c>
      <c r="T28" s="115"/>
      <c r="U28" s="116"/>
      <c r="V28" s="116">
        <v>217</v>
      </c>
      <c r="W28" s="116">
        <v>262</v>
      </c>
      <c r="X28" s="116">
        <v>279</v>
      </c>
      <c r="Y28" s="112">
        <v>277</v>
      </c>
      <c r="Z28" s="112">
        <v>307</v>
      </c>
      <c r="AB28" s="117">
        <f t="shared" si="2"/>
        <v>5.4519623512697568E-2</v>
      </c>
    </row>
    <row r="29" spans="1:28" x14ac:dyDescent="0.25">
      <c r="S29" s="115" t="s">
        <v>75</v>
      </c>
      <c r="T29" s="115"/>
      <c r="U29" s="116"/>
      <c r="V29" s="116">
        <v>347</v>
      </c>
      <c r="W29" s="116">
        <v>340</v>
      </c>
      <c r="X29" s="116">
        <v>477</v>
      </c>
      <c r="Y29" s="112">
        <v>351</v>
      </c>
      <c r="Z29" s="112">
        <v>369</v>
      </c>
      <c r="AB29" s="117">
        <f t="shared" si="2"/>
        <v>6.5530101225359613E-2</v>
      </c>
    </row>
    <row r="30" spans="1:28" x14ac:dyDescent="0.25">
      <c r="S30" s="115" t="s">
        <v>76</v>
      </c>
      <c r="T30" s="115"/>
      <c r="U30" s="116"/>
      <c r="V30" s="116">
        <v>276</v>
      </c>
      <c r="W30" s="116">
        <v>328</v>
      </c>
      <c r="X30" s="116">
        <v>236</v>
      </c>
      <c r="Y30" s="112">
        <v>340</v>
      </c>
      <c r="Z30" s="112">
        <v>325</v>
      </c>
      <c r="AB30" s="117">
        <f t="shared" si="2"/>
        <v>5.7716213816373645E-2</v>
      </c>
    </row>
    <row r="31" spans="1:28" x14ac:dyDescent="0.25">
      <c r="S31" s="115" t="s">
        <v>77</v>
      </c>
      <c r="T31" s="115"/>
      <c r="U31" s="116"/>
      <c r="V31" s="116">
        <v>454</v>
      </c>
      <c r="W31" s="116">
        <v>474</v>
      </c>
      <c r="X31" s="116">
        <v>541</v>
      </c>
      <c r="Y31" s="112">
        <v>583</v>
      </c>
      <c r="Z31" s="112">
        <v>628</v>
      </c>
      <c r="AB31" s="117">
        <f t="shared" si="2"/>
        <v>0.1115254839282543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82</v>
      </c>
      <c r="W32" s="116">
        <v>99</v>
      </c>
      <c r="X32" s="116">
        <v>103</v>
      </c>
      <c r="Y32" s="112">
        <v>110</v>
      </c>
      <c r="Z32" s="112">
        <v>108</v>
      </c>
      <c r="AB32" s="117">
        <f t="shared" si="2"/>
        <v>1.9179541822056473E-2</v>
      </c>
    </row>
    <row r="33" spans="19:32" x14ac:dyDescent="0.25">
      <c r="S33" s="115" t="s">
        <v>79</v>
      </c>
      <c r="T33" s="115"/>
      <c r="U33" s="116"/>
      <c r="V33" s="116">
        <v>105</v>
      </c>
      <c r="W33" s="116">
        <v>123</v>
      </c>
      <c r="X33" s="116">
        <v>139</v>
      </c>
      <c r="Y33" s="112">
        <v>134</v>
      </c>
      <c r="Z33" s="112">
        <v>147</v>
      </c>
      <c r="AB33" s="117">
        <f t="shared" si="2"/>
        <v>2.6105487480021311E-2</v>
      </c>
    </row>
    <row r="34" spans="19:32" x14ac:dyDescent="0.25">
      <c r="S34" s="118" t="s">
        <v>53</v>
      </c>
      <c r="T34" s="118"/>
      <c r="U34" s="119"/>
      <c r="V34" s="119">
        <v>4729</v>
      </c>
      <c r="W34" s="119">
        <v>5242</v>
      </c>
      <c r="X34" s="119">
        <v>5120</v>
      </c>
      <c r="Y34" s="120">
        <v>5373</v>
      </c>
      <c r="Z34" s="120">
        <v>5631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2706</v>
      </c>
      <c r="W37" s="112">
        <v>2945</v>
      </c>
      <c r="X37" s="112">
        <v>2848</v>
      </c>
      <c r="Y37" s="112">
        <v>3066</v>
      </c>
      <c r="Z37" s="112">
        <v>3157</v>
      </c>
      <c r="AB37" s="132">
        <f>Z37/Z40*100</f>
        <v>83.828996282527882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517</v>
      </c>
      <c r="W38" s="112">
        <v>566</v>
      </c>
      <c r="X38" s="112">
        <v>554</v>
      </c>
      <c r="Y38" s="112">
        <v>601</v>
      </c>
      <c r="Z38" s="112">
        <v>609</v>
      </c>
      <c r="AB38" s="132">
        <f>Z38/Z40*100</f>
        <v>16.171003717472118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3223</v>
      </c>
      <c r="W40" s="112">
        <v>3511</v>
      </c>
      <c r="X40" s="112">
        <v>3402</v>
      </c>
      <c r="Y40" s="112">
        <v>3667</v>
      </c>
      <c r="Z40" s="112">
        <v>3766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4</v>
      </c>
      <c r="W44" s="112">
        <v>3</v>
      </c>
      <c r="X44" s="112">
        <v>4</v>
      </c>
      <c r="Y44" s="112">
        <v>7</v>
      </c>
      <c r="Z44" s="112">
        <v>6</v>
      </c>
    </row>
    <row r="45" spans="19:32" x14ac:dyDescent="0.25">
      <c r="S45" s="115" t="s">
        <v>37</v>
      </c>
      <c r="T45" s="115"/>
      <c r="U45" s="112"/>
      <c r="V45" s="112">
        <v>55</v>
      </c>
      <c r="W45" s="112">
        <v>57</v>
      </c>
      <c r="X45" s="112">
        <v>52</v>
      </c>
      <c r="Y45" s="112">
        <v>71</v>
      </c>
      <c r="Z45" s="112">
        <v>84</v>
      </c>
    </row>
    <row r="46" spans="19:32" x14ac:dyDescent="0.25">
      <c r="S46" s="115" t="s">
        <v>38</v>
      </c>
      <c r="T46" s="115"/>
      <c r="U46" s="112"/>
      <c r="V46" s="112">
        <v>133</v>
      </c>
      <c r="W46" s="112">
        <v>160</v>
      </c>
      <c r="X46" s="112">
        <v>170</v>
      </c>
      <c r="Y46" s="112">
        <v>172</v>
      </c>
      <c r="Z46" s="112">
        <v>167</v>
      </c>
    </row>
    <row r="47" spans="19:32" x14ac:dyDescent="0.25">
      <c r="S47" s="115" t="s">
        <v>39</v>
      </c>
      <c r="T47" s="115"/>
      <c r="U47" s="112"/>
      <c r="V47" s="112">
        <v>193</v>
      </c>
      <c r="W47" s="112">
        <v>217</v>
      </c>
      <c r="X47" s="112">
        <v>202</v>
      </c>
      <c r="Y47" s="112">
        <v>221</v>
      </c>
      <c r="Z47" s="112">
        <v>262</v>
      </c>
    </row>
    <row r="48" spans="19:32" x14ac:dyDescent="0.25">
      <c r="S48" s="115" t="s">
        <v>40</v>
      </c>
      <c r="T48" s="115"/>
      <c r="U48" s="112"/>
      <c r="V48" s="112">
        <v>191</v>
      </c>
      <c r="W48" s="112">
        <v>245</v>
      </c>
      <c r="X48" s="112">
        <v>227</v>
      </c>
      <c r="Y48" s="112">
        <v>252</v>
      </c>
      <c r="Z48" s="112">
        <v>245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175</v>
      </c>
      <c r="W49" s="112">
        <v>184</v>
      </c>
      <c r="X49" s="112">
        <v>162</v>
      </c>
      <c r="Y49" s="112">
        <v>207</v>
      </c>
      <c r="Z49" s="112">
        <v>221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Pyrenees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180</v>
      </c>
      <c r="W50" s="112">
        <v>188</v>
      </c>
      <c r="X50" s="112">
        <v>179</v>
      </c>
      <c r="Y50" s="112">
        <v>172</v>
      </c>
      <c r="Z50" s="112">
        <v>202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249</v>
      </c>
      <c r="W51" s="112">
        <v>264</v>
      </c>
      <c r="X51" s="112">
        <v>233</v>
      </c>
      <c r="Y51" s="112">
        <v>240</v>
      </c>
      <c r="Z51" s="112">
        <v>212</v>
      </c>
    </row>
    <row r="52" spans="1:26" ht="15" customHeight="1" x14ac:dyDescent="0.25">
      <c r="S52" s="115" t="s">
        <v>44</v>
      </c>
      <c r="T52" s="115"/>
      <c r="U52" s="112"/>
      <c r="V52" s="112">
        <v>249</v>
      </c>
      <c r="W52" s="112">
        <v>294</v>
      </c>
      <c r="X52" s="112">
        <v>277</v>
      </c>
      <c r="Y52" s="112">
        <v>307</v>
      </c>
      <c r="Z52" s="112">
        <v>300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265</v>
      </c>
      <c r="W53" s="112">
        <v>294</v>
      </c>
      <c r="X53" s="112">
        <v>271</v>
      </c>
      <c r="Y53" s="112">
        <v>278</v>
      </c>
      <c r="Z53" s="112">
        <v>295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273</v>
      </c>
      <c r="W54" s="112">
        <v>328</v>
      </c>
      <c r="X54" s="112">
        <v>288</v>
      </c>
      <c r="Y54" s="112">
        <v>291</v>
      </c>
      <c r="Z54" s="112">
        <v>280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282</v>
      </c>
      <c r="W55" s="112">
        <v>273</v>
      </c>
      <c r="X55" s="112">
        <v>264</v>
      </c>
      <c r="Y55" s="112">
        <v>289</v>
      </c>
      <c r="Z55" s="112">
        <v>284</v>
      </c>
    </row>
    <row r="56" spans="1:26" ht="15" customHeight="1" x14ac:dyDescent="0.25">
      <c r="S56" s="115" t="s">
        <v>48</v>
      </c>
      <c r="T56" s="115"/>
      <c r="U56" s="112"/>
      <c r="V56" s="112">
        <v>164</v>
      </c>
      <c r="W56" s="112">
        <v>168</v>
      </c>
      <c r="X56" s="112">
        <v>182</v>
      </c>
      <c r="Y56" s="112">
        <v>169</v>
      </c>
      <c r="Z56" s="112">
        <v>194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78</v>
      </c>
      <c r="W57" s="112">
        <v>84</v>
      </c>
      <c r="X57" s="112">
        <v>83</v>
      </c>
      <c r="Y57" s="112">
        <v>88</v>
      </c>
      <c r="Z57" s="112">
        <v>95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38</v>
      </c>
      <c r="W58" s="112">
        <v>37</v>
      </c>
      <c r="X58" s="112">
        <v>35</v>
      </c>
      <c r="Y58" s="112">
        <v>36</v>
      </c>
      <c r="Z58" s="112">
        <v>43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13</v>
      </c>
      <c r="W59" s="112">
        <v>15</v>
      </c>
      <c r="X59" s="112">
        <v>14</v>
      </c>
      <c r="Y59" s="112">
        <v>19</v>
      </c>
      <c r="Z59" s="112">
        <v>13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5</v>
      </c>
      <c r="W60" s="112">
        <v>11</v>
      </c>
      <c r="X60" s="112">
        <v>6</v>
      </c>
      <c r="Y60" s="112">
        <v>5</v>
      </c>
      <c r="Z60" s="112">
        <v>8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2547</v>
      </c>
      <c r="W61" s="112">
        <v>2824</v>
      </c>
      <c r="X61" s="112">
        <v>2651</v>
      </c>
      <c r="Y61" s="112">
        <v>2824</v>
      </c>
      <c r="Z61" s="112">
        <v>2911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8</v>
      </c>
      <c r="W63" s="112">
        <v>0</v>
      </c>
      <c r="X63" s="112">
        <v>6</v>
      </c>
      <c r="Y63" s="112">
        <v>5</v>
      </c>
      <c r="Z63" s="112">
        <v>10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45</v>
      </c>
      <c r="W64" s="112">
        <v>53</v>
      </c>
      <c r="X64" s="112">
        <v>60</v>
      </c>
      <c r="Y64" s="112">
        <v>55</v>
      </c>
      <c r="Z64" s="112">
        <v>81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Pyrenees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154</v>
      </c>
      <c r="W65" s="112">
        <v>157</v>
      </c>
      <c r="X65" s="112">
        <v>155</v>
      </c>
      <c r="Y65" s="112">
        <v>161</v>
      </c>
      <c r="Z65" s="112">
        <v>163</v>
      </c>
    </row>
    <row r="66" spans="1:26" x14ac:dyDescent="0.25">
      <c r="S66" s="115" t="s">
        <v>39</v>
      </c>
      <c r="T66" s="115"/>
      <c r="U66" s="112"/>
      <c r="V66" s="112">
        <v>172</v>
      </c>
      <c r="W66" s="112">
        <v>225</v>
      </c>
      <c r="X66" s="112">
        <v>212</v>
      </c>
      <c r="Y66" s="112">
        <v>208</v>
      </c>
      <c r="Z66" s="112">
        <v>237</v>
      </c>
    </row>
    <row r="67" spans="1:26" x14ac:dyDescent="0.25">
      <c r="S67" s="115" t="s">
        <v>40</v>
      </c>
      <c r="T67" s="115"/>
      <c r="U67" s="112"/>
      <c r="V67" s="112">
        <v>158</v>
      </c>
      <c r="W67" s="112">
        <v>164</v>
      </c>
      <c r="X67" s="112">
        <v>195</v>
      </c>
      <c r="Y67" s="112">
        <v>234</v>
      </c>
      <c r="Z67" s="112">
        <v>231</v>
      </c>
    </row>
    <row r="68" spans="1:26" x14ac:dyDescent="0.25">
      <c r="S68" s="115" t="s">
        <v>41</v>
      </c>
      <c r="T68" s="115"/>
      <c r="U68" s="112"/>
      <c r="V68" s="112">
        <v>148</v>
      </c>
      <c r="W68" s="112">
        <v>196</v>
      </c>
      <c r="X68" s="112">
        <v>183</v>
      </c>
      <c r="Y68" s="112">
        <v>175</v>
      </c>
      <c r="Z68" s="112">
        <v>200</v>
      </c>
    </row>
    <row r="69" spans="1:26" x14ac:dyDescent="0.25">
      <c r="S69" s="115" t="s">
        <v>42</v>
      </c>
      <c r="T69" s="115"/>
      <c r="U69" s="112"/>
      <c r="V69" s="112">
        <v>179</v>
      </c>
      <c r="W69" s="112">
        <v>191</v>
      </c>
      <c r="X69" s="112">
        <v>178</v>
      </c>
      <c r="Y69" s="112">
        <v>188</v>
      </c>
      <c r="Z69" s="112">
        <v>227</v>
      </c>
    </row>
    <row r="70" spans="1:26" x14ac:dyDescent="0.25">
      <c r="S70" s="115" t="s">
        <v>43</v>
      </c>
      <c r="T70" s="115"/>
      <c r="U70" s="112"/>
      <c r="V70" s="112">
        <v>202</v>
      </c>
      <c r="W70" s="112">
        <v>211</v>
      </c>
      <c r="X70" s="112">
        <v>231</v>
      </c>
      <c r="Y70" s="112">
        <v>227</v>
      </c>
      <c r="Z70" s="112">
        <v>221</v>
      </c>
    </row>
    <row r="71" spans="1:26" x14ac:dyDescent="0.25">
      <c r="S71" s="115" t="s">
        <v>44</v>
      </c>
      <c r="T71" s="115"/>
      <c r="U71" s="112"/>
      <c r="V71" s="112">
        <v>233</v>
      </c>
      <c r="W71" s="112">
        <v>250</v>
      </c>
      <c r="X71" s="112">
        <v>261</v>
      </c>
      <c r="Y71" s="112">
        <v>264</v>
      </c>
      <c r="Z71" s="112">
        <v>273</v>
      </c>
    </row>
    <row r="72" spans="1:26" x14ac:dyDescent="0.25">
      <c r="S72" s="115" t="s">
        <v>45</v>
      </c>
      <c r="T72" s="115"/>
      <c r="U72" s="112"/>
      <c r="V72" s="112">
        <v>232</v>
      </c>
      <c r="W72" s="112">
        <v>268</v>
      </c>
      <c r="X72" s="112">
        <v>254</v>
      </c>
      <c r="Y72" s="112">
        <v>249</v>
      </c>
      <c r="Z72" s="112">
        <v>308</v>
      </c>
    </row>
    <row r="73" spans="1:26" x14ac:dyDescent="0.25">
      <c r="S73" s="115" t="s">
        <v>46</v>
      </c>
      <c r="T73" s="115"/>
      <c r="U73" s="112"/>
      <c r="V73" s="112">
        <v>264</v>
      </c>
      <c r="W73" s="112">
        <v>284</v>
      </c>
      <c r="X73" s="112">
        <v>264</v>
      </c>
      <c r="Y73" s="112">
        <v>288</v>
      </c>
      <c r="Z73" s="112">
        <v>257</v>
      </c>
    </row>
    <row r="74" spans="1:26" x14ac:dyDescent="0.25">
      <c r="S74" s="115" t="s">
        <v>47</v>
      </c>
      <c r="T74" s="115"/>
      <c r="U74" s="112"/>
      <c r="V74" s="112">
        <v>213</v>
      </c>
      <c r="W74" s="112">
        <v>195</v>
      </c>
      <c r="X74" s="112">
        <v>238</v>
      </c>
      <c r="Y74" s="112">
        <v>225</v>
      </c>
      <c r="Z74" s="112">
        <v>244</v>
      </c>
    </row>
    <row r="75" spans="1:26" x14ac:dyDescent="0.25">
      <c r="S75" s="115" t="s">
        <v>48</v>
      </c>
      <c r="T75" s="115"/>
      <c r="U75" s="112"/>
      <c r="V75" s="112">
        <v>95</v>
      </c>
      <c r="W75" s="112">
        <v>128</v>
      </c>
      <c r="X75" s="112">
        <v>127</v>
      </c>
      <c r="Y75" s="112">
        <v>150</v>
      </c>
      <c r="Z75" s="112">
        <v>140</v>
      </c>
    </row>
    <row r="76" spans="1:26" x14ac:dyDescent="0.25">
      <c r="S76" s="115" t="s">
        <v>49</v>
      </c>
      <c r="T76" s="115"/>
      <c r="U76" s="112"/>
      <c r="V76" s="112">
        <v>58</v>
      </c>
      <c r="W76" s="112">
        <v>59</v>
      </c>
      <c r="X76" s="112">
        <v>53</v>
      </c>
      <c r="Y76" s="112">
        <v>55</v>
      </c>
      <c r="Z76" s="112">
        <v>72</v>
      </c>
    </row>
    <row r="77" spans="1:26" x14ac:dyDescent="0.25">
      <c r="S77" s="115" t="s">
        <v>50</v>
      </c>
      <c r="T77" s="115"/>
      <c r="U77" s="112"/>
      <c r="V77" s="112">
        <v>16</v>
      </c>
      <c r="W77" s="112">
        <v>16</v>
      </c>
      <c r="X77" s="112">
        <v>22</v>
      </c>
      <c r="Y77" s="112">
        <v>31</v>
      </c>
      <c r="Z77" s="112">
        <v>32</v>
      </c>
    </row>
    <row r="78" spans="1:26" x14ac:dyDescent="0.25">
      <c r="S78" s="115" t="s">
        <v>51</v>
      </c>
      <c r="T78" s="115"/>
      <c r="U78" s="112"/>
      <c r="V78" s="112">
        <v>8</v>
      </c>
      <c r="W78" s="112">
        <v>16</v>
      </c>
      <c r="X78" s="112">
        <v>8</v>
      </c>
      <c r="Y78" s="112">
        <v>5</v>
      </c>
      <c r="Z78" s="112">
        <v>8</v>
      </c>
    </row>
    <row r="79" spans="1:26" x14ac:dyDescent="0.25">
      <c r="S79" s="115" t="s">
        <v>52</v>
      </c>
      <c r="T79" s="115"/>
      <c r="U79" s="112"/>
      <c r="V79" s="112">
        <v>6</v>
      </c>
      <c r="W79" s="112">
        <v>8</v>
      </c>
      <c r="X79" s="112">
        <v>13</v>
      </c>
      <c r="Y79" s="112">
        <v>17</v>
      </c>
      <c r="Z79" s="112">
        <v>13</v>
      </c>
    </row>
    <row r="80" spans="1:26" x14ac:dyDescent="0.25">
      <c r="S80" s="118" t="s">
        <v>53</v>
      </c>
      <c r="T80" s="118"/>
      <c r="U80" s="112"/>
      <c r="V80" s="112">
        <v>2180</v>
      </c>
      <c r="W80" s="112">
        <v>2415</v>
      </c>
      <c r="X80" s="112">
        <v>2466</v>
      </c>
      <c r="Y80" s="112">
        <v>2546</v>
      </c>
      <c r="Z80" s="112">
        <v>2717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Pyrenees</v>
      </c>
      <c r="D83" s="144"/>
      <c r="E83" s="144"/>
      <c r="F83" s="144"/>
      <c r="G83" s="144"/>
      <c r="H83" s="47"/>
      <c r="I83" s="47"/>
      <c r="J83" s="145" t="str">
        <f>'State data for spotlight'!A1</f>
        <v>Victoria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164</v>
      </c>
      <c r="W83" s="112">
        <v>169</v>
      </c>
      <c r="X83" s="112">
        <v>165</v>
      </c>
      <c r="Y83" s="112">
        <v>185</v>
      </c>
      <c r="Z83" s="112">
        <v>192</v>
      </c>
      <c r="AD83" s="117"/>
    </row>
    <row r="84" spans="1:30" ht="15" customHeight="1" x14ac:dyDescent="0.25">
      <c r="A84" s="46"/>
      <c r="B84" s="46"/>
      <c r="C84" s="48"/>
      <c r="D84" s="139" t="s">
        <v>0</v>
      </c>
      <c r="E84" s="139"/>
      <c r="F84" s="139" t="s">
        <v>201</v>
      </c>
      <c r="G84" s="139"/>
      <c r="H84" s="48"/>
      <c r="I84" s="48"/>
      <c r="J84" s="48"/>
      <c r="K84" s="48"/>
      <c r="L84" s="139" t="s">
        <v>0</v>
      </c>
      <c r="M84" s="139"/>
      <c r="N84" s="139" t="s">
        <v>201</v>
      </c>
      <c r="O84" s="139"/>
      <c r="S84" s="115" t="s">
        <v>57</v>
      </c>
      <c r="T84" s="115"/>
      <c r="U84" s="112"/>
      <c r="V84" s="112">
        <v>114</v>
      </c>
      <c r="W84" s="112">
        <v>118</v>
      </c>
      <c r="X84" s="112">
        <v>107</v>
      </c>
      <c r="Y84" s="112">
        <v>110</v>
      </c>
      <c r="Z84" s="112">
        <v>126</v>
      </c>
    </row>
    <row r="85" spans="1:30" ht="15" customHeight="1" x14ac:dyDescent="0.25">
      <c r="A85" s="46"/>
      <c r="B85" s="46"/>
      <c r="C85" s="58" t="s">
        <v>1</v>
      </c>
      <c r="D85" s="139" t="s">
        <v>2</v>
      </c>
      <c r="E85" s="139"/>
      <c r="F85" s="139" t="str">
        <f>"since "&amp;$V$2</f>
        <v>since 2016-17</v>
      </c>
      <c r="G85" s="139"/>
      <c r="H85" s="48"/>
      <c r="I85" s="48"/>
      <c r="J85" s="48"/>
      <c r="K85" s="58" t="s">
        <v>1</v>
      </c>
      <c r="L85" s="139" t="s">
        <v>2</v>
      </c>
      <c r="M85" s="139"/>
      <c r="N85" s="139" t="str">
        <f>"since "&amp;$V$2</f>
        <v>since 2016-17</v>
      </c>
      <c r="O85" s="139"/>
      <c r="S85" s="115" t="s">
        <v>195</v>
      </c>
      <c r="T85" s="115"/>
      <c r="U85" s="112"/>
      <c r="V85" s="112">
        <v>276</v>
      </c>
      <c r="W85" s="112">
        <v>314</v>
      </c>
      <c r="X85" s="112">
        <v>309</v>
      </c>
      <c r="Y85" s="112">
        <v>328</v>
      </c>
      <c r="Z85" s="112">
        <v>332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5,631</v>
      </c>
      <c r="D86" s="96">
        <f t="shared" ref="D86:D91" si="4">AD4</f>
        <v>4.8994038748137125E-2</v>
      </c>
      <c r="E86" s="97">
        <f t="shared" ref="E86:E91" si="5">AD4</f>
        <v>4.8994038748137125E-2</v>
      </c>
      <c r="F86" s="96">
        <f t="shared" ref="F86:F91" si="6">AF4</f>
        <v>0.18973167124445389</v>
      </c>
      <c r="G86" s="97">
        <f t="shared" ref="G86:G91" si="7">AF4</f>
        <v>0.18973167124445389</v>
      </c>
      <c r="H86" s="57"/>
      <c r="I86" s="57"/>
      <c r="J86" s="140" t="str">
        <f>'State data for spotlight'!J4</f>
        <v>5,274,707</v>
      </c>
      <c r="K86" s="140"/>
      <c r="L86" s="96">
        <f>'State data for spotlight'!L4</f>
        <v>1.4421743640712803E-2</v>
      </c>
      <c r="M86" s="97">
        <f>'State data for spotlight'!L4</f>
        <v>1.4421743640712803E-2</v>
      </c>
      <c r="N86" s="96">
        <f>'State data for spotlight'!N4</f>
        <v>8.438148994686534E-2</v>
      </c>
      <c r="O86" s="97">
        <f>'State data for spotlight'!N4</f>
        <v>8.438148994686534E-2</v>
      </c>
      <c r="S86" s="115" t="s">
        <v>196</v>
      </c>
      <c r="T86" s="115"/>
      <c r="U86" s="112"/>
      <c r="V86" s="112">
        <v>97</v>
      </c>
      <c r="W86" s="112">
        <v>96</v>
      </c>
      <c r="X86" s="112">
        <v>101</v>
      </c>
      <c r="Y86" s="112">
        <v>104</v>
      </c>
      <c r="Z86" s="112">
        <v>109</v>
      </c>
    </row>
    <row r="87" spans="1:30" ht="15" customHeight="1" x14ac:dyDescent="0.25">
      <c r="A87" s="98" t="s">
        <v>4</v>
      </c>
      <c r="B87" s="49"/>
      <c r="C87" s="57" t="str">
        <f t="shared" si="3"/>
        <v>2,911</v>
      </c>
      <c r="D87" s="96">
        <f t="shared" si="4"/>
        <v>3.0077848549186159E-2</v>
      </c>
      <c r="E87" s="97">
        <f t="shared" si="5"/>
        <v>3.0077848549186159E-2</v>
      </c>
      <c r="F87" s="96">
        <f t="shared" si="6"/>
        <v>0.14156862745098042</v>
      </c>
      <c r="G87" s="97">
        <f t="shared" si="7"/>
        <v>0.14156862745098042</v>
      </c>
      <c r="H87" s="57"/>
      <c r="I87" s="57"/>
      <c r="J87" s="140" t="str">
        <f>'State data for spotlight'!J5</f>
        <v>2,678,317</v>
      </c>
      <c r="K87" s="140"/>
      <c r="L87" s="96">
        <f>'State data for spotlight'!L5</f>
        <v>7.6054295905234603E-3</v>
      </c>
      <c r="M87" s="97">
        <f>'State data for spotlight'!L5</f>
        <v>7.6054295905234603E-3</v>
      </c>
      <c r="N87" s="96">
        <f>'State data for spotlight'!N5</f>
        <v>7.1082164833552008E-2</v>
      </c>
      <c r="O87" s="97">
        <f>'State data for spotlight'!N5</f>
        <v>7.1082164833552008E-2</v>
      </c>
      <c r="S87" s="115" t="s">
        <v>197</v>
      </c>
      <c r="T87" s="115"/>
      <c r="U87" s="112"/>
      <c r="V87" s="112">
        <v>39</v>
      </c>
      <c r="W87" s="112">
        <v>32</v>
      </c>
      <c r="X87" s="112">
        <v>40</v>
      </c>
      <c r="Y87" s="112">
        <v>38</v>
      </c>
      <c r="Z87" s="112">
        <v>37</v>
      </c>
    </row>
    <row r="88" spans="1:30" ht="15" customHeight="1" x14ac:dyDescent="0.25">
      <c r="A88" s="98" t="s">
        <v>5</v>
      </c>
      <c r="B88" s="49"/>
      <c r="C88" s="57" t="str">
        <f t="shared" si="3"/>
        <v>2,717</v>
      </c>
      <c r="D88" s="96">
        <f t="shared" si="4"/>
        <v>6.8003144654088077E-2</v>
      </c>
      <c r="E88" s="97">
        <f t="shared" si="5"/>
        <v>6.8003144654088077E-2</v>
      </c>
      <c r="F88" s="96">
        <f t="shared" si="6"/>
        <v>0.24518790100824939</v>
      </c>
      <c r="G88" s="97">
        <f t="shared" si="7"/>
        <v>0.24518790100824939</v>
      </c>
      <c r="H88" s="57"/>
      <c r="I88" s="57"/>
      <c r="J88" s="140" t="str">
        <f>'State data for spotlight'!J6</f>
        <v>2,593,620</v>
      </c>
      <c r="K88" s="140"/>
      <c r="L88" s="96">
        <f>'State data for spotlight'!L6</f>
        <v>2.0458990541862843E-2</v>
      </c>
      <c r="M88" s="97">
        <f>'State data for spotlight'!L6</f>
        <v>2.0458990541862843E-2</v>
      </c>
      <c r="N88" s="96">
        <f>'State data for spotlight'!N6</f>
        <v>9.7278654845571522E-2</v>
      </c>
      <c r="O88" s="97">
        <f>'State data for spotlight'!N6</f>
        <v>9.7278654845571522E-2</v>
      </c>
      <c r="S88" s="115" t="s">
        <v>198</v>
      </c>
      <c r="T88" s="115"/>
      <c r="U88" s="112"/>
      <c r="V88" s="112">
        <v>48</v>
      </c>
      <c r="W88" s="112">
        <v>55</v>
      </c>
      <c r="X88" s="112">
        <v>53</v>
      </c>
      <c r="Y88" s="112">
        <v>60</v>
      </c>
      <c r="Z88" s="112">
        <v>67</v>
      </c>
    </row>
    <row r="89" spans="1:30" ht="15" customHeight="1" x14ac:dyDescent="0.25">
      <c r="A89" s="49" t="s">
        <v>6</v>
      </c>
      <c r="B89" s="49"/>
      <c r="C89" s="57" t="str">
        <f t="shared" si="3"/>
        <v>3,759</v>
      </c>
      <c r="D89" s="96">
        <f t="shared" si="4"/>
        <v>2.508862830651748E-2</v>
      </c>
      <c r="E89" s="97">
        <f t="shared" si="5"/>
        <v>2.508862830651748E-2</v>
      </c>
      <c r="F89" s="96">
        <f t="shared" si="6"/>
        <v>0.16666666666666674</v>
      </c>
      <c r="G89" s="97">
        <f t="shared" si="7"/>
        <v>0.16666666666666674</v>
      </c>
      <c r="H89" s="57"/>
      <c r="I89" s="57"/>
      <c r="J89" s="140" t="str">
        <f>'State data for spotlight'!J7</f>
        <v>3,674,745</v>
      </c>
      <c r="K89" s="140"/>
      <c r="L89" s="96">
        <f>'State data for spotlight'!L7</f>
        <v>-4.8048916624486848E-3</v>
      </c>
      <c r="M89" s="97">
        <f>'State data for spotlight'!L7</f>
        <v>-4.8048916624486848E-3</v>
      </c>
      <c r="N89" s="96">
        <f>'State data for spotlight'!N7</f>
        <v>6.9960159780158238E-2</v>
      </c>
      <c r="O89" s="97">
        <f>'State data for spotlight'!N7</f>
        <v>6.9960159780158238E-2</v>
      </c>
      <c r="S89" s="115" t="s">
        <v>199</v>
      </c>
      <c r="T89" s="115"/>
      <c r="U89" s="112"/>
      <c r="V89" s="112">
        <v>203</v>
      </c>
      <c r="W89" s="112">
        <v>221</v>
      </c>
      <c r="X89" s="112">
        <v>223</v>
      </c>
      <c r="Y89" s="112">
        <v>242</v>
      </c>
      <c r="Z89" s="112">
        <v>259</v>
      </c>
    </row>
    <row r="90" spans="1:30" ht="15" customHeight="1" x14ac:dyDescent="0.25">
      <c r="A90" s="49" t="s">
        <v>98</v>
      </c>
      <c r="B90" s="49"/>
      <c r="C90" s="57" t="str">
        <f t="shared" si="3"/>
        <v>$37,254</v>
      </c>
      <c r="D90" s="96">
        <f t="shared" si="4"/>
        <v>2.7225020018396995E-2</v>
      </c>
      <c r="E90" s="97">
        <f t="shared" si="5"/>
        <v>2.7225020018396995E-2</v>
      </c>
      <c r="F90" s="96">
        <f t="shared" si="6"/>
        <v>0.15708876045461095</v>
      </c>
      <c r="G90" s="97">
        <f t="shared" si="7"/>
        <v>0.15708876045461095</v>
      </c>
      <c r="H90" s="57"/>
      <c r="I90" s="57"/>
      <c r="J90" s="57"/>
      <c r="K90" s="57" t="str">
        <f>'State data for spotlight'!J8</f>
        <v>$47,209</v>
      </c>
      <c r="L90" s="96">
        <f>'State data for spotlight'!L8</f>
        <v>5.506898121546655E-2</v>
      </c>
      <c r="M90" s="97">
        <f>'State data for spotlight'!L8</f>
        <v>5.506898121546655E-2</v>
      </c>
      <c r="N90" s="96">
        <f>'State data for spotlight'!N8</f>
        <v>0.1204561491199776</v>
      </c>
      <c r="O90" s="97">
        <f>'State data for spotlight'!N8</f>
        <v>0.1204561491199776</v>
      </c>
      <c r="S90" s="115" t="s">
        <v>58</v>
      </c>
      <c r="T90" s="115"/>
      <c r="U90" s="112"/>
      <c r="V90" s="112">
        <v>306</v>
      </c>
      <c r="W90" s="112">
        <v>324</v>
      </c>
      <c r="X90" s="112">
        <v>327</v>
      </c>
      <c r="Y90" s="112">
        <v>328</v>
      </c>
      <c r="Z90" s="112">
        <v>328</v>
      </c>
    </row>
    <row r="91" spans="1:30" ht="15" customHeight="1" x14ac:dyDescent="0.25">
      <c r="A91" s="49" t="s">
        <v>7</v>
      </c>
      <c r="B91" s="49"/>
      <c r="C91" s="57" t="str">
        <f t="shared" si="3"/>
        <v>$183.3 mil</v>
      </c>
      <c r="D91" s="96">
        <f t="shared" si="4"/>
        <v>8.1056067302873069E-2</v>
      </c>
      <c r="E91" s="97">
        <f t="shared" si="5"/>
        <v>8.1056067302873069E-2</v>
      </c>
      <c r="F91" s="96">
        <f t="shared" si="6"/>
        <v>0.37719137513001888</v>
      </c>
      <c r="G91" s="97">
        <f t="shared" si="7"/>
        <v>0.37719137513001888</v>
      </c>
      <c r="H91" s="57"/>
      <c r="I91" s="57"/>
      <c r="J91" s="57"/>
      <c r="K91" s="57" t="str">
        <f>'State data for spotlight'!J9</f>
        <v>$245.4 bil</v>
      </c>
      <c r="L91" s="96">
        <f>'State data for spotlight'!L9</f>
        <v>4.7371657837374626E-2</v>
      </c>
      <c r="M91" s="97">
        <f>'State data for spotlight'!L9</f>
        <v>4.7371657837374626E-2</v>
      </c>
      <c r="N91" s="96">
        <f>'State data for spotlight'!N9</f>
        <v>0.24227335855331145</v>
      </c>
      <c r="O91" s="97">
        <f>'State data for spotlight'!N9</f>
        <v>0.24227335855331145</v>
      </c>
      <c r="S91" s="118" t="s">
        <v>53</v>
      </c>
      <c r="T91" s="118"/>
      <c r="U91" s="112"/>
      <c r="V91" s="112">
        <v>1739</v>
      </c>
      <c r="W91" s="112">
        <v>1867</v>
      </c>
      <c r="X91" s="112">
        <v>1794</v>
      </c>
      <c r="Y91" s="112">
        <v>1942</v>
      </c>
      <c r="Z91" s="112">
        <v>1966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5" t="s">
        <v>202</v>
      </c>
      <c r="S93" s="115" t="s">
        <v>56</v>
      </c>
      <c r="T93" s="115"/>
      <c r="U93" s="112"/>
      <c r="V93" s="112">
        <v>100</v>
      </c>
      <c r="W93" s="112">
        <v>107</v>
      </c>
      <c r="X93" s="112">
        <v>112</v>
      </c>
      <c r="Y93" s="112">
        <v>123</v>
      </c>
      <c r="Z93" s="112">
        <v>133</v>
      </c>
    </row>
    <row r="94" spans="1:30" ht="15" customHeight="1" x14ac:dyDescent="0.25">
      <c r="A94" s="136" t="s">
        <v>203</v>
      </c>
      <c r="S94" s="115" t="s">
        <v>57</v>
      </c>
      <c r="T94" s="115"/>
      <c r="U94" s="112"/>
      <c r="V94" s="112">
        <v>266</v>
      </c>
      <c r="W94" s="112">
        <v>301</v>
      </c>
      <c r="X94" s="112">
        <v>285</v>
      </c>
      <c r="Y94" s="112">
        <v>293</v>
      </c>
      <c r="Z94" s="112">
        <v>308</v>
      </c>
    </row>
    <row r="95" spans="1:30" ht="15" customHeight="1" x14ac:dyDescent="0.25">
      <c r="A95" s="134" t="s">
        <v>286</v>
      </c>
      <c r="S95" s="115" t="s">
        <v>195</v>
      </c>
      <c r="T95" s="115"/>
      <c r="U95" s="112"/>
      <c r="V95" s="112">
        <v>70</v>
      </c>
      <c r="W95" s="112">
        <v>90</v>
      </c>
      <c r="X95" s="112">
        <v>77</v>
      </c>
      <c r="Y95" s="112">
        <v>79</v>
      </c>
      <c r="Z95" s="112">
        <v>81</v>
      </c>
    </row>
    <row r="96" spans="1:30" ht="15" customHeight="1" x14ac:dyDescent="0.25">
      <c r="A96" s="135" t="s">
        <v>278</v>
      </c>
      <c r="S96" s="115" t="s">
        <v>196</v>
      </c>
      <c r="T96" s="115"/>
      <c r="U96" s="112"/>
      <c r="V96" s="112">
        <v>204</v>
      </c>
      <c r="W96" s="112">
        <v>246</v>
      </c>
      <c r="X96" s="112">
        <v>257</v>
      </c>
      <c r="Y96" s="112">
        <v>284</v>
      </c>
      <c r="Z96" s="112">
        <v>294</v>
      </c>
    </row>
    <row r="97" spans="1:32" ht="15" customHeight="1" x14ac:dyDescent="0.25">
      <c r="A97" s="134" t="s">
        <v>290</v>
      </c>
      <c r="S97" s="115" t="s">
        <v>197</v>
      </c>
      <c r="T97" s="115"/>
      <c r="U97" s="112"/>
      <c r="V97" s="112">
        <v>213</v>
      </c>
      <c r="W97" s="112">
        <v>207</v>
      </c>
      <c r="X97" s="112">
        <v>234</v>
      </c>
      <c r="Y97" s="112">
        <v>244</v>
      </c>
      <c r="Z97" s="112">
        <v>248</v>
      </c>
    </row>
    <row r="98" spans="1:32" ht="15" customHeight="1" x14ac:dyDescent="0.25">
      <c r="A98" s="134" t="s">
        <v>291</v>
      </c>
      <c r="S98" s="115" t="s">
        <v>198</v>
      </c>
      <c r="T98" s="115"/>
      <c r="U98" s="112"/>
      <c r="V98" s="112">
        <v>114</v>
      </c>
      <c r="W98" s="112">
        <v>134</v>
      </c>
      <c r="X98" s="112">
        <v>136</v>
      </c>
      <c r="Y98" s="112">
        <v>137</v>
      </c>
      <c r="Z98" s="112">
        <v>138</v>
      </c>
    </row>
    <row r="99" spans="1:32" ht="15" customHeight="1" x14ac:dyDescent="0.25">
      <c r="S99" s="115" t="s">
        <v>199</v>
      </c>
      <c r="T99" s="115"/>
      <c r="U99" s="112"/>
      <c r="V99" s="112">
        <v>21</v>
      </c>
      <c r="W99" s="112">
        <v>18</v>
      </c>
      <c r="X99" s="112">
        <v>14</v>
      </c>
      <c r="Y99" s="112">
        <v>17</v>
      </c>
      <c r="Z99" s="112">
        <v>19</v>
      </c>
    </row>
    <row r="100" spans="1:32" ht="15" customHeight="1" x14ac:dyDescent="0.25">
      <c r="S100" s="115" t="s">
        <v>58</v>
      </c>
      <c r="T100" s="115"/>
      <c r="U100" s="112"/>
      <c r="V100" s="112">
        <v>148</v>
      </c>
      <c r="W100" s="112">
        <v>172</v>
      </c>
      <c r="X100" s="112">
        <v>165</v>
      </c>
      <c r="Y100" s="112">
        <v>177</v>
      </c>
      <c r="Z100" s="112">
        <v>172</v>
      </c>
    </row>
    <row r="101" spans="1:32" x14ac:dyDescent="0.25">
      <c r="A101" s="18"/>
      <c r="S101" s="118" t="s">
        <v>53</v>
      </c>
      <c r="T101" s="118"/>
      <c r="U101" s="112"/>
      <c r="V101" s="112">
        <v>1485</v>
      </c>
      <c r="W101" s="112">
        <v>1640</v>
      </c>
      <c r="X101" s="112">
        <v>1611</v>
      </c>
      <c r="Y101" s="112">
        <v>1722</v>
      </c>
      <c r="Z101" s="112">
        <v>1795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204</v>
      </c>
      <c r="Y103" s="106" t="s">
        <v>281</v>
      </c>
      <c r="Z103" s="106" t="s">
        <v>287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3138</v>
      </c>
      <c r="W104" s="112">
        <v>3389</v>
      </c>
      <c r="X104" s="112">
        <v>3376</v>
      </c>
      <c r="Y104" s="112">
        <v>3703</v>
      </c>
      <c r="Z104" s="112">
        <v>3703</v>
      </c>
      <c r="AB104" s="109" t="str">
        <f>TEXT(Z104,"###,###")</f>
        <v>3,703</v>
      </c>
      <c r="AD104" s="130">
        <f>Z104/($Z$4)*100</f>
        <v>65.76096608062511</v>
      </c>
      <c r="AF104" s="109"/>
    </row>
    <row r="105" spans="1:32" x14ac:dyDescent="0.25">
      <c r="S105" s="115" t="s">
        <v>17</v>
      </c>
      <c r="T105" s="115"/>
      <c r="U105" s="112"/>
      <c r="V105" s="112">
        <v>879</v>
      </c>
      <c r="W105" s="112">
        <v>873</v>
      </c>
      <c r="X105" s="112">
        <v>962</v>
      </c>
      <c r="Y105" s="112">
        <v>921</v>
      </c>
      <c r="Z105" s="112">
        <v>906</v>
      </c>
      <c r="AB105" s="109" t="str">
        <f>TEXT(Z105,"###,###")</f>
        <v>906</v>
      </c>
      <c r="AD105" s="130">
        <f>Z105/($Z$4)*100</f>
        <v>16.089504528502928</v>
      </c>
      <c r="AF105" s="109"/>
    </row>
    <row r="106" spans="1:32" x14ac:dyDescent="0.25">
      <c r="S106" s="118" t="s">
        <v>53</v>
      </c>
      <c r="T106" s="118"/>
      <c r="U106" s="120"/>
      <c r="V106" s="120">
        <v>4017</v>
      </c>
      <c r="W106" s="120">
        <v>4262</v>
      </c>
      <c r="X106" s="120">
        <v>4338</v>
      </c>
      <c r="Y106" s="120">
        <v>4624</v>
      </c>
      <c r="Z106" s="120">
        <v>4609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998</v>
      </c>
      <c r="W108" s="112">
        <v>1079</v>
      </c>
      <c r="X108" s="112">
        <v>950</v>
      </c>
      <c r="Y108" s="112">
        <v>1043</v>
      </c>
      <c r="Z108" s="112">
        <v>1103</v>
      </c>
      <c r="AB108" s="109" t="str">
        <f>TEXT(Z108,"###,###")</f>
        <v>1,103</v>
      </c>
      <c r="AD108" s="130">
        <f>Z108/($Z$4)*100</f>
        <v>19.587995027526194</v>
      </c>
      <c r="AF108" s="109"/>
    </row>
    <row r="109" spans="1:32" x14ac:dyDescent="0.25">
      <c r="S109" s="115" t="s">
        <v>20</v>
      </c>
      <c r="T109" s="115"/>
      <c r="U109" s="112"/>
      <c r="V109" s="112">
        <v>750</v>
      </c>
      <c r="W109" s="112">
        <v>832</v>
      </c>
      <c r="X109" s="112">
        <v>840</v>
      </c>
      <c r="Y109" s="112">
        <v>897</v>
      </c>
      <c r="Z109" s="112">
        <v>952</v>
      </c>
      <c r="AB109" s="109" t="str">
        <f>TEXT(Z109,"###,###")</f>
        <v>952</v>
      </c>
      <c r="AD109" s="130">
        <f>Z109/($Z$4)*100</f>
        <v>16.906410939442374</v>
      </c>
      <c r="AF109" s="109"/>
    </row>
    <row r="110" spans="1:32" x14ac:dyDescent="0.25">
      <c r="S110" s="115" t="s">
        <v>21</v>
      </c>
      <c r="T110" s="115"/>
      <c r="U110" s="112"/>
      <c r="V110" s="112">
        <v>981</v>
      </c>
      <c r="W110" s="112">
        <v>1108</v>
      </c>
      <c r="X110" s="112">
        <v>1160</v>
      </c>
      <c r="Y110" s="112">
        <v>1170</v>
      </c>
      <c r="Z110" s="112">
        <v>1294</v>
      </c>
      <c r="AB110" s="109" t="str">
        <f>TEXT(Z110,"###,###")</f>
        <v>1,294</v>
      </c>
      <c r="AD110" s="130">
        <f>Z110/($Z$4)*100</f>
        <v>22.979932516426924</v>
      </c>
      <c r="AF110" s="109"/>
    </row>
    <row r="111" spans="1:32" x14ac:dyDescent="0.25">
      <c r="S111" s="115" t="s">
        <v>22</v>
      </c>
      <c r="T111" s="115"/>
      <c r="U111" s="112"/>
      <c r="V111" s="112">
        <v>1148</v>
      </c>
      <c r="W111" s="112">
        <v>1168</v>
      </c>
      <c r="X111" s="112">
        <v>1295</v>
      </c>
      <c r="Y111" s="112">
        <v>1366</v>
      </c>
      <c r="Z111" s="112">
        <v>1393</v>
      </c>
      <c r="AB111" s="109" t="str">
        <f>TEXT(Z111,"###,###")</f>
        <v>1,393</v>
      </c>
      <c r="AD111" s="130">
        <f>Z111/($Z$4)*100</f>
        <v>24.738057183448767</v>
      </c>
      <c r="AF111" s="109"/>
    </row>
    <row r="112" spans="1:32" x14ac:dyDescent="0.25">
      <c r="S112" s="118" t="s">
        <v>53</v>
      </c>
      <c r="T112" s="118"/>
      <c r="U112" s="112"/>
      <c r="V112" s="112">
        <v>4730</v>
      </c>
      <c r="W112" s="112">
        <v>5241</v>
      </c>
      <c r="X112" s="112">
        <v>5114</v>
      </c>
      <c r="Y112" s="112">
        <v>5372</v>
      </c>
      <c r="Z112" s="112">
        <v>5631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45.79</v>
      </c>
      <c r="W118" s="131">
        <v>45.79</v>
      </c>
      <c r="X118" s="131">
        <v>45.65</v>
      </c>
      <c r="Y118" s="131">
        <v>45.58</v>
      </c>
      <c r="Z118" s="131">
        <v>45.51</v>
      </c>
      <c r="AB118" s="109" t="str">
        <f>TEXT(Z118,"##.0")</f>
        <v>45.5</v>
      </c>
    </row>
    <row r="120" spans="19:32" x14ac:dyDescent="0.25">
      <c r="S120" s="101" t="s">
        <v>100</v>
      </c>
      <c r="T120" s="112"/>
      <c r="U120" s="112"/>
      <c r="V120" s="112">
        <v>2269</v>
      </c>
      <c r="W120" s="112">
        <v>2472</v>
      </c>
      <c r="X120" s="112">
        <v>2454</v>
      </c>
      <c r="Y120" s="112">
        <v>2662</v>
      </c>
      <c r="Z120" s="112">
        <v>2720</v>
      </c>
      <c r="AB120" s="109" t="str">
        <f>TEXT(Z120,"###,###")</f>
        <v>2,720</v>
      </c>
    </row>
    <row r="121" spans="19:32" x14ac:dyDescent="0.25">
      <c r="S121" s="101" t="s">
        <v>101</v>
      </c>
      <c r="T121" s="112"/>
      <c r="U121" s="112"/>
      <c r="V121" s="112">
        <v>515</v>
      </c>
      <c r="W121" s="112">
        <v>576</v>
      </c>
      <c r="X121" s="112">
        <v>512</v>
      </c>
      <c r="Y121" s="112">
        <v>558</v>
      </c>
      <c r="Z121" s="112">
        <v>584</v>
      </c>
      <c r="AB121" s="109" t="str">
        <f>TEXT(Z121,"###,###")</f>
        <v>584</v>
      </c>
    </row>
    <row r="122" spans="19:32" x14ac:dyDescent="0.25">
      <c r="S122" s="101" t="s">
        <v>102</v>
      </c>
      <c r="T122" s="112"/>
      <c r="U122" s="112"/>
      <c r="V122" s="112">
        <v>440</v>
      </c>
      <c r="W122" s="112">
        <v>464</v>
      </c>
      <c r="X122" s="112">
        <v>438</v>
      </c>
      <c r="Y122" s="112">
        <v>451</v>
      </c>
      <c r="Z122" s="112">
        <v>455</v>
      </c>
      <c r="AB122" s="109" t="str">
        <f>TEXT(Z122,"###,###")</f>
        <v>455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2709</v>
      </c>
      <c r="W124" s="112">
        <v>2936</v>
      </c>
      <c r="X124" s="112">
        <v>2892</v>
      </c>
      <c r="Y124" s="112">
        <v>3113</v>
      </c>
      <c r="Z124" s="112">
        <v>3175</v>
      </c>
      <c r="AB124" s="109" t="str">
        <f>TEXT(Z124,"###,###")</f>
        <v>3,175</v>
      </c>
      <c r="AD124" s="127">
        <f>Z124/$Z$7*100</f>
        <v>84.463953179036977</v>
      </c>
    </row>
    <row r="125" spans="19:32" x14ac:dyDescent="0.25">
      <c r="S125" s="101" t="s">
        <v>104</v>
      </c>
      <c r="T125" s="112"/>
      <c r="U125" s="112"/>
      <c r="V125" s="112">
        <v>955</v>
      </c>
      <c r="W125" s="112">
        <v>1040</v>
      </c>
      <c r="X125" s="112">
        <v>950</v>
      </c>
      <c r="Y125" s="112">
        <v>1009</v>
      </c>
      <c r="Z125" s="112">
        <v>1039</v>
      </c>
      <c r="AB125" s="109" t="str">
        <f>TEXT(Z125,"###,###")</f>
        <v>1,039</v>
      </c>
      <c r="AD125" s="127">
        <f>Z125/$Z$7*100</f>
        <v>27.640329874966746</v>
      </c>
    </row>
    <row r="127" spans="19:32" x14ac:dyDescent="0.25">
      <c r="S127" s="101" t="s">
        <v>105</v>
      </c>
      <c r="T127" s="112"/>
      <c r="U127" s="112"/>
      <c r="V127" s="112">
        <v>1743</v>
      </c>
      <c r="W127" s="112">
        <v>1865</v>
      </c>
      <c r="X127" s="112">
        <v>1793</v>
      </c>
      <c r="Y127" s="112">
        <v>1943</v>
      </c>
      <c r="Z127" s="112">
        <v>1964</v>
      </c>
      <c r="AB127" s="109" t="str">
        <f>TEXT(Z127,"###,###")</f>
        <v>1,964</v>
      </c>
      <c r="AD127" s="127">
        <f>Z127/$Z$7*100</f>
        <v>52.247938281457841</v>
      </c>
    </row>
    <row r="128" spans="19:32" x14ac:dyDescent="0.25">
      <c r="S128" s="101" t="s">
        <v>106</v>
      </c>
      <c r="T128" s="112"/>
      <c r="U128" s="112"/>
      <c r="V128" s="112">
        <v>1482</v>
      </c>
      <c r="W128" s="112">
        <v>1639</v>
      </c>
      <c r="X128" s="112">
        <v>1613</v>
      </c>
      <c r="Y128" s="112">
        <v>1726</v>
      </c>
      <c r="Z128" s="112">
        <v>1795</v>
      </c>
      <c r="AB128" s="109" t="str">
        <f>TEXT(Z128,"###,###")</f>
        <v>1,795</v>
      </c>
      <c r="AD128" s="127">
        <f>Z128/$Z$7*100</f>
        <v>47.752061718542166</v>
      </c>
    </row>
    <row r="130" spans="19:20" x14ac:dyDescent="0.25">
      <c r="S130" s="101" t="s">
        <v>282</v>
      </c>
      <c r="T130" s="127">
        <v>72.359670125033247</v>
      </c>
    </row>
    <row r="131" spans="19:20" x14ac:dyDescent="0.25">
      <c r="S131" s="101" t="s">
        <v>283</v>
      </c>
      <c r="T131" s="127">
        <v>15.536046820963023</v>
      </c>
    </row>
    <row r="132" spans="19:20" x14ac:dyDescent="0.25">
      <c r="S132" s="101" t="s">
        <v>284</v>
      </c>
      <c r="T132" s="127">
        <v>12.104283054003725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2BBC3C12-76CF-4E9A-B381-E1891501541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0644D19F-D0E8-4C41-80A2-A077FFAC792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9BE6D474-3F98-4E7E-A381-AFB413DD378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BE40B274-AB01-41D9-AE4B-081DE9DA1C0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FE5168-1F01-4CE1-8078-B273C78609FA}">
  <sheetPr codeName="Sheet125">
    <tabColor theme="4" tint="-0.249977111117893"/>
  </sheetPr>
  <dimension ref="A1:AI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style="101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style="101" customWidth="1"/>
    <col min="34" max="35" width="9.140625" style="10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200</v>
      </c>
      <c r="T1" s="99"/>
      <c r="U1" s="99"/>
      <c r="V1" s="99"/>
      <c r="W1" s="99"/>
      <c r="X1" s="99"/>
      <c r="Y1" s="100" t="s">
        <v>259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204</v>
      </c>
      <c r="Y2" s="103" t="s">
        <v>281</v>
      </c>
      <c r="Z2" s="103" t="s">
        <v>287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60" t="s">
        <v>292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200</v>
      </c>
      <c r="Y3" s="105" t="s">
        <v>259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8.61 Queenscliffe, Victoria,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2039</v>
      </c>
      <c r="W4" s="108">
        <v>2134</v>
      </c>
      <c r="X4" s="108">
        <v>2102</v>
      </c>
      <c r="Y4" s="108">
        <v>2106</v>
      </c>
      <c r="Z4" s="108">
        <v>2186</v>
      </c>
      <c r="AB4" s="109" t="str">
        <f>TEXT(Z4,"###,###")</f>
        <v>2,186</v>
      </c>
      <c r="AD4" s="110">
        <f>Z4/Y4-1</f>
        <v>3.7986704653371284E-2</v>
      </c>
      <c r="AF4" s="110">
        <f>Z4/V4-1</f>
        <v>7.2094163805787259E-2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950</v>
      </c>
      <c r="W5" s="108">
        <v>995</v>
      </c>
      <c r="X5" s="108">
        <v>1012</v>
      </c>
      <c r="Y5" s="108">
        <v>1033</v>
      </c>
      <c r="Z5" s="108">
        <v>1073</v>
      </c>
      <c r="AB5" s="109" t="str">
        <f>TEXT(Z5,"###,###")</f>
        <v>1,073</v>
      </c>
      <c r="AD5" s="110">
        <f t="shared" ref="AD5:AD9" si="0">Z5/Y5-1</f>
        <v>3.8722168441432725E-2</v>
      </c>
      <c r="AF5" s="110">
        <f t="shared" ref="AF5:AF9" si="1">Z5/V5-1</f>
        <v>0.12947368421052641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1087</v>
      </c>
      <c r="W6" s="108">
        <v>1135</v>
      </c>
      <c r="X6" s="108">
        <v>1084</v>
      </c>
      <c r="Y6" s="108">
        <v>1071</v>
      </c>
      <c r="Z6" s="108">
        <v>1112</v>
      </c>
      <c r="AB6" s="109" t="str">
        <f>TEXT(Z6,"###,###")</f>
        <v>1,112</v>
      </c>
      <c r="AD6" s="110">
        <f t="shared" si="0"/>
        <v>3.8281979458450133E-2</v>
      </c>
      <c r="AF6" s="110">
        <f t="shared" si="1"/>
        <v>2.2999080036798514E-2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1449</v>
      </c>
      <c r="W7" s="108">
        <v>1494</v>
      </c>
      <c r="X7" s="108">
        <v>1500</v>
      </c>
      <c r="Y7" s="108">
        <v>1519</v>
      </c>
      <c r="Z7" s="108">
        <v>1547</v>
      </c>
      <c r="AB7" s="109" t="str">
        <f>TEXT(Z7,"###,###")</f>
        <v>1,547</v>
      </c>
      <c r="AD7" s="110">
        <f t="shared" si="0"/>
        <v>1.8433179723502224E-2</v>
      </c>
      <c r="AF7" s="110">
        <f t="shared" si="1"/>
        <v>6.7632850241545972E-2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2,186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1,547</v>
      </c>
      <c r="P8" s="67"/>
      <c r="S8" s="107" t="s">
        <v>84</v>
      </c>
      <c r="T8" s="108"/>
      <c r="U8" s="108"/>
      <c r="V8" s="108">
        <v>30184.07</v>
      </c>
      <c r="W8" s="108">
        <v>30866.73</v>
      </c>
      <c r="X8" s="108">
        <v>34253</v>
      </c>
      <c r="Y8" s="108">
        <v>37005.61</v>
      </c>
      <c r="Z8" s="108">
        <v>41462</v>
      </c>
      <c r="AB8" s="109" t="str">
        <f>TEXT(Z8,"$###,###")</f>
        <v>$41,462</v>
      </c>
      <c r="AD8" s="110">
        <f t="shared" si="0"/>
        <v>0.12042471398255561</v>
      </c>
      <c r="AF8" s="110">
        <f t="shared" si="1"/>
        <v>0.37363847883999735</v>
      </c>
    </row>
    <row r="9" spans="1:32" x14ac:dyDescent="0.25">
      <c r="A9" s="30" t="s">
        <v>14</v>
      </c>
      <c r="B9" s="71"/>
      <c r="C9" s="72"/>
      <c r="D9" s="73">
        <f>AD104</f>
        <v>68.481244281793224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49.579831932773111</v>
      </c>
      <c r="P9" s="74" t="s">
        <v>85</v>
      </c>
      <c r="S9" s="107" t="s">
        <v>7</v>
      </c>
      <c r="T9" s="108"/>
      <c r="U9" s="108"/>
      <c r="V9" s="108">
        <v>74050922</v>
      </c>
      <c r="W9" s="108">
        <v>84320857</v>
      </c>
      <c r="X9" s="108">
        <v>85054325</v>
      </c>
      <c r="Y9" s="108">
        <v>90991443</v>
      </c>
      <c r="Z9" s="108">
        <v>100161941</v>
      </c>
      <c r="AB9" s="109" t="str">
        <f>TEXT(Z9/1000000,"$#,###.0")&amp;" mil"</f>
        <v>$100.2 mil</v>
      </c>
      <c r="AD9" s="110">
        <f t="shared" si="0"/>
        <v>0.10078418033220982</v>
      </c>
      <c r="AF9" s="110">
        <f t="shared" si="1"/>
        <v>0.35260896548999088</v>
      </c>
    </row>
    <row r="10" spans="1:32" x14ac:dyDescent="0.25">
      <c r="A10" s="30" t="s">
        <v>17</v>
      </c>
      <c r="B10" s="71"/>
      <c r="C10" s="72"/>
      <c r="D10" s="73">
        <f>AD105</f>
        <v>22.2323879231473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49.903038138332256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77.892695539754371</v>
      </c>
      <c r="P11" s="74" t="s">
        <v>85</v>
      </c>
      <c r="S11" s="107" t="s">
        <v>29</v>
      </c>
      <c r="T11" s="112"/>
      <c r="U11" s="112"/>
      <c r="V11" s="112">
        <v>1732</v>
      </c>
      <c r="W11" s="112">
        <v>1790</v>
      </c>
      <c r="X11" s="112">
        <v>1761</v>
      </c>
      <c r="Y11" s="112">
        <v>1768</v>
      </c>
      <c r="Z11" s="112">
        <v>1845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12.928248222365871</v>
      </c>
      <c r="P12" s="74" t="s">
        <v>85</v>
      </c>
      <c r="S12" s="107" t="s">
        <v>30</v>
      </c>
      <c r="T12" s="112"/>
      <c r="U12" s="112"/>
      <c r="V12" s="112">
        <v>301</v>
      </c>
      <c r="W12" s="112">
        <v>338</v>
      </c>
      <c r="X12" s="112">
        <v>341</v>
      </c>
      <c r="Y12" s="112">
        <v>339</v>
      </c>
      <c r="Z12" s="112">
        <v>341</v>
      </c>
    </row>
    <row r="13" spans="1:32" ht="15" customHeight="1" x14ac:dyDescent="0.25">
      <c r="A13" s="30" t="s">
        <v>19</v>
      </c>
      <c r="B13" s="72"/>
      <c r="C13" s="72"/>
      <c r="D13" s="73">
        <f>AD108</f>
        <v>21.957913998170174</v>
      </c>
      <c r="E13" s="74" t="s">
        <v>85</v>
      </c>
      <c r="F13" s="24"/>
      <c r="G13" s="142" t="s">
        <v>285</v>
      </c>
      <c r="H13" s="143"/>
      <c r="I13" s="143"/>
      <c r="J13" s="143"/>
      <c r="K13" s="143"/>
      <c r="L13" s="143"/>
      <c r="M13" s="81"/>
      <c r="N13" s="72"/>
      <c r="O13" s="73">
        <f>T132</f>
        <v>8.9204912734324502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16.788655077767611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48.2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21.088746569075941</v>
      </c>
      <c r="E15" s="74" t="s">
        <v>85</v>
      </c>
      <c r="F15" s="24"/>
      <c r="G15" s="33" t="s">
        <v>279</v>
      </c>
      <c r="H15" s="72"/>
      <c r="I15" s="72"/>
      <c r="J15" s="72"/>
      <c r="K15" s="82"/>
      <c r="L15" s="72"/>
      <c r="M15" s="72"/>
      <c r="N15" s="72"/>
      <c r="O15" s="73">
        <f>AB38</f>
        <v>17.163212435233159</v>
      </c>
      <c r="P15" s="74" t="s">
        <v>85</v>
      </c>
      <c r="S15" s="115" t="s">
        <v>61</v>
      </c>
      <c r="T15" s="115"/>
      <c r="U15" s="116"/>
      <c r="V15" s="116">
        <v>35</v>
      </c>
      <c r="W15" s="116">
        <v>41</v>
      </c>
      <c r="X15" s="116">
        <v>41</v>
      </c>
      <c r="Y15" s="112">
        <v>37</v>
      </c>
      <c r="Z15" s="112">
        <v>55</v>
      </c>
      <c r="AB15" s="117">
        <f t="shared" ref="AB15:AB34" si="2">IF(Z15="np",0,Z15/$Z$34)</f>
        <v>2.5160109789569989E-2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31.015553522415367</v>
      </c>
      <c r="E16" s="85" t="s">
        <v>85</v>
      </c>
      <c r="F16" s="24"/>
      <c r="G16" s="86" t="s">
        <v>280</v>
      </c>
      <c r="H16" s="35"/>
      <c r="I16" s="35"/>
      <c r="J16" s="35"/>
      <c r="K16" s="36"/>
      <c r="L16" s="35"/>
      <c r="M16" s="35"/>
      <c r="N16" s="35"/>
      <c r="O16" s="84">
        <f>AB37</f>
        <v>82.836787564766837</v>
      </c>
      <c r="P16" s="37" t="s">
        <v>85</v>
      </c>
      <c r="S16" s="115" t="s">
        <v>62</v>
      </c>
      <c r="T16" s="115"/>
      <c r="U16" s="116"/>
      <c r="V16" s="116">
        <v>6</v>
      </c>
      <c r="W16" s="116">
        <v>4</v>
      </c>
      <c r="X16" s="116">
        <v>0</v>
      </c>
      <c r="Y16" s="112">
        <v>4</v>
      </c>
      <c r="Z16" s="112">
        <v>2</v>
      </c>
      <c r="AB16" s="117">
        <f t="shared" si="2"/>
        <v>9.1491308325709062E-4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66</v>
      </c>
      <c r="W17" s="116">
        <v>56</v>
      </c>
      <c r="X17" s="116">
        <v>48</v>
      </c>
      <c r="Y17" s="112">
        <v>61</v>
      </c>
      <c r="Z17" s="112">
        <v>58</v>
      </c>
      <c r="AB17" s="117">
        <f t="shared" si="2"/>
        <v>2.6532479414455627E-2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289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4</v>
      </c>
      <c r="W18" s="116">
        <v>6</v>
      </c>
      <c r="X18" s="116">
        <v>7</v>
      </c>
      <c r="Y18" s="112">
        <v>5</v>
      </c>
      <c r="Z18" s="112">
        <v>7</v>
      </c>
      <c r="AB18" s="117">
        <f t="shared" si="2"/>
        <v>3.2021957913998169E-3</v>
      </c>
    </row>
    <row r="19" spans="1:28" x14ac:dyDescent="0.25">
      <c r="A19" s="63" t="str">
        <f>$S$1&amp;" ("&amp;$V$2&amp;" to "&amp;$Z$2&amp;")"</f>
        <v>Queenscliffe (2016-17 to 2020-21)</v>
      </c>
      <c r="B19" s="63"/>
      <c r="C19" s="63"/>
      <c r="D19" s="63"/>
      <c r="E19" s="63"/>
      <c r="F19" s="63"/>
      <c r="G19" s="63" t="str">
        <f>$S$1&amp;" ("&amp;$V$2&amp;" to "&amp;$Z$2&amp;")"</f>
        <v>Queenscliffe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116</v>
      </c>
      <c r="W19" s="116">
        <v>135</v>
      </c>
      <c r="X19" s="116">
        <v>144</v>
      </c>
      <c r="Y19" s="112">
        <v>141</v>
      </c>
      <c r="Z19" s="112">
        <v>148</v>
      </c>
      <c r="AB19" s="117">
        <f t="shared" si="2"/>
        <v>6.7703568161024699E-2</v>
      </c>
    </row>
    <row r="20" spans="1:28" x14ac:dyDescent="0.25">
      <c r="S20" s="115" t="s">
        <v>66</v>
      </c>
      <c r="T20" s="115"/>
      <c r="U20" s="116"/>
      <c r="V20" s="116">
        <v>44</v>
      </c>
      <c r="W20" s="116">
        <v>33</v>
      </c>
      <c r="X20" s="116">
        <v>32</v>
      </c>
      <c r="Y20" s="112">
        <v>26</v>
      </c>
      <c r="Z20" s="112">
        <v>33</v>
      </c>
      <c r="AB20" s="117">
        <f t="shared" si="2"/>
        <v>1.5096065873741994E-2</v>
      </c>
    </row>
    <row r="21" spans="1:28" x14ac:dyDescent="0.25">
      <c r="S21" s="115" t="s">
        <v>67</v>
      </c>
      <c r="T21" s="115"/>
      <c r="U21" s="116"/>
      <c r="V21" s="116">
        <v>136</v>
      </c>
      <c r="W21" s="116">
        <v>130</v>
      </c>
      <c r="X21" s="116">
        <v>132</v>
      </c>
      <c r="Y21" s="112">
        <v>137</v>
      </c>
      <c r="Z21" s="112">
        <v>144</v>
      </c>
      <c r="AB21" s="117">
        <f t="shared" si="2"/>
        <v>6.5873741994510515E-2</v>
      </c>
    </row>
    <row r="22" spans="1:28" x14ac:dyDescent="0.25">
      <c r="S22" s="115" t="s">
        <v>68</v>
      </c>
      <c r="T22" s="115"/>
      <c r="U22" s="116"/>
      <c r="V22" s="116">
        <v>175</v>
      </c>
      <c r="W22" s="116">
        <v>180</v>
      </c>
      <c r="X22" s="116">
        <v>200</v>
      </c>
      <c r="Y22" s="112">
        <v>209</v>
      </c>
      <c r="Z22" s="112">
        <v>211</v>
      </c>
      <c r="AB22" s="117">
        <f t="shared" si="2"/>
        <v>9.652333028362306E-2</v>
      </c>
    </row>
    <row r="23" spans="1:28" x14ac:dyDescent="0.25">
      <c r="S23" s="115" t="s">
        <v>69</v>
      </c>
      <c r="T23" s="115"/>
      <c r="U23" s="116"/>
      <c r="V23" s="116">
        <v>84</v>
      </c>
      <c r="W23" s="116">
        <v>84</v>
      </c>
      <c r="X23" s="116">
        <v>85</v>
      </c>
      <c r="Y23" s="112">
        <v>78</v>
      </c>
      <c r="Z23" s="112">
        <v>79</v>
      </c>
      <c r="AB23" s="117">
        <f t="shared" si="2"/>
        <v>3.6139066788655076E-2</v>
      </c>
    </row>
    <row r="24" spans="1:28" x14ac:dyDescent="0.25">
      <c r="S24" s="115" t="s">
        <v>70</v>
      </c>
      <c r="T24" s="115"/>
      <c r="U24" s="116"/>
      <c r="V24" s="116">
        <v>27</v>
      </c>
      <c r="W24" s="116">
        <v>25</v>
      </c>
      <c r="X24" s="116">
        <v>28</v>
      </c>
      <c r="Y24" s="112">
        <v>23</v>
      </c>
      <c r="Z24" s="112">
        <v>39</v>
      </c>
      <c r="AB24" s="117">
        <f t="shared" si="2"/>
        <v>1.7840805123513267E-2</v>
      </c>
    </row>
    <row r="25" spans="1:28" x14ac:dyDescent="0.25">
      <c r="S25" s="115" t="s">
        <v>71</v>
      </c>
      <c r="T25" s="115"/>
      <c r="U25" s="116"/>
      <c r="V25" s="116">
        <v>95</v>
      </c>
      <c r="W25" s="116">
        <v>110</v>
      </c>
      <c r="X25" s="116">
        <v>106</v>
      </c>
      <c r="Y25" s="112">
        <v>108</v>
      </c>
      <c r="Z25" s="112">
        <v>107</v>
      </c>
      <c r="AB25" s="117">
        <f t="shared" si="2"/>
        <v>4.8947849954254344E-2</v>
      </c>
    </row>
    <row r="26" spans="1:28" x14ac:dyDescent="0.25">
      <c r="S26" s="115" t="s">
        <v>72</v>
      </c>
      <c r="T26" s="115"/>
      <c r="U26" s="116"/>
      <c r="V26" s="116">
        <v>47</v>
      </c>
      <c r="W26" s="116">
        <v>58</v>
      </c>
      <c r="X26" s="116">
        <v>56</v>
      </c>
      <c r="Y26" s="112">
        <v>57</v>
      </c>
      <c r="Z26" s="112">
        <v>61</v>
      </c>
      <c r="AB26" s="117">
        <f t="shared" si="2"/>
        <v>2.7904849039341262E-2</v>
      </c>
    </row>
    <row r="27" spans="1:28" x14ac:dyDescent="0.25">
      <c r="S27" s="115" t="s">
        <v>73</v>
      </c>
      <c r="T27" s="115"/>
      <c r="U27" s="116"/>
      <c r="V27" s="116">
        <v>170</v>
      </c>
      <c r="W27" s="116">
        <v>190</v>
      </c>
      <c r="X27" s="116">
        <v>190</v>
      </c>
      <c r="Y27" s="112">
        <v>203</v>
      </c>
      <c r="Z27" s="112">
        <v>236</v>
      </c>
      <c r="AB27" s="117">
        <f t="shared" si="2"/>
        <v>0.10795974382433669</v>
      </c>
    </row>
    <row r="28" spans="1:28" x14ac:dyDescent="0.25">
      <c r="S28" s="115" t="s">
        <v>74</v>
      </c>
      <c r="T28" s="115"/>
      <c r="U28" s="116"/>
      <c r="V28" s="116">
        <v>77</v>
      </c>
      <c r="W28" s="116">
        <v>119</v>
      </c>
      <c r="X28" s="116">
        <v>116</v>
      </c>
      <c r="Y28" s="112">
        <v>118</v>
      </c>
      <c r="Z28" s="112">
        <v>105</v>
      </c>
      <c r="AB28" s="117">
        <f t="shared" si="2"/>
        <v>4.8032936870997259E-2</v>
      </c>
    </row>
    <row r="29" spans="1:28" x14ac:dyDescent="0.25">
      <c r="S29" s="115" t="s">
        <v>75</v>
      </c>
      <c r="T29" s="115"/>
      <c r="U29" s="116"/>
      <c r="V29" s="116">
        <v>123</v>
      </c>
      <c r="W29" s="116">
        <v>119</v>
      </c>
      <c r="X29" s="116">
        <v>194</v>
      </c>
      <c r="Y29" s="112">
        <v>129</v>
      </c>
      <c r="Z29" s="112">
        <v>151</v>
      </c>
      <c r="AB29" s="117">
        <f t="shared" si="2"/>
        <v>6.9075937785910341E-2</v>
      </c>
    </row>
    <row r="30" spans="1:28" x14ac:dyDescent="0.25">
      <c r="S30" s="115" t="s">
        <v>76</v>
      </c>
      <c r="T30" s="115"/>
      <c r="U30" s="116"/>
      <c r="V30" s="116">
        <v>229</v>
      </c>
      <c r="W30" s="116">
        <v>264</v>
      </c>
      <c r="X30" s="116">
        <v>187</v>
      </c>
      <c r="Y30" s="112">
        <v>249</v>
      </c>
      <c r="Z30" s="112">
        <v>228</v>
      </c>
      <c r="AB30" s="117">
        <f t="shared" si="2"/>
        <v>0.10430009149130832</v>
      </c>
    </row>
    <row r="31" spans="1:28" x14ac:dyDescent="0.25">
      <c r="S31" s="115" t="s">
        <v>77</v>
      </c>
      <c r="T31" s="115"/>
      <c r="U31" s="116"/>
      <c r="V31" s="116">
        <v>267</v>
      </c>
      <c r="W31" s="116">
        <v>273</v>
      </c>
      <c r="X31" s="116">
        <v>270</v>
      </c>
      <c r="Y31" s="112">
        <v>305</v>
      </c>
      <c r="Z31" s="112">
        <v>307</v>
      </c>
      <c r="AB31" s="117">
        <f t="shared" si="2"/>
        <v>0.14043915827996339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61</v>
      </c>
      <c r="W32" s="116">
        <v>72</v>
      </c>
      <c r="X32" s="116">
        <v>67</v>
      </c>
      <c r="Y32" s="112">
        <v>54</v>
      </c>
      <c r="Z32" s="112">
        <v>65</v>
      </c>
      <c r="AB32" s="117">
        <f t="shared" si="2"/>
        <v>2.9734675205855442E-2</v>
      </c>
    </row>
    <row r="33" spans="19:32" x14ac:dyDescent="0.25">
      <c r="S33" s="115" t="s">
        <v>79</v>
      </c>
      <c r="T33" s="115"/>
      <c r="U33" s="116"/>
      <c r="V33" s="116">
        <v>50</v>
      </c>
      <c r="W33" s="116">
        <v>52</v>
      </c>
      <c r="X33" s="116">
        <v>67</v>
      </c>
      <c r="Y33" s="112">
        <v>57</v>
      </c>
      <c r="Z33" s="112">
        <v>53</v>
      </c>
      <c r="AB33" s="117">
        <f t="shared" si="2"/>
        <v>2.4245196706312901E-2</v>
      </c>
    </row>
    <row r="34" spans="19:32" x14ac:dyDescent="0.25">
      <c r="S34" s="118" t="s">
        <v>53</v>
      </c>
      <c r="T34" s="118"/>
      <c r="U34" s="119"/>
      <c r="V34" s="119">
        <v>2034</v>
      </c>
      <c r="W34" s="119">
        <v>2133</v>
      </c>
      <c r="X34" s="119">
        <v>2104</v>
      </c>
      <c r="Y34" s="120">
        <v>2109</v>
      </c>
      <c r="Z34" s="120">
        <v>2186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1195</v>
      </c>
      <c r="W37" s="112">
        <v>1237</v>
      </c>
      <c r="X37" s="112">
        <v>1252</v>
      </c>
      <c r="Y37" s="112">
        <v>1255</v>
      </c>
      <c r="Z37" s="112">
        <v>1279</v>
      </c>
      <c r="AB37" s="133">
        <f>Z37/Z40*100</f>
        <v>82.836787564766837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254</v>
      </c>
      <c r="W38" s="112">
        <v>262</v>
      </c>
      <c r="X38" s="112">
        <v>248</v>
      </c>
      <c r="Y38" s="112">
        <v>265</v>
      </c>
      <c r="Z38" s="112">
        <v>265</v>
      </c>
      <c r="AB38" s="133">
        <f>Z38/Z40*100</f>
        <v>17.163212435233159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1449</v>
      </c>
      <c r="W40" s="112">
        <v>1499</v>
      </c>
      <c r="X40" s="112">
        <v>1500</v>
      </c>
      <c r="Y40" s="112">
        <v>1520</v>
      </c>
      <c r="Z40" s="112">
        <v>1544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0</v>
      </c>
      <c r="Z44" s="112">
        <v>1</v>
      </c>
    </row>
    <row r="45" spans="19:32" x14ac:dyDescent="0.25">
      <c r="S45" s="115" t="s">
        <v>37</v>
      </c>
      <c r="T45" s="115"/>
      <c r="U45" s="112"/>
      <c r="V45" s="112">
        <v>17</v>
      </c>
      <c r="W45" s="112">
        <v>11</v>
      </c>
      <c r="X45" s="112">
        <v>14</v>
      </c>
      <c r="Y45" s="112">
        <v>23</v>
      </c>
      <c r="Z45" s="112">
        <v>26</v>
      </c>
    </row>
    <row r="46" spans="19:32" x14ac:dyDescent="0.25">
      <c r="S46" s="115" t="s">
        <v>38</v>
      </c>
      <c r="T46" s="115"/>
      <c r="U46" s="112"/>
      <c r="V46" s="112">
        <v>61</v>
      </c>
      <c r="W46" s="112">
        <v>73</v>
      </c>
      <c r="X46" s="112">
        <v>61</v>
      </c>
      <c r="Y46" s="112">
        <v>47</v>
      </c>
      <c r="Z46" s="112">
        <v>44</v>
      </c>
    </row>
    <row r="47" spans="19:32" x14ac:dyDescent="0.25">
      <c r="S47" s="115" t="s">
        <v>39</v>
      </c>
      <c r="T47" s="115"/>
      <c r="U47" s="112"/>
      <c r="V47" s="112">
        <v>66</v>
      </c>
      <c r="W47" s="112">
        <v>76</v>
      </c>
      <c r="X47" s="112">
        <v>100</v>
      </c>
      <c r="Y47" s="112">
        <v>113</v>
      </c>
      <c r="Z47" s="112">
        <v>102</v>
      </c>
    </row>
    <row r="48" spans="19:32" x14ac:dyDescent="0.25">
      <c r="S48" s="115" t="s">
        <v>40</v>
      </c>
      <c r="T48" s="115"/>
      <c r="U48" s="112"/>
      <c r="V48" s="112">
        <v>72</v>
      </c>
      <c r="W48" s="112">
        <v>67</v>
      </c>
      <c r="X48" s="112">
        <v>72</v>
      </c>
      <c r="Y48" s="112">
        <v>68</v>
      </c>
      <c r="Z48" s="112">
        <v>112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66</v>
      </c>
      <c r="W49" s="112">
        <v>79</v>
      </c>
      <c r="X49" s="112">
        <v>80</v>
      </c>
      <c r="Y49" s="112">
        <v>89</v>
      </c>
      <c r="Z49" s="112">
        <v>82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Queenscliffe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48</v>
      </c>
      <c r="W50" s="112">
        <v>57</v>
      </c>
      <c r="X50" s="112">
        <v>61</v>
      </c>
      <c r="Y50" s="112">
        <v>68</v>
      </c>
      <c r="Z50" s="112">
        <v>77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65</v>
      </c>
      <c r="W51" s="112">
        <v>72</v>
      </c>
      <c r="X51" s="112">
        <v>63</v>
      </c>
      <c r="Y51" s="112">
        <v>63</v>
      </c>
      <c r="Z51" s="112">
        <v>69</v>
      </c>
    </row>
    <row r="52" spans="1:26" ht="15" customHeight="1" x14ac:dyDescent="0.25">
      <c r="S52" s="115" t="s">
        <v>44</v>
      </c>
      <c r="T52" s="115"/>
      <c r="U52" s="112"/>
      <c r="V52" s="112">
        <v>95</v>
      </c>
      <c r="W52" s="112">
        <v>75</v>
      </c>
      <c r="X52" s="112">
        <v>80</v>
      </c>
      <c r="Y52" s="112">
        <v>79</v>
      </c>
      <c r="Z52" s="112">
        <v>65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77</v>
      </c>
      <c r="W53" s="112">
        <v>90</v>
      </c>
      <c r="X53" s="112">
        <v>77</v>
      </c>
      <c r="Y53" s="112">
        <v>77</v>
      </c>
      <c r="Z53" s="112">
        <v>73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89</v>
      </c>
      <c r="W54" s="112">
        <v>89</v>
      </c>
      <c r="X54" s="112">
        <v>93</v>
      </c>
      <c r="Y54" s="112">
        <v>87</v>
      </c>
      <c r="Z54" s="112">
        <v>94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140</v>
      </c>
      <c r="W55" s="112">
        <v>134</v>
      </c>
      <c r="X55" s="112">
        <v>131</v>
      </c>
      <c r="Y55" s="112">
        <v>131</v>
      </c>
      <c r="Z55" s="112">
        <v>109</v>
      </c>
    </row>
    <row r="56" spans="1:26" ht="15" customHeight="1" x14ac:dyDescent="0.25">
      <c r="S56" s="115" t="s">
        <v>48</v>
      </c>
      <c r="T56" s="115"/>
      <c r="U56" s="112"/>
      <c r="V56" s="112">
        <v>85</v>
      </c>
      <c r="W56" s="112">
        <v>89</v>
      </c>
      <c r="X56" s="112">
        <v>88</v>
      </c>
      <c r="Y56" s="112">
        <v>102</v>
      </c>
      <c r="Z56" s="112">
        <v>116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40</v>
      </c>
      <c r="W57" s="112">
        <v>41</v>
      </c>
      <c r="X57" s="112">
        <v>47</v>
      </c>
      <c r="Y57" s="112">
        <v>55</v>
      </c>
      <c r="Z57" s="112">
        <v>59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30</v>
      </c>
      <c r="W58" s="112">
        <v>26</v>
      </c>
      <c r="X58" s="112">
        <v>19</v>
      </c>
      <c r="Y58" s="112">
        <v>17</v>
      </c>
      <c r="Z58" s="112">
        <v>19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8</v>
      </c>
      <c r="W59" s="112">
        <v>19</v>
      </c>
      <c r="X59" s="112">
        <v>20</v>
      </c>
      <c r="Y59" s="112">
        <v>12</v>
      </c>
      <c r="Z59" s="112">
        <v>17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7</v>
      </c>
      <c r="W60" s="112">
        <v>8</v>
      </c>
      <c r="X60" s="112">
        <v>4</v>
      </c>
      <c r="Y60" s="112">
        <v>11</v>
      </c>
      <c r="Z60" s="112">
        <v>8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952</v>
      </c>
      <c r="W61" s="112">
        <v>997</v>
      </c>
      <c r="X61" s="112">
        <v>1015</v>
      </c>
      <c r="Y61" s="112">
        <v>1035</v>
      </c>
      <c r="Z61" s="112">
        <v>1073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0</v>
      </c>
      <c r="Z63" s="112">
        <v>1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23</v>
      </c>
      <c r="W64" s="112">
        <v>30</v>
      </c>
      <c r="X64" s="112">
        <v>7</v>
      </c>
      <c r="Y64" s="112">
        <v>11</v>
      </c>
      <c r="Z64" s="112">
        <v>19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Queenscliffe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63</v>
      </c>
      <c r="W65" s="112">
        <v>75</v>
      </c>
      <c r="X65" s="112">
        <v>70</v>
      </c>
      <c r="Y65" s="112">
        <v>74</v>
      </c>
      <c r="Z65" s="112">
        <v>67</v>
      </c>
    </row>
    <row r="66" spans="1:26" x14ac:dyDescent="0.25">
      <c r="S66" s="115" t="s">
        <v>39</v>
      </c>
      <c r="T66" s="115"/>
      <c r="U66" s="112"/>
      <c r="V66" s="112">
        <v>81</v>
      </c>
      <c r="W66" s="112">
        <v>83</v>
      </c>
      <c r="X66" s="112">
        <v>81</v>
      </c>
      <c r="Y66" s="112">
        <v>74</v>
      </c>
      <c r="Z66" s="112">
        <v>96</v>
      </c>
    </row>
    <row r="67" spans="1:26" x14ac:dyDescent="0.25">
      <c r="S67" s="115" t="s">
        <v>40</v>
      </c>
      <c r="T67" s="115"/>
      <c r="U67" s="112"/>
      <c r="V67" s="112">
        <v>74</v>
      </c>
      <c r="W67" s="112">
        <v>80</v>
      </c>
      <c r="X67" s="112">
        <v>72</v>
      </c>
      <c r="Y67" s="112">
        <v>66</v>
      </c>
      <c r="Z67" s="112">
        <v>64</v>
      </c>
    </row>
    <row r="68" spans="1:26" x14ac:dyDescent="0.25">
      <c r="S68" s="115" t="s">
        <v>41</v>
      </c>
      <c r="T68" s="115"/>
      <c r="U68" s="112"/>
      <c r="V68" s="112">
        <v>60</v>
      </c>
      <c r="W68" s="112">
        <v>67</v>
      </c>
      <c r="X68" s="112">
        <v>65</v>
      </c>
      <c r="Y68" s="112">
        <v>81</v>
      </c>
      <c r="Z68" s="112">
        <v>87</v>
      </c>
    </row>
    <row r="69" spans="1:26" x14ac:dyDescent="0.25">
      <c r="S69" s="115" t="s">
        <v>42</v>
      </c>
      <c r="T69" s="115"/>
      <c r="U69" s="112"/>
      <c r="V69" s="112">
        <v>65</v>
      </c>
      <c r="W69" s="112">
        <v>72</v>
      </c>
      <c r="X69" s="112">
        <v>55</v>
      </c>
      <c r="Y69" s="112">
        <v>65</v>
      </c>
      <c r="Z69" s="112">
        <v>75</v>
      </c>
    </row>
    <row r="70" spans="1:26" x14ac:dyDescent="0.25">
      <c r="S70" s="115" t="s">
        <v>43</v>
      </c>
      <c r="T70" s="115"/>
      <c r="U70" s="112"/>
      <c r="V70" s="112">
        <v>89</v>
      </c>
      <c r="W70" s="112">
        <v>77</v>
      </c>
      <c r="X70" s="112">
        <v>90</v>
      </c>
      <c r="Y70" s="112">
        <v>79</v>
      </c>
      <c r="Z70" s="112">
        <v>74</v>
      </c>
    </row>
    <row r="71" spans="1:26" x14ac:dyDescent="0.25">
      <c r="S71" s="115" t="s">
        <v>44</v>
      </c>
      <c r="T71" s="115"/>
      <c r="U71" s="112"/>
      <c r="V71" s="112">
        <v>109</v>
      </c>
      <c r="W71" s="112">
        <v>94</v>
      </c>
      <c r="X71" s="112">
        <v>90</v>
      </c>
      <c r="Y71" s="112">
        <v>99</v>
      </c>
      <c r="Z71" s="112">
        <v>89</v>
      </c>
    </row>
    <row r="72" spans="1:26" x14ac:dyDescent="0.25">
      <c r="S72" s="115" t="s">
        <v>45</v>
      </c>
      <c r="T72" s="115"/>
      <c r="U72" s="112"/>
      <c r="V72" s="112">
        <v>135</v>
      </c>
      <c r="W72" s="112">
        <v>140</v>
      </c>
      <c r="X72" s="112">
        <v>119</v>
      </c>
      <c r="Y72" s="112">
        <v>96</v>
      </c>
      <c r="Z72" s="112">
        <v>114</v>
      </c>
    </row>
    <row r="73" spans="1:26" x14ac:dyDescent="0.25">
      <c r="S73" s="115" t="s">
        <v>46</v>
      </c>
      <c r="T73" s="115"/>
      <c r="U73" s="112"/>
      <c r="V73" s="112">
        <v>128</v>
      </c>
      <c r="W73" s="112">
        <v>129</v>
      </c>
      <c r="X73" s="112">
        <v>136</v>
      </c>
      <c r="Y73" s="112">
        <v>142</v>
      </c>
      <c r="Z73" s="112">
        <v>156</v>
      </c>
    </row>
    <row r="74" spans="1:26" x14ac:dyDescent="0.25">
      <c r="S74" s="115" t="s">
        <v>47</v>
      </c>
      <c r="T74" s="115"/>
      <c r="U74" s="112"/>
      <c r="V74" s="112">
        <v>127</v>
      </c>
      <c r="W74" s="112">
        <v>147</v>
      </c>
      <c r="X74" s="112">
        <v>140</v>
      </c>
      <c r="Y74" s="112">
        <v>124</v>
      </c>
      <c r="Z74" s="112">
        <v>116</v>
      </c>
    </row>
    <row r="75" spans="1:26" x14ac:dyDescent="0.25">
      <c r="S75" s="115" t="s">
        <v>48</v>
      </c>
      <c r="T75" s="115"/>
      <c r="U75" s="112"/>
      <c r="V75" s="112">
        <v>57</v>
      </c>
      <c r="W75" s="112">
        <v>67</v>
      </c>
      <c r="X75" s="112">
        <v>83</v>
      </c>
      <c r="Y75" s="112">
        <v>83</v>
      </c>
      <c r="Z75" s="112">
        <v>83</v>
      </c>
    </row>
    <row r="76" spans="1:26" x14ac:dyDescent="0.25">
      <c r="S76" s="115" t="s">
        <v>49</v>
      </c>
      <c r="T76" s="115"/>
      <c r="U76" s="112"/>
      <c r="V76" s="112">
        <v>32</v>
      </c>
      <c r="W76" s="112">
        <v>32</v>
      </c>
      <c r="X76" s="112">
        <v>34</v>
      </c>
      <c r="Y76" s="112">
        <v>37</v>
      </c>
      <c r="Z76" s="112">
        <v>34</v>
      </c>
    </row>
    <row r="77" spans="1:26" x14ac:dyDescent="0.25">
      <c r="S77" s="115" t="s">
        <v>50</v>
      </c>
      <c r="T77" s="115"/>
      <c r="U77" s="112"/>
      <c r="V77" s="112">
        <v>20</v>
      </c>
      <c r="W77" s="112">
        <v>24</v>
      </c>
      <c r="X77" s="112">
        <v>27</v>
      </c>
      <c r="Y77" s="112">
        <v>23</v>
      </c>
      <c r="Z77" s="112">
        <v>21</v>
      </c>
    </row>
    <row r="78" spans="1:26" x14ac:dyDescent="0.25">
      <c r="S78" s="115" t="s">
        <v>51</v>
      </c>
      <c r="T78" s="115"/>
      <c r="U78" s="112"/>
      <c r="V78" s="112">
        <v>6</v>
      </c>
      <c r="W78" s="112">
        <v>15</v>
      </c>
      <c r="X78" s="112">
        <v>9</v>
      </c>
      <c r="Y78" s="112">
        <v>12</v>
      </c>
      <c r="Z78" s="112">
        <v>14</v>
      </c>
    </row>
    <row r="79" spans="1:26" x14ac:dyDescent="0.25">
      <c r="S79" s="115" t="s">
        <v>52</v>
      </c>
      <c r="T79" s="115"/>
      <c r="U79" s="112"/>
      <c r="V79" s="112">
        <v>3</v>
      </c>
      <c r="W79" s="112">
        <v>8</v>
      </c>
      <c r="X79" s="112">
        <v>3</v>
      </c>
      <c r="Y79" s="112">
        <v>4</v>
      </c>
      <c r="Z79" s="112">
        <v>2</v>
      </c>
    </row>
    <row r="80" spans="1:26" x14ac:dyDescent="0.25">
      <c r="S80" s="118" t="s">
        <v>53</v>
      </c>
      <c r="T80" s="118"/>
      <c r="U80" s="112"/>
      <c r="V80" s="112">
        <v>1085</v>
      </c>
      <c r="W80" s="112">
        <v>1134</v>
      </c>
      <c r="X80" s="112">
        <v>1087</v>
      </c>
      <c r="Y80" s="112">
        <v>1072</v>
      </c>
      <c r="Z80" s="112">
        <v>1112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Queenscliffe</v>
      </c>
      <c r="D83" s="144"/>
      <c r="E83" s="144"/>
      <c r="F83" s="144"/>
      <c r="G83" s="144"/>
      <c r="H83" s="47"/>
      <c r="I83" s="47"/>
      <c r="J83" s="145" t="str">
        <f>'State data for spotlight'!A1</f>
        <v>Victoria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96</v>
      </c>
      <c r="W83" s="112">
        <v>101</v>
      </c>
      <c r="X83" s="112">
        <v>103</v>
      </c>
      <c r="Y83" s="112">
        <v>106</v>
      </c>
      <c r="Z83" s="112">
        <v>118</v>
      </c>
      <c r="AD83" s="117"/>
    </row>
    <row r="84" spans="1:30" ht="15" customHeight="1" x14ac:dyDescent="0.25">
      <c r="A84" s="46"/>
      <c r="B84" s="46"/>
      <c r="C84" s="48"/>
      <c r="D84" s="139" t="s">
        <v>0</v>
      </c>
      <c r="E84" s="139"/>
      <c r="F84" s="139" t="s">
        <v>201</v>
      </c>
      <c r="G84" s="139"/>
      <c r="H84" s="48"/>
      <c r="I84" s="48"/>
      <c r="J84" s="48"/>
      <c r="K84" s="48"/>
      <c r="L84" s="139" t="s">
        <v>0</v>
      </c>
      <c r="M84" s="139"/>
      <c r="N84" s="139" t="s">
        <v>201</v>
      </c>
      <c r="O84" s="139"/>
      <c r="S84" s="115" t="s">
        <v>57</v>
      </c>
      <c r="T84" s="115"/>
      <c r="U84" s="112"/>
      <c r="V84" s="112">
        <v>153</v>
      </c>
      <c r="W84" s="112">
        <v>157</v>
      </c>
      <c r="X84" s="112">
        <v>156</v>
      </c>
      <c r="Y84" s="112">
        <v>154</v>
      </c>
      <c r="Z84" s="112">
        <v>175</v>
      </c>
    </row>
    <row r="85" spans="1:30" ht="15" customHeight="1" x14ac:dyDescent="0.25">
      <c r="A85" s="46"/>
      <c r="B85" s="46"/>
      <c r="C85" s="58" t="s">
        <v>1</v>
      </c>
      <c r="D85" s="139" t="s">
        <v>2</v>
      </c>
      <c r="E85" s="139"/>
      <c r="F85" s="139" t="str">
        <f>"since "&amp;$V$2</f>
        <v>since 2016-17</v>
      </c>
      <c r="G85" s="139"/>
      <c r="H85" s="48"/>
      <c r="I85" s="48"/>
      <c r="J85" s="48"/>
      <c r="K85" s="58" t="s">
        <v>1</v>
      </c>
      <c r="L85" s="139" t="s">
        <v>2</v>
      </c>
      <c r="M85" s="139"/>
      <c r="N85" s="139" t="str">
        <f>"since "&amp;$V$2</f>
        <v>since 2016-17</v>
      </c>
      <c r="O85" s="139"/>
      <c r="S85" s="115" t="s">
        <v>195</v>
      </c>
      <c r="T85" s="115"/>
      <c r="U85" s="112"/>
      <c r="V85" s="112">
        <v>67</v>
      </c>
      <c r="W85" s="112">
        <v>72</v>
      </c>
      <c r="X85" s="112">
        <v>85</v>
      </c>
      <c r="Y85" s="112">
        <v>88</v>
      </c>
      <c r="Z85" s="112">
        <v>93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2,186</v>
      </c>
      <c r="D86" s="96">
        <f t="shared" ref="D86:D91" si="4">AD4</f>
        <v>3.7986704653371284E-2</v>
      </c>
      <c r="E86" s="97">
        <f t="shared" ref="E86:E91" si="5">AD4</f>
        <v>3.7986704653371284E-2</v>
      </c>
      <c r="F86" s="96">
        <f t="shared" ref="F86:F91" si="6">AF4</f>
        <v>7.2094163805787259E-2</v>
      </c>
      <c r="G86" s="97">
        <f t="shared" ref="G86:G91" si="7">AF4</f>
        <v>7.2094163805787259E-2</v>
      </c>
      <c r="H86" s="57"/>
      <c r="I86" s="57"/>
      <c r="J86" s="140" t="str">
        <f>'State data for spotlight'!J4</f>
        <v>5,274,707</v>
      </c>
      <c r="K86" s="140"/>
      <c r="L86" s="96">
        <f>'State data for spotlight'!L4</f>
        <v>1.4421743640712803E-2</v>
      </c>
      <c r="M86" s="97">
        <f>'State data for spotlight'!L4</f>
        <v>1.4421743640712803E-2</v>
      </c>
      <c r="N86" s="96">
        <f>'State data for spotlight'!N4</f>
        <v>8.438148994686534E-2</v>
      </c>
      <c r="O86" s="97">
        <f>'State data for spotlight'!N4</f>
        <v>8.438148994686534E-2</v>
      </c>
      <c r="S86" s="115" t="s">
        <v>196</v>
      </c>
      <c r="T86" s="115"/>
      <c r="U86" s="112"/>
      <c r="V86" s="112">
        <v>54</v>
      </c>
      <c r="W86" s="112">
        <v>55</v>
      </c>
      <c r="X86" s="112">
        <v>51</v>
      </c>
      <c r="Y86" s="112">
        <v>63</v>
      </c>
      <c r="Z86" s="112">
        <v>56</v>
      </c>
    </row>
    <row r="87" spans="1:30" ht="15" customHeight="1" x14ac:dyDescent="0.25">
      <c r="A87" s="98" t="s">
        <v>4</v>
      </c>
      <c r="B87" s="49"/>
      <c r="C87" s="57" t="str">
        <f t="shared" si="3"/>
        <v>1,073</v>
      </c>
      <c r="D87" s="96">
        <f t="shared" si="4"/>
        <v>3.8722168441432725E-2</v>
      </c>
      <c r="E87" s="97">
        <f t="shared" si="5"/>
        <v>3.8722168441432725E-2</v>
      </c>
      <c r="F87" s="96">
        <f t="shared" si="6"/>
        <v>0.12947368421052641</v>
      </c>
      <c r="G87" s="97">
        <f t="shared" si="7"/>
        <v>0.12947368421052641</v>
      </c>
      <c r="H87" s="57"/>
      <c r="I87" s="57"/>
      <c r="J87" s="140" t="str">
        <f>'State data for spotlight'!J5</f>
        <v>2,678,317</v>
      </c>
      <c r="K87" s="140"/>
      <c r="L87" s="96">
        <f>'State data for spotlight'!L5</f>
        <v>7.6054295905234603E-3</v>
      </c>
      <c r="M87" s="97">
        <f>'State data for spotlight'!L5</f>
        <v>7.6054295905234603E-3</v>
      </c>
      <c r="N87" s="96">
        <f>'State data for spotlight'!N5</f>
        <v>7.1082164833552008E-2</v>
      </c>
      <c r="O87" s="97">
        <f>'State data for spotlight'!N5</f>
        <v>7.1082164833552008E-2</v>
      </c>
      <c r="S87" s="115" t="s">
        <v>197</v>
      </c>
      <c r="T87" s="115"/>
      <c r="U87" s="112"/>
      <c r="V87" s="112">
        <v>32</v>
      </c>
      <c r="W87" s="112">
        <v>32</v>
      </c>
      <c r="X87" s="112">
        <v>34</v>
      </c>
      <c r="Y87" s="112">
        <v>37</v>
      </c>
      <c r="Z87" s="112">
        <v>40</v>
      </c>
    </row>
    <row r="88" spans="1:30" ht="15" customHeight="1" x14ac:dyDescent="0.25">
      <c r="A88" s="98" t="s">
        <v>5</v>
      </c>
      <c r="B88" s="49"/>
      <c r="C88" s="57" t="str">
        <f t="shared" si="3"/>
        <v>1,112</v>
      </c>
      <c r="D88" s="96">
        <f t="shared" si="4"/>
        <v>3.8281979458450133E-2</v>
      </c>
      <c r="E88" s="97">
        <f t="shared" si="5"/>
        <v>3.8281979458450133E-2</v>
      </c>
      <c r="F88" s="96">
        <f t="shared" si="6"/>
        <v>2.2999080036798514E-2</v>
      </c>
      <c r="G88" s="97">
        <f t="shared" si="7"/>
        <v>2.2999080036798514E-2</v>
      </c>
      <c r="H88" s="57"/>
      <c r="I88" s="57"/>
      <c r="J88" s="140" t="str">
        <f>'State data for spotlight'!J6</f>
        <v>2,593,620</v>
      </c>
      <c r="K88" s="140"/>
      <c r="L88" s="96">
        <f>'State data for spotlight'!L6</f>
        <v>2.0458990541862843E-2</v>
      </c>
      <c r="M88" s="97">
        <f>'State data for spotlight'!L6</f>
        <v>2.0458990541862843E-2</v>
      </c>
      <c r="N88" s="96">
        <f>'State data for spotlight'!N6</f>
        <v>9.7278654845571522E-2</v>
      </c>
      <c r="O88" s="97">
        <f>'State data for spotlight'!N6</f>
        <v>9.7278654845571522E-2</v>
      </c>
      <c r="S88" s="115" t="s">
        <v>198</v>
      </c>
      <c r="T88" s="115"/>
      <c r="U88" s="112"/>
      <c r="V88" s="112">
        <v>28</v>
      </c>
      <c r="W88" s="112">
        <v>34</v>
      </c>
      <c r="X88" s="112">
        <v>39</v>
      </c>
      <c r="Y88" s="112">
        <v>37</v>
      </c>
      <c r="Z88" s="112">
        <v>43</v>
      </c>
    </row>
    <row r="89" spans="1:30" ht="15" customHeight="1" x14ac:dyDescent="0.25">
      <c r="A89" s="49" t="s">
        <v>6</v>
      </c>
      <c r="B89" s="49"/>
      <c r="C89" s="57" t="str">
        <f t="shared" si="3"/>
        <v>1,547</v>
      </c>
      <c r="D89" s="96">
        <f t="shared" si="4"/>
        <v>1.8433179723502224E-2</v>
      </c>
      <c r="E89" s="97">
        <f t="shared" si="5"/>
        <v>1.8433179723502224E-2</v>
      </c>
      <c r="F89" s="96">
        <f t="shared" si="6"/>
        <v>6.7632850241545972E-2</v>
      </c>
      <c r="G89" s="97">
        <f t="shared" si="7"/>
        <v>6.7632850241545972E-2</v>
      </c>
      <c r="H89" s="57"/>
      <c r="I89" s="57"/>
      <c r="J89" s="140" t="str">
        <f>'State data for spotlight'!J7</f>
        <v>3,674,745</v>
      </c>
      <c r="K89" s="140"/>
      <c r="L89" s="96">
        <f>'State data for spotlight'!L7</f>
        <v>-4.8048916624486848E-3</v>
      </c>
      <c r="M89" s="97">
        <f>'State data for spotlight'!L7</f>
        <v>-4.8048916624486848E-3</v>
      </c>
      <c r="N89" s="96">
        <f>'State data for spotlight'!N7</f>
        <v>6.9960159780158238E-2</v>
      </c>
      <c r="O89" s="97">
        <f>'State data for spotlight'!N7</f>
        <v>6.9960159780158238E-2</v>
      </c>
      <c r="S89" s="115" t="s">
        <v>199</v>
      </c>
      <c r="T89" s="115"/>
      <c r="U89" s="112"/>
      <c r="V89" s="112">
        <v>29</v>
      </c>
      <c r="W89" s="112">
        <v>28</v>
      </c>
      <c r="X89" s="112">
        <v>26</v>
      </c>
      <c r="Y89" s="112">
        <v>23</v>
      </c>
      <c r="Z89" s="112">
        <v>22</v>
      </c>
    </row>
    <row r="90" spans="1:30" ht="15" customHeight="1" x14ac:dyDescent="0.25">
      <c r="A90" s="49" t="s">
        <v>98</v>
      </c>
      <c r="B90" s="49"/>
      <c r="C90" s="57" t="str">
        <f t="shared" si="3"/>
        <v>$41,462</v>
      </c>
      <c r="D90" s="96">
        <f t="shared" si="4"/>
        <v>0.12042471398255561</v>
      </c>
      <c r="E90" s="97">
        <f t="shared" si="5"/>
        <v>0.12042471398255561</v>
      </c>
      <c r="F90" s="96">
        <f t="shared" si="6"/>
        <v>0.37363847883999735</v>
      </c>
      <c r="G90" s="97">
        <f t="shared" si="7"/>
        <v>0.37363847883999735</v>
      </c>
      <c r="H90" s="57"/>
      <c r="I90" s="57"/>
      <c r="J90" s="57"/>
      <c r="K90" s="57" t="str">
        <f>'State data for spotlight'!J8</f>
        <v>$47,209</v>
      </c>
      <c r="L90" s="96">
        <f>'State data for spotlight'!L8</f>
        <v>5.506898121546655E-2</v>
      </c>
      <c r="M90" s="97">
        <f>'State data for spotlight'!L8</f>
        <v>5.506898121546655E-2</v>
      </c>
      <c r="N90" s="96">
        <f>'State data for spotlight'!N8</f>
        <v>0.1204561491199776</v>
      </c>
      <c r="O90" s="97">
        <f>'State data for spotlight'!N8</f>
        <v>0.1204561491199776</v>
      </c>
      <c r="S90" s="115" t="s">
        <v>58</v>
      </c>
      <c r="T90" s="115"/>
      <c r="U90" s="112"/>
      <c r="V90" s="112">
        <v>51</v>
      </c>
      <c r="W90" s="112">
        <v>46</v>
      </c>
      <c r="X90" s="112">
        <v>51</v>
      </c>
      <c r="Y90" s="112">
        <v>49</v>
      </c>
      <c r="Z90" s="112">
        <v>46</v>
      </c>
    </row>
    <row r="91" spans="1:30" ht="15" customHeight="1" x14ac:dyDescent="0.25">
      <c r="A91" s="49" t="s">
        <v>7</v>
      </c>
      <c r="B91" s="49"/>
      <c r="C91" s="57" t="str">
        <f t="shared" si="3"/>
        <v>$100.2 mil</v>
      </c>
      <c r="D91" s="96">
        <f t="shared" si="4"/>
        <v>0.10078418033220982</v>
      </c>
      <c r="E91" s="97">
        <f t="shared" si="5"/>
        <v>0.10078418033220982</v>
      </c>
      <c r="F91" s="96">
        <f t="shared" si="6"/>
        <v>0.35260896548999088</v>
      </c>
      <c r="G91" s="97">
        <f t="shared" si="7"/>
        <v>0.35260896548999088</v>
      </c>
      <c r="H91" s="57"/>
      <c r="I91" s="57"/>
      <c r="J91" s="57"/>
      <c r="K91" s="57" t="str">
        <f>'State data for spotlight'!J9</f>
        <v>$245.4 bil</v>
      </c>
      <c r="L91" s="96">
        <f>'State data for spotlight'!L9</f>
        <v>4.7371657837374626E-2</v>
      </c>
      <c r="M91" s="97">
        <f>'State data for spotlight'!L9</f>
        <v>4.7371657837374626E-2</v>
      </c>
      <c r="N91" s="96">
        <f>'State data for spotlight'!N9</f>
        <v>0.24227335855331145</v>
      </c>
      <c r="O91" s="97">
        <f>'State data for spotlight'!N9</f>
        <v>0.24227335855331145</v>
      </c>
      <c r="S91" s="118" t="s">
        <v>53</v>
      </c>
      <c r="T91" s="118"/>
      <c r="U91" s="112"/>
      <c r="V91" s="112">
        <v>701</v>
      </c>
      <c r="W91" s="112">
        <v>716</v>
      </c>
      <c r="X91" s="112">
        <v>744</v>
      </c>
      <c r="Y91" s="112">
        <v>752</v>
      </c>
      <c r="Z91" s="112">
        <v>768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5" t="s">
        <v>202</v>
      </c>
      <c r="S93" s="115" t="s">
        <v>56</v>
      </c>
      <c r="T93" s="115"/>
      <c r="U93" s="112"/>
      <c r="V93" s="112">
        <v>64</v>
      </c>
      <c r="W93" s="112">
        <v>84</v>
      </c>
      <c r="X93" s="112">
        <v>82</v>
      </c>
      <c r="Y93" s="112">
        <v>90</v>
      </c>
      <c r="Z93" s="112">
        <v>89</v>
      </c>
    </row>
    <row r="94" spans="1:30" ht="15" customHeight="1" x14ac:dyDescent="0.25">
      <c r="A94" s="136" t="s">
        <v>203</v>
      </c>
      <c r="S94" s="115" t="s">
        <v>57</v>
      </c>
      <c r="T94" s="115"/>
      <c r="U94" s="112"/>
      <c r="V94" s="112">
        <v>208</v>
      </c>
      <c r="W94" s="112">
        <v>207</v>
      </c>
      <c r="X94" s="112">
        <v>220</v>
      </c>
      <c r="Y94" s="112">
        <v>219</v>
      </c>
      <c r="Z94" s="112">
        <v>227</v>
      </c>
    </row>
    <row r="95" spans="1:30" ht="15" customHeight="1" x14ac:dyDescent="0.25">
      <c r="A95" s="134" t="s">
        <v>286</v>
      </c>
      <c r="S95" s="115" t="s">
        <v>195</v>
      </c>
      <c r="T95" s="115"/>
      <c r="U95" s="112"/>
      <c r="V95" s="112">
        <v>18</v>
      </c>
      <c r="W95" s="112">
        <v>15</v>
      </c>
      <c r="X95" s="112">
        <v>22</v>
      </c>
      <c r="Y95" s="112">
        <v>21</v>
      </c>
      <c r="Z95" s="112">
        <v>20</v>
      </c>
    </row>
    <row r="96" spans="1:30" ht="15" customHeight="1" x14ac:dyDescent="0.25">
      <c r="A96" s="135" t="s">
        <v>278</v>
      </c>
      <c r="S96" s="115" t="s">
        <v>196</v>
      </c>
      <c r="T96" s="115"/>
      <c r="U96" s="112"/>
      <c r="V96" s="112">
        <v>89</v>
      </c>
      <c r="W96" s="112">
        <v>92</v>
      </c>
      <c r="X96" s="112">
        <v>86</v>
      </c>
      <c r="Y96" s="112">
        <v>88</v>
      </c>
      <c r="Z96" s="112">
        <v>87</v>
      </c>
    </row>
    <row r="97" spans="1:32" ht="15" customHeight="1" x14ac:dyDescent="0.25">
      <c r="A97" s="134" t="s">
        <v>290</v>
      </c>
      <c r="S97" s="115" t="s">
        <v>197</v>
      </c>
      <c r="T97" s="115"/>
      <c r="U97" s="112"/>
      <c r="V97" s="112">
        <v>133</v>
      </c>
      <c r="W97" s="112">
        <v>124</v>
      </c>
      <c r="X97" s="112">
        <v>122</v>
      </c>
      <c r="Y97" s="112">
        <v>115</v>
      </c>
      <c r="Z97" s="112">
        <v>110</v>
      </c>
    </row>
    <row r="98" spans="1:32" ht="15" customHeight="1" x14ac:dyDescent="0.25">
      <c r="A98" s="134" t="s">
        <v>291</v>
      </c>
      <c r="S98" s="115" t="s">
        <v>198</v>
      </c>
      <c r="T98" s="115"/>
      <c r="U98" s="112"/>
      <c r="V98" s="112">
        <v>49</v>
      </c>
      <c r="W98" s="112">
        <v>55</v>
      </c>
      <c r="X98" s="112">
        <v>44</v>
      </c>
      <c r="Y98" s="112">
        <v>51</v>
      </c>
      <c r="Z98" s="112">
        <v>52</v>
      </c>
    </row>
    <row r="99" spans="1:32" ht="15" customHeight="1" x14ac:dyDescent="0.25">
      <c r="S99" s="115" t="s">
        <v>199</v>
      </c>
      <c r="T99" s="115"/>
      <c r="U99" s="112"/>
      <c r="V99" s="112">
        <v>0</v>
      </c>
      <c r="W99" s="112">
        <v>0</v>
      </c>
      <c r="X99" s="112">
        <v>0</v>
      </c>
      <c r="Y99" s="112">
        <v>0</v>
      </c>
      <c r="Z99" s="112">
        <v>0</v>
      </c>
    </row>
    <row r="100" spans="1:32" ht="15" customHeight="1" x14ac:dyDescent="0.25">
      <c r="S100" s="115" t="s">
        <v>58</v>
      </c>
      <c r="T100" s="115"/>
      <c r="U100" s="112"/>
      <c r="V100" s="112">
        <v>28</v>
      </c>
      <c r="W100" s="112">
        <v>22</v>
      </c>
      <c r="X100" s="112">
        <v>25</v>
      </c>
      <c r="Y100" s="112">
        <v>29</v>
      </c>
      <c r="Z100" s="112">
        <v>29</v>
      </c>
    </row>
    <row r="101" spans="1:32" x14ac:dyDescent="0.25">
      <c r="A101" s="18"/>
      <c r="S101" s="118" t="s">
        <v>53</v>
      </c>
      <c r="T101" s="118"/>
      <c r="U101" s="112"/>
      <c r="V101" s="112">
        <v>753</v>
      </c>
      <c r="W101" s="112">
        <v>774</v>
      </c>
      <c r="X101" s="112">
        <v>759</v>
      </c>
      <c r="Y101" s="112">
        <v>771</v>
      </c>
      <c r="Z101" s="112">
        <v>772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204</v>
      </c>
      <c r="Y103" s="106" t="s">
        <v>281</v>
      </c>
      <c r="Z103" s="106" t="s">
        <v>287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1406</v>
      </c>
      <c r="W104" s="112">
        <v>1429</v>
      </c>
      <c r="X104" s="112">
        <v>1417</v>
      </c>
      <c r="Y104" s="112">
        <v>1497</v>
      </c>
      <c r="Z104" s="112">
        <v>1497</v>
      </c>
      <c r="AB104" s="109" t="str">
        <f>TEXT(Z104,"###,###")</f>
        <v>1,497</v>
      </c>
      <c r="AD104" s="130">
        <f>Z104/($Z$4)*100</f>
        <v>68.481244281793224</v>
      </c>
      <c r="AF104" s="109"/>
    </row>
    <row r="105" spans="1:32" x14ac:dyDescent="0.25">
      <c r="S105" s="115" t="s">
        <v>17</v>
      </c>
      <c r="T105" s="115"/>
      <c r="U105" s="112"/>
      <c r="V105" s="112">
        <v>444</v>
      </c>
      <c r="W105" s="112">
        <v>447</v>
      </c>
      <c r="X105" s="112">
        <v>476</v>
      </c>
      <c r="Y105" s="112">
        <v>450</v>
      </c>
      <c r="Z105" s="112">
        <v>486</v>
      </c>
      <c r="AB105" s="109" t="str">
        <f>TEXT(Z105,"###,###")</f>
        <v>486</v>
      </c>
      <c r="AD105" s="130">
        <f>Z105/($Z$4)*100</f>
        <v>22.2323879231473</v>
      </c>
      <c r="AF105" s="109"/>
    </row>
    <row r="106" spans="1:32" x14ac:dyDescent="0.25">
      <c r="S106" s="118" t="s">
        <v>53</v>
      </c>
      <c r="T106" s="118"/>
      <c r="U106" s="120"/>
      <c r="V106" s="120">
        <v>1850</v>
      </c>
      <c r="W106" s="120">
        <v>1876</v>
      </c>
      <c r="X106" s="120">
        <v>1893</v>
      </c>
      <c r="Y106" s="120">
        <v>1947</v>
      </c>
      <c r="Z106" s="120">
        <v>1983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441</v>
      </c>
      <c r="W108" s="112">
        <v>493</v>
      </c>
      <c r="X108" s="112">
        <v>473</v>
      </c>
      <c r="Y108" s="112">
        <v>450</v>
      </c>
      <c r="Z108" s="112">
        <v>480</v>
      </c>
      <c r="AB108" s="109" t="str">
        <f>TEXT(Z108,"###,###")</f>
        <v>480</v>
      </c>
      <c r="AD108" s="130">
        <f>Z108/($Z$4)*100</f>
        <v>21.957913998170174</v>
      </c>
      <c r="AF108" s="109"/>
    </row>
    <row r="109" spans="1:32" x14ac:dyDescent="0.25">
      <c r="S109" s="115" t="s">
        <v>20</v>
      </c>
      <c r="T109" s="115"/>
      <c r="U109" s="112"/>
      <c r="V109" s="112">
        <v>314</v>
      </c>
      <c r="W109" s="112">
        <v>337</v>
      </c>
      <c r="X109" s="112">
        <v>291</v>
      </c>
      <c r="Y109" s="112">
        <v>327</v>
      </c>
      <c r="Z109" s="112">
        <v>367</v>
      </c>
      <c r="AB109" s="109" t="str">
        <f>TEXT(Z109,"###,###")</f>
        <v>367</v>
      </c>
      <c r="AD109" s="130">
        <f>Z109/($Z$4)*100</f>
        <v>16.788655077767611</v>
      </c>
      <c r="AF109" s="109"/>
    </row>
    <row r="110" spans="1:32" x14ac:dyDescent="0.25">
      <c r="S110" s="115" t="s">
        <v>21</v>
      </c>
      <c r="T110" s="115"/>
      <c r="U110" s="112"/>
      <c r="V110" s="112">
        <v>397</v>
      </c>
      <c r="W110" s="112">
        <v>419</v>
      </c>
      <c r="X110" s="112">
        <v>452</v>
      </c>
      <c r="Y110" s="112">
        <v>447</v>
      </c>
      <c r="Z110" s="112">
        <v>461</v>
      </c>
      <c r="AB110" s="109" t="str">
        <f>TEXT(Z110,"###,###")</f>
        <v>461</v>
      </c>
      <c r="AD110" s="130">
        <f>Z110/($Z$4)*100</f>
        <v>21.088746569075941</v>
      </c>
      <c r="AF110" s="109"/>
    </row>
    <row r="111" spans="1:32" x14ac:dyDescent="0.25">
      <c r="S111" s="115" t="s">
        <v>22</v>
      </c>
      <c r="T111" s="115"/>
      <c r="U111" s="112"/>
      <c r="V111" s="112">
        <v>660</v>
      </c>
      <c r="W111" s="112">
        <v>629</v>
      </c>
      <c r="X111" s="112">
        <v>672</v>
      </c>
      <c r="Y111" s="112">
        <v>673</v>
      </c>
      <c r="Z111" s="112">
        <v>678</v>
      </c>
      <c r="AB111" s="109" t="str">
        <f>TEXT(Z111,"###,###")</f>
        <v>678</v>
      </c>
      <c r="AD111" s="130">
        <f>Z111/($Z$4)*100</f>
        <v>31.015553522415367</v>
      </c>
      <c r="AF111" s="109"/>
    </row>
    <row r="112" spans="1:32" x14ac:dyDescent="0.25">
      <c r="S112" s="118" t="s">
        <v>53</v>
      </c>
      <c r="T112" s="118"/>
      <c r="U112" s="112"/>
      <c r="V112" s="112">
        <v>2034</v>
      </c>
      <c r="W112" s="112">
        <v>2129</v>
      </c>
      <c r="X112" s="112">
        <v>2101</v>
      </c>
      <c r="Y112" s="112">
        <v>2109</v>
      </c>
      <c r="Z112" s="112">
        <v>2186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48.42</v>
      </c>
      <c r="W118" s="131">
        <v>48.74</v>
      </c>
      <c r="X118" s="131">
        <v>48.81</v>
      </c>
      <c r="Y118" s="131">
        <v>48.58</v>
      </c>
      <c r="Z118" s="131">
        <v>48.2</v>
      </c>
      <c r="AB118" s="109" t="str">
        <f>TEXT(Z118,"##.0")</f>
        <v>48.2</v>
      </c>
    </row>
    <row r="120" spans="19:32" x14ac:dyDescent="0.25">
      <c r="S120" s="101" t="s">
        <v>100</v>
      </c>
      <c r="T120" s="112"/>
      <c r="U120" s="112"/>
      <c r="V120" s="112">
        <v>1151</v>
      </c>
      <c r="W120" s="112">
        <v>1152</v>
      </c>
      <c r="X120" s="112">
        <v>1162</v>
      </c>
      <c r="Y120" s="112">
        <v>1186</v>
      </c>
      <c r="Z120" s="112">
        <v>1205</v>
      </c>
      <c r="AB120" s="109" t="str">
        <f>TEXT(Z120,"###,###")</f>
        <v>1,205</v>
      </c>
    </row>
    <row r="121" spans="19:32" x14ac:dyDescent="0.25">
      <c r="S121" s="101" t="s">
        <v>101</v>
      </c>
      <c r="T121" s="112"/>
      <c r="U121" s="112"/>
      <c r="V121" s="112">
        <v>191</v>
      </c>
      <c r="W121" s="112">
        <v>195</v>
      </c>
      <c r="X121" s="112">
        <v>198</v>
      </c>
      <c r="Y121" s="112">
        <v>192</v>
      </c>
      <c r="Z121" s="112">
        <v>200</v>
      </c>
      <c r="AB121" s="109" t="str">
        <f>TEXT(Z121,"###,###")</f>
        <v>200</v>
      </c>
    </row>
    <row r="122" spans="19:32" x14ac:dyDescent="0.25">
      <c r="S122" s="101" t="s">
        <v>102</v>
      </c>
      <c r="T122" s="112"/>
      <c r="U122" s="112"/>
      <c r="V122" s="112">
        <v>114</v>
      </c>
      <c r="W122" s="112">
        <v>144</v>
      </c>
      <c r="X122" s="112">
        <v>139</v>
      </c>
      <c r="Y122" s="112">
        <v>146</v>
      </c>
      <c r="Z122" s="112">
        <v>138</v>
      </c>
      <c r="AB122" s="109" t="str">
        <f>TEXT(Z122,"###,###")</f>
        <v>138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1265</v>
      </c>
      <c r="W124" s="112">
        <v>1296</v>
      </c>
      <c r="X124" s="112">
        <v>1301</v>
      </c>
      <c r="Y124" s="112">
        <v>1332</v>
      </c>
      <c r="Z124" s="112">
        <v>1343</v>
      </c>
      <c r="AB124" s="109" t="str">
        <f>TEXT(Z124,"###,###")</f>
        <v>1,343</v>
      </c>
      <c r="AD124" s="127">
        <f>Z124/$Z$7*100</f>
        <v>86.813186813186817</v>
      </c>
    </row>
    <row r="125" spans="19:32" x14ac:dyDescent="0.25">
      <c r="S125" s="101" t="s">
        <v>104</v>
      </c>
      <c r="T125" s="112"/>
      <c r="U125" s="112"/>
      <c r="V125" s="112">
        <v>305</v>
      </c>
      <c r="W125" s="112">
        <v>339</v>
      </c>
      <c r="X125" s="112">
        <v>337</v>
      </c>
      <c r="Y125" s="112">
        <v>338</v>
      </c>
      <c r="Z125" s="112">
        <v>338</v>
      </c>
      <c r="AB125" s="109" t="str">
        <f>TEXT(Z125,"###,###")</f>
        <v>338</v>
      </c>
      <c r="AD125" s="127">
        <f>Z125/$Z$7*100</f>
        <v>21.84873949579832</v>
      </c>
    </row>
    <row r="127" spans="19:32" x14ac:dyDescent="0.25">
      <c r="S127" s="101" t="s">
        <v>105</v>
      </c>
      <c r="T127" s="112"/>
      <c r="U127" s="112"/>
      <c r="V127" s="112">
        <v>698</v>
      </c>
      <c r="W127" s="112">
        <v>715</v>
      </c>
      <c r="X127" s="112">
        <v>739</v>
      </c>
      <c r="Y127" s="112">
        <v>747</v>
      </c>
      <c r="Z127" s="112">
        <v>767</v>
      </c>
      <c r="AB127" s="109" t="str">
        <f>TEXT(Z127,"###,###")</f>
        <v>767</v>
      </c>
      <c r="AD127" s="127">
        <f>Z127/$Z$7*100</f>
        <v>49.579831932773111</v>
      </c>
    </row>
    <row r="128" spans="19:32" x14ac:dyDescent="0.25">
      <c r="S128" s="101" t="s">
        <v>106</v>
      </c>
      <c r="T128" s="112"/>
      <c r="U128" s="112"/>
      <c r="V128" s="112">
        <v>754</v>
      </c>
      <c r="W128" s="112">
        <v>774</v>
      </c>
      <c r="X128" s="112">
        <v>760</v>
      </c>
      <c r="Y128" s="112">
        <v>773</v>
      </c>
      <c r="Z128" s="112">
        <v>772</v>
      </c>
      <c r="AB128" s="109" t="str">
        <f>TEXT(Z128,"###,###")</f>
        <v>772</v>
      </c>
      <c r="AD128" s="127">
        <f>Z128/$Z$7*100</f>
        <v>49.903038138332256</v>
      </c>
    </row>
    <row r="130" spans="19:20" x14ac:dyDescent="0.25">
      <c r="S130" s="101" t="s">
        <v>282</v>
      </c>
      <c r="T130" s="127">
        <v>77.892695539754371</v>
      </c>
    </row>
    <row r="131" spans="19:20" x14ac:dyDescent="0.25">
      <c r="S131" s="101" t="s">
        <v>283</v>
      </c>
      <c r="T131" s="127">
        <v>12.928248222365871</v>
      </c>
    </row>
    <row r="132" spans="19:20" x14ac:dyDescent="0.25">
      <c r="S132" s="101" t="s">
        <v>284</v>
      </c>
      <c r="T132" s="127">
        <v>8.9204912734324502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751B5E9B-DE7A-4E0E-83DA-891E9056698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51E501B0-FF25-46E1-B490-BE2091793AA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E9C20E5F-0F1E-49BB-9D10-8ED0B6F449A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E66374D3-FA9B-431D-A2B8-3CD47C0F412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7DFD6F-E751-4279-94F6-89A58EB25871}">
  <sheetPr codeName="Sheet126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173</v>
      </c>
      <c r="T1" s="99"/>
      <c r="U1" s="99"/>
      <c r="V1" s="99"/>
      <c r="W1" s="99"/>
      <c r="X1" s="99"/>
      <c r="Y1" s="100" t="s">
        <v>260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204</v>
      </c>
      <c r="Y2" s="103" t="s">
        <v>281</v>
      </c>
      <c r="Z2" s="103" t="s">
        <v>287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60" t="s">
        <v>292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173</v>
      </c>
      <c r="Y3" s="105" t="s">
        <v>260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8.62 South Gippsland, Victoria,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20785</v>
      </c>
      <c r="W4" s="108">
        <v>22186</v>
      </c>
      <c r="X4" s="108">
        <v>22598</v>
      </c>
      <c r="Y4" s="108">
        <v>22596</v>
      </c>
      <c r="Z4" s="108">
        <v>23294</v>
      </c>
      <c r="AB4" s="109" t="str">
        <f>TEXT(Z4,"###,###")</f>
        <v>23,294</v>
      </c>
      <c r="AD4" s="110">
        <f>Z4/Y4-1</f>
        <v>3.0890423083731688E-2</v>
      </c>
      <c r="AF4" s="110">
        <f>Z4/V4-1</f>
        <v>0.12071205196054846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10405</v>
      </c>
      <c r="W5" s="108">
        <v>11286</v>
      </c>
      <c r="X5" s="108">
        <v>11092</v>
      </c>
      <c r="Y5" s="108">
        <v>11246</v>
      </c>
      <c r="Z5" s="108">
        <v>11380</v>
      </c>
      <c r="AB5" s="109" t="str">
        <f>TEXT(Z5,"###,###")</f>
        <v>11,380</v>
      </c>
      <c r="AD5" s="110">
        <f t="shared" ref="AD5:AD9" si="0">Z5/Y5-1</f>
        <v>1.1915347679174904E-2</v>
      </c>
      <c r="AF5" s="110">
        <f t="shared" ref="AF5:AF9" si="1">Z5/V5-1</f>
        <v>9.3704949543488736E-2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10375</v>
      </c>
      <c r="W6" s="108">
        <v>10897</v>
      </c>
      <c r="X6" s="108">
        <v>11504</v>
      </c>
      <c r="Y6" s="108">
        <v>11348</v>
      </c>
      <c r="Z6" s="108">
        <v>11896</v>
      </c>
      <c r="AB6" s="109" t="str">
        <f>TEXT(Z6,"###,###")</f>
        <v>11,896</v>
      </c>
      <c r="AD6" s="110">
        <f t="shared" si="0"/>
        <v>4.8290447655974678E-2</v>
      </c>
      <c r="AF6" s="110">
        <f t="shared" si="1"/>
        <v>0.14660240963855431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14890</v>
      </c>
      <c r="W7" s="108">
        <v>15751</v>
      </c>
      <c r="X7" s="108">
        <v>15718</v>
      </c>
      <c r="Y7" s="108">
        <v>16284</v>
      </c>
      <c r="Z7" s="108">
        <v>16487</v>
      </c>
      <c r="AB7" s="109" t="str">
        <f>TEXT(Z7,"###,###")</f>
        <v>16,487</v>
      </c>
      <c r="AD7" s="110">
        <f t="shared" si="0"/>
        <v>1.2466224514861235E-2</v>
      </c>
      <c r="AF7" s="110">
        <f t="shared" si="1"/>
        <v>0.1072531900604432</v>
      </c>
    </row>
    <row r="8" spans="1:32" ht="17.25" customHeight="1" x14ac:dyDescent="0.25">
      <c r="A8" s="64" t="s">
        <v>12</v>
      </c>
      <c r="B8" s="65"/>
      <c r="C8" s="29"/>
      <c r="D8" s="66" t="str">
        <f>AB4</f>
        <v>23,294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16,487</v>
      </c>
      <c r="P8" s="67"/>
      <c r="S8" s="107" t="s">
        <v>84</v>
      </c>
      <c r="T8" s="108"/>
      <c r="U8" s="108"/>
      <c r="V8" s="108">
        <v>34869.550000000003</v>
      </c>
      <c r="W8" s="108">
        <v>37434.67</v>
      </c>
      <c r="X8" s="108">
        <v>35575</v>
      </c>
      <c r="Y8" s="108">
        <v>38462.339999999997</v>
      </c>
      <c r="Z8" s="108">
        <v>39867.03</v>
      </c>
      <c r="AB8" s="109" t="str">
        <f>TEXT(Z8,"$###,###")</f>
        <v>$39,867</v>
      </c>
      <c r="AD8" s="110">
        <f t="shared" si="0"/>
        <v>3.6521178898631712E-2</v>
      </c>
      <c r="AF8" s="110">
        <f t="shared" si="1"/>
        <v>0.14331931441615953</v>
      </c>
    </row>
    <row r="9" spans="1:32" x14ac:dyDescent="0.25">
      <c r="A9" s="30" t="s">
        <v>14</v>
      </c>
      <c r="B9" s="71"/>
      <c r="C9" s="72"/>
      <c r="D9" s="73">
        <f>AD104</f>
        <v>67.000085859019492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50.694486565172561</v>
      </c>
      <c r="P9" s="74" t="s">
        <v>85</v>
      </c>
      <c r="S9" s="107" t="s">
        <v>7</v>
      </c>
      <c r="T9" s="108"/>
      <c r="U9" s="108"/>
      <c r="V9" s="108">
        <v>650947406</v>
      </c>
      <c r="W9" s="108">
        <v>714221994</v>
      </c>
      <c r="X9" s="108">
        <v>737330586</v>
      </c>
      <c r="Y9" s="108">
        <v>811317122</v>
      </c>
      <c r="Z9" s="108">
        <v>858369734</v>
      </c>
      <c r="AB9" s="109" t="str">
        <f>TEXT(Z9/1000000,"$#,###.0")&amp;" mil"</f>
        <v>$858.4 mil</v>
      </c>
      <c r="AD9" s="110">
        <f t="shared" si="0"/>
        <v>5.7995339583132743E-2</v>
      </c>
      <c r="AF9" s="110">
        <f t="shared" si="1"/>
        <v>0.31864683089312451</v>
      </c>
    </row>
    <row r="10" spans="1:32" x14ac:dyDescent="0.25">
      <c r="A10" s="30" t="s">
        <v>17</v>
      </c>
      <c r="B10" s="71"/>
      <c r="C10" s="72"/>
      <c r="D10" s="73">
        <f>AD105</f>
        <v>16.184425173864515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49.202401892400069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69.369806514223328</v>
      </c>
      <c r="P11" s="74" t="s">
        <v>85</v>
      </c>
      <c r="S11" s="107" t="s">
        <v>29</v>
      </c>
      <c r="T11" s="112"/>
      <c r="U11" s="112"/>
      <c r="V11" s="112">
        <v>16106</v>
      </c>
      <c r="W11" s="112">
        <v>17169</v>
      </c>
      <c r="X11" s="112">
        <v>17728</v>
      </c>
      <c r="Y11" s="112">
        <v>17554</v>
      </c>
      <c r="Z11" s="112">
        <v>18242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18.681385333899435</v>
      </c>
      <c r="P12" s="74" t="s">
        <v>85</v>
      </c>
      <c r="S12" s="107" t="s">
        <v>30</v>
      </c>
      <c r="T12" s="112"/>
      <c r="U12" s="112"/>
      <c r="V12" s="112">
        <v>4675</v>
      </c>
      <c r="W12" s="112">
        <v>5017</v>
      </c>
      <c r="X12" s="112">
        <v>4870</v>
      </c>
      <c r="Y12" s="112">
        <v>5041</v>
      </c>
      <c r="Z12" s="112">
        <v>5052</v>
      </c>
    </row>
    <row r="13" spans="1:32" ht="15" customHeight="1" x14ac:dyDescent="0.25">
      <c r="A13" s="30" t="s">
        <v>19</v>
      </c>
      <c r="B13" s="72"/>
      <c r="C13" s="72"/>
      <c r="D13" s="73">
        <f>AD108</f>
        <v>20.524598609083885</v>
      </c>
      <c r="E13" s="74" t="s">
        <v>85</v>
      </c>
      <c r="F13" s="24"/>
      <c r="G13" s="142" t="s">
        <v>285</v>
      </c>
      <c r="H13" s="143"/>
      <c r="I13" s="143"/>
      <c r="J13" s="143"/>
      <c r="K13" s="143"/>
      <c r="L13" s="143"/>
      <c r="M13" s="81"/>
      <c r="N13" s="72"/>
      <c r="O13" s="73">
        <f>T132</f>
        <v>11.967004306423243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16.484931742079507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45.3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19.571563492744911</v>
      </c>
      <c r="E15" s="74" t="s">
        <v>85</v>
      </c>
      <c r="F15" s="24"/>
      <c r="G15" s="33" t="s">
        <v>279</v>
      </c>
      <c r="H15" s="72"/>
      <c r="I15" s="72"/>
      <c r="J15" s="72"/>
      <c r="K15" s="82"/>
      <c r="L15" s="72"/>
      <c r="M15" s="72"/>
      <c r="N15" s="72"/>
      <c r="O15" s="73">
        <f>AB38</f>
        <v>15.250227479526842</v>
      </c>
      <c r="P15" s="74" t="s">
        <v>85</v>
      </c>
      <c r="S15" s="115" t="s">
        <v>61</v>
      </c>
      <c r="T15" s="115"/>
      <c r="U15" s="116"/>
      <c r="V15" s="116">
        <v>1633</v>
      </c>
      <c r="W15" s="116">
        <v>1744</v>
      </c>
      <c r="X15" s="116">
        <v>1864</v>
      </c>
      <c r="Y15" s="112">
        <v>1954</v>
      </c>
      <c r="Z15" s="112">
        <v>2033</v>
      </c>
      <c r="AB15" s="117">
        <f t="shared" ref="AB15:AB34" si="2">IF(Z15="np",0,Z15/$Z$34)</f>
        <v>8.7275693311582386E-2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27.938524942045163</v>
      </c>
      <c r="E16" s="85" t="s">
        <v>85</v>
      </c>
      <c r="F16" s="24"/>
      <c r="G16" s="86" t="s">
        <v>280</v>
      </c>
      <c r="H16" s="35"/>
      <c r="I16" s="35"/>
      <c r="J16" s="35"/>
      <c r="K16" s="36"/>
      <c r="L16" s="35"/>
      <c r="M16" s="35"/>
      <c r="N16" s="35"/>
      <c r="O16" s="84">
        <f>AB37</f>
        <v>84.749772520473158</v>
      </c>
      <c r="P16" s="37" t="s">
        <v>85</v>
      </c>
      <c r="S16" s="115" t="s">
        <v>62</v>
      </c>
      <c r="T16" s="115"/>
      <c r="U16" s="116"/>
      <c r="V16" s="116">
        <v>111</v>
      </c>
      <c r="W16" s="116">
        <v>124</v>
      </c>
      <c r="X16" s="116">
        <v>110</v>
      </c>
      <c r="Y16" s="112">
        <v>119</v>
      </c>
      <c r="Z16" s="112">
        <v>108</v>
      </c>
      <c r="AB16" s="117">
        <f t="shared" si="2"/>
        <v>4.6363870524598607E-3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1317</v>
      </c>
      <c r="W17" s="116">
        <v>1873</v>
      </c>
      <c r="X17" s="116">
        <v>1526</v>
      </c>
      <c r="Y17" s="112">
        <v>1429</v>
      </c>
      <c r="Z17" s="112">
        <v>1390</v>
      </c>
      <c r="AB17" s="117">
        <f t="shared" si="2"/>
        <v>5.9672018545548211E-2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289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215</v>
      </c>
      <c r="W18" s="116">
        <v>234</v>
      </c>
      <c r="X18" s="116">
        <v>219</v>
      </c>
      <c r="Y18" s="112">
        <v>232</v>
      </c>
      <c r="Z18" s="112">
        <v>223</v>
      </c>
      <c r="AB18" s="117">
        <f t="shared" si="2"/>
        <v>9.5732806731347129E-3</v>
      </c>
    </row>
    <row r="19" spans="1:28" x14ac:dyDescent="0.25">
      <c r="A19" s="63" t="str">
        <f>$S$1&amp;" ("&amp;$V$2&amp;" to "&amp;$Z$2&amp;")"</f>
        <v>South Gippsland (2016-17 to 2020-21)</v>
      </c>
      <c r="B19" s="63"/>
      <c r="C19" s="63"/>
      <c r="D19" s="63"/>
      <c r="E19" s="63"/>
      <c r="F19" s="63"/>
      <c r="G19" s="63" t="str">
        <f>$S$1&amp;" ("&amp;$V$2&amp;" to "&amp;$Z$2&amp;")"</f>
        <v>South Gippsland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1495</v>
      </c>
      <c r="W19" s="116">
        <v>1781</v>
      </c>
      <c r="X19" s="116">
        <v>1815</v>
      </c>
      <c r="Y19" s="112">
        <v>1846</v>
      </c>
      <c r="Z19" s="112">
        <v>1847</v>
      </c>
      <c r="AB19" s="117">
        <f t="shared" si="2"/>
        <v>7.9290804499012615E-2</v>
      </c>
    </row>
    <row r="20" spans="1:28" x14ac:dyDescent="0.25">
      <c r="S20" s="115" t="s">
        <v>66</v>
      </c>
      <c r="T20" s="115"/>
      <c r="U20" s="116"/>
      <c r="V20" s="116">
        <v>616</v>
      </c>
      <c r="W20" s="116">
        <v>660</v>
      </c>
      <c r="X20" s="116">
        <v>670</v>
      </c>
      <c r="Y20" s="112">
        <v>734</v>
      </c>
      <c r="Z20" s="112">
        <v>764</v>
      </c>
      <c r="AB20" s="117">
        <f t="shared" si="2"/>
        <v>3.2798145445179019E-2</v>
      </c>
    </row>
    <row r="21" spans="1:28" x14ac:dyDescent="0.25">
      <c r="S21" s="115" t="s">
        <v>67</v>
      </c>
      <c r="T21" s="115"/>
      <c r="U21" s="116"/>
      <c r="V21" s="116">
        <v>1724</v>
      </c>
      <c r="W21" s="116">
        <v>1802</v>
      </c>
      <c r="X21" s="116">
        <v>1821</v>
      </c>
      <c r="Y21" s="112">
        <v>1665</v>
      </c>
      <c r="Z21" s="112">
        <v>1825</v>
      </c>
      <c r="AB21" s="117">
        <f t="shared" si="2"/>
        <v>7.8346355284622651E-2</v>
      </c>
    </row>
    <row r="22" spans="1:28" x14ac:dyDescent="0.25">
      <c r="S22" s="115" t="s">
        <v>68</v>
      </c>
      <c r="T22" s="115"/>
      <c r="U22" s="116"/>
      <c r="V22" s="116">
        <v>1123</v>
      </c>
      <c r="W22" s="116">
        <v>1189</v>
      </c>
      <c r="X22" s="116">
        <v>1178</v>
      </c>
      <c r="Y22" s="112">
        <v>1330</v>
      </c>
      <c r="Z22" s="112">
        <v>1581</v>
      </c>
      <c r="AB22" s="117">
        <f t="shared" si="2"/>
        <v>6.7871554906842962E-2</v>
      </c>
    </row>
    <row r="23" spans="1:28" x14ac:dyDescent="0.25">
      <c r="S23" s="115" t="s">
        <v>69</v>
      </c>
      <c r="T23" s="115"/>
      <c r="U23" s="116"/>
      <c r="V23" s="116">
        <v>658</v>
      </c>
      <c r="W23" s="116">
        <v>765</v>
      </c>
      <c r="X23" s="116">
        <v>699</v>
      </c>
      <c r="Y23" s="112">
        <v>698</v>
      </c>
      <c r="Z23" s="112">
        <v>746</v>
      </c>
      <c r="AB23" s="117">
        <f t="shared" si="2"/>
        <v>3.2025414269769042E-2</v>
      </c>
    </row>
    <row r="24" spans="1:28" x14ac:dyDescent="0.25">
      <c r="S24" s="115" t="s">
        <v>70</v>
      </c>
      <c r="T24" s="115"/>
      <c r="U24" s="116"/>
      <c r="V24" s="116">
        <v>107</v>
      </c>
      <c r="W24" s="116">
        <v>137</v>
      </c>
      <c r="X24" s="116">
        <v>151</v>
      </c>
      <c r="Y24" s="112">
        <v>161</v>
      </c>
      <c r="Z24" s="112">
        <v>163</v>
      </c>
      <c r="AB24" s="117">
        <f t="shared" si="2"/>
        <v>6.9975100884347901E-3</v>
      </c>
    </row>
    <row r="25" spans="1:28" x14ac:dyDescent="0.25">
      <c r="S25" s="115" t="s">
        <v>71</v>
      </c>
      <c r="T25" s="115"/>
      <c r="U25" s="116"/>
      <c r="V25" s="116">
        <v>578</v>
      </c>
      <c r="W25" s="116">
        <v>617</v>
      </c>
      <c r="X25" s="116">
        <v>605</v>
      </c>
      <c r="Y25" s="112">
        <v>659</v>
      </c>
      <c r="Z25" s="112">
        <v>662</v>
      </c>
      <c r="AB25" s="117">
        <f t="shared" si="2"/>
        <v>2.8419335451189149E-2</v>
      </c>
    </row>
    <row r="26" spans="1:28" x14ac:dyDescent="0.25">
      <c r="S26" s="115" t="s">
        <v>72</v>
      </c>
      <c r="T26" s="115"/>
      <c r="U26" s="116"/>
      <c r="V26" s="116">
        <v>262</v>
      </c>
      <c r="W26" s="116">
        <v>314</v>
      </c>
      <c r="X26" s="116">
        <v>325</v>
      </c>
      <c r="Y26" s="112">
        <v>352</v>
      </c>
      <c r="Z26" s="112">
        <v>387</v>
      </c>
      <c r="AB26" s="117">
        <f t="shared" si="2"/>
        <v>1.6613720271314501E-2</v>
      </c>
    </row>
    <row r="27" spans="1:28" x14ac:dyDescent="0.25">
      <c r="S27" s="115" t="s">
        <v>73</v>
      </c>
      <c r="T27" s="115"/>
      <c r="U27" s="116"/>
      <c r="V27" s="116">
        <v>847</v>
      </c>
      <c r="W27" s="116">
        <v>928</v>
      </c>
      <c r="X27" s="116">
        <v>985</v>
      </c>
      <c r="Y27" s="112">
        <v>1005</v>
      </c>
      <c r="Z27" s="112">
        <v>1093</v>
      </c>
      <c r="AB27" s="117">
        <f t="shared" si="2"/>
        <v>4.6921954151283592E-2</v>
      </c>
    </row>
    <row r="28" spans="1:28" x14ac:dyDescent="0.25">
      <c r="S28" s="115" t="s">
        <v>74</v>
      </c>
      <c r="T28" s="115"/>
      <c r="U28" s="116"/>
      <c r="V28" s="116">
        <v>970</v>
      </c>
      <c r="W28" s="116">
        <v>1202</v>
      </c>
      <c r="X28" s="116">
        <v>1504</v>
      </c>
      <c r="Y28" s="112">
        <v>1501</v>
      </c>
      <c r="Z28" s="112">
        <v>1450</v>
      </c>
      <c r="AB28" s="117">
        <f t="shared" si="2"/>
        <v>6.224778913024813E-2</v>
      </c>
    </row>
    <row r="29" spans="1:28" x14ac:dyDescent="0.25">
      <c r="S29" s="115" t="s">
        <v>75</v>
      </c>
      <c r="T29" s="115"/>
      <c r="U29" s="116"/>
      <c r="V29" s="116">
        <v>923</v>
      </c>
      <c r="W29" s="116">
        <v>817</v>
      </c>
      <c r="X29" s="116">
        <v>1746</v>
      </c>
      <c r="Y29" s="112">
        <v>829</v>
      </c>
      <c r="Z29" s="112">
        <v>889</v>
      </c>
      <c r="AB29" s="117">
        <f t="shared" si="2"/>
        <v>3.8164334163303858E-2</v>
      </c>
    </row>
    <row r="30" spans="1:28" x14ac:dyDescent="0.25">
      <c r="S30" s="115" t="s">
        <v>76</v>
      </c>
      <c r="T30" s="115"/>
      <c r="U30" s="116"/>
      <c r="V30" s="116">
        <v>1581</v>
      </c>
      <c r="W30" s="116">
        <v>1716</v>
      </c>
      <c r="X30" s="116">
        <v>1181</v>
      </c>
      <c r="Y30" s="112">
        <v>1751</v>
      </c>
      <c r="Z30" s="112">
        <v>1683</v>
      </c>
      <c r="AB30" s="117">
        <f t="shared" si="2"/>
        <v>7.2250364900832836E-2</v>
      </c>
    </row>
    <row r="31" spans="1:28" x14ac:dyDescent="0.25">
      <c r="S31" s="115" t="s">
        <v>77</v>
      </c>
      <c r="T31" s="115"/>
      <c r="U31" s="116"/>
      <c r="V31" s="116">
        <v>1964</v>
      </c>
      <c r="W31" s="116">
        <v>2252</v>
      </c>
      <c r="X31" s="116">
        <v>2508</v>
      </c>
      <c r="Y31" s="112">
        <v>2577</v>
      </c>
      <c r="Z31" s="112">
        <v>2809</v>
      </c>
      <c r="AB31" s="117">
        <f t="shared" si="2"/>
        <v>0.12058899287370138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360</v>
      </c>
      <c r="W32" s="116">
        <v>418</v>
      </c>
      <c r="X32" s="116">
        <v>441</v>
      </c>
      <c r="Y32" s="112">
        <v>477</v>
      </c>
      <c r="Z32" s="112">
        <v>483</v>
      </c>
      <c r="AB32" s="117">
        <f t="shared" si="2"/>
        <v>2.0734953206834376E-2</v>
      </c>
    </row>
    <row r="33" spans="19:32" x14ac:dyDescent="0.25">
      <c r="S33" s="115" t="s">
        <v>79</v>
      </c>
      <c r="T33" s="115"/>
      <c r="U33" s="116"/>
      <c r="V33" s="116">
        <v>613</v>
      </c>
      <c r="W33" s="116">
        <v>755</v>
      </c>
      <c r="X33" s="116">
        <v>771</v>
      </c>
      <c r="Y33" s="112">
        <v>765</v>
      </c>
      <c r="Z33" s="112">
        <v>864</v>
      </c>
      <c r="AB33" s="117">
        <f t="shared" si="2"/>
        <v>3.7091096419678886E-2</v>
      </c>
    </row>
    <row r="34" spans="19:32" x14ac:dyDescent="0.25">
      <c r="S34" s="118" t="s">
        <v>53</v>
      </c>
      <c r="T34" s="118"/>
      <c r="U34" s="119"/>
      <c r="V34" s="119">
        <v>20779</v>
      </c>
      <c r="W34" s="119">
        <v>22181</v>
      </c>
      <c r="X34" s="119">
        <v>22601</v>
      </c>
      <c r="Y34" s="120">
        <v>22592</v>
      </c>
      <c r="Z34" s="120">
        <v>23294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12790</v>
      </c>
      <c r="W37" s="112">
        <v>13512</v>
      </c>
      <c r="X37" s="112">
        <v>13099</v>
      </c>
      <c r="Y37" s="112">
        <v>13854</v>
      </c>
      <c r="Z37" s="112">
        <v>13971</v>
      </c>
      <c r="AB37" s="132">
        <f>Z37/Z40*100</f>
        <v>84.749772520473158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2101</v>
      </c>
      <c r="W38" s="112">
        <v>2233</v>
      </c>
      <c r="X38" s="112">
        <v>2612</v>
      </c>
      <c r="Y38" s="112">
        <v>2431</v>
      </c>
      <c r="Z38" s="112">
        <v>2514</v>
      </c>
      <c r="AB38" s="132">
        <f>Z38/Z40*100</f>
        <v>15.250227479526842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14891</v>
      </c>
      <c r="W40" s="112">
        <v>15745</v>
      </c>
      <c r="X40" s="112">
        <v>15711</v>
      </c>
      <c r="Y40" s="112">
        <v>16285</v>
      </c>
      <c r="Z40" s="112">
        <v>16485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6</v>
      </c>
      <c r="W44" s="112">
        <v>4</v>
      </c>
      <c r="X44" s="112">
        <v>5</v>
      </c>
      <c r="Y44" s="112">
        <v>7</v>
      </c>
      <c r="Z44" s="112">
        <v>6</v>
      </c>
    </row>
    <row r="45" spans="19:32" x14ac:dyDescent="0.25">
      <c r="S45" s="115" t="s">
        <v>37</v>
      </c>
      <c r="T45" s="115"/>
      <c r="U45" s="112"/>
      <c r="V45" s="112">
        <v>225</v>
      </c>
      <c r="W45" s="112">
        <v>230</v>
      </c>
      <c r="X45" s="112">
        <v>254</v>
      </c>
      <c r="Y45" s="112">
        <v>273</v>
      </c>
      <c r="Z45" s="112">
        <v>304</v>
      </c>
    </row>
    <row r="46" spans="19:32" x14ac:dyDescent="0.25">
      <c r="S46" s="115" t="s">
        <v>38</v>
      </c>
      <c r="T46" s="115"/>
      <c r="U46" s="112"/>
      <c r="V46" s="112">
        <v>572</v>
      </c>
      <c r="W46" s="112">
        <v>607</v>
      </c>
      <c r="X46" s="112">
        <v>653</v>
      </c>
      <c r="Y46" s="112">
        <v>588</v>
      </c>
      <c r="Z46" s="112">
        <v>677</v>
      </c>
    </row>
    <row r="47" spans="19:32" x14ac:dyDescent="0.25">
      <c r="S47" s="115" t="s">
        <v>39</v>
      </c>
      <c r="T47" s="115"/>
      <c r="U47" s="112"/>
      <c r="V47" s="112">
        <v>800</v>
      </c>
      <c r="W47" s="112">
        <v>914</v>
      </c>
      <c r="X47" s="112">
        <v>860</v>
      </c>
      <c r="Y47" s="112">
        <v>874</v>
      </c>
      <c r="Z47" s="112">
        <v>818</v>
      </c>
    </row>
    <row r="48" spans="19:32" x14ac:dyDescent="0.25">
      <c r="S48" s="115" t="s">
        <v>40</v>
      </c>
      <c r="T48" s="115"/>
      <c r="U48" s="112"/>
      <c r="V48" s="112">
        <v>972</v>
      </c>
      <c r="W48" s="112">
        <v>943</v>
      </c>
      <c r="X48" s="112">
        <v>973</v>
      </c>
      <c r="Y48" s="112">
        <v>965</v>
      </c>
      <c r="Z48" s="112">
        <v>963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867</v>
      </c>
      <c r="W49" s="112">
        <v>1015</v>
      </c>
      <c r="X49" s="112">
        <v>1014</v>
      </c>
      <c r="Y49" s="112">
        <v>1005</v>
      </c>
      <c r="Z49" s="112">
        <v>972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South Gippsland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829</v>
      </c>
      <c r="W50" s="112">
        <v>909</v>
      </c>
      <c r="X50" s="112">
        <v>887</v>
      </c>
      <c r="Y50" s="112">
        <v>927</v>
      </c>
      <c r="Z50" s="112">
        <v>1019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919</v>
      </c>
      <c r="W51" s="112">
        <v>958</v>
      </c>
      <c r="X51" s="112">
        <v>943</v>
      </c>
      <c r="Y51" s="112">
        <v>917</v>
      </c>
      <c r="Z51" s="112">
        <v>937</v>
      </c>
    </row>
    <row r="52" spans="1:26" ht="15" customHeight="1" x14ac:dyDescent="0.25">
      <c r="S52" s="115" t="s">
        <v>44</v>
      </c>
      <c r="T52" s="115"/>
      <c r="U52" s="112"/>
      <c r="V52" s="112">
        <v>1095</v>
      </c>
      <c r="W52" s="112">
        <v>1128</v>
      </c>
      <c r="X52" s="112">
        <v>1076</v>
      </c>
      <c r="Y52" s="112">
        <v>1094</v>
      </c>
      <c r="Z52" s="112">
        <v>1038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1053</v>
      </c>
      <c r="W53" s="112">
        <v>1178</v>
      </c>
      <c r="X53" s="112">
        <v>1077</v>
      </c>
      <c r="Y53" s="112">
        <v>1082</v>
      </c>
      <c r="Z53" s="112">
        <v>1134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1075</v>
      </c>
      <c r="W54" s="112">
        <v>1187</v>
      </c>
      <c r="X54" s="112">
        <v>1140</v>
      </c>
      <c r="Y54" s="112">
        <v>1174</v>
      </c>
      <c r="Z54" s="112">
        <v>1146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892</v>
      </c>
      <c r="W55" s="112">
        <v>1016</v>
      </c>
      <c r="X55" s="112">
        <v>1006</v>
      </c>
      <c r="Y55" s="112">
        <v>1016</v>
      </c>
      <c r="Z55" s="112">
        <v>1010</v>
      </c>
    </row>
    <row r="56" spans="1:26" ht="15" customHeight="1" x14ac:dyDescent="0.25">
      <c r="S56" s="115" t="s">
        <v>48</v>
      </c>
      <c r="T56" s="115"/>
      <c r="U56" s="112"/>
      <c r="V56" s="112">
        <v>593</v>
      </c>
      <c r="W56" s="112">
        <v>620</v>
      </c>
      <c r="X56" s="112">
        <v>647</v>
      </c>
      <c r="Y56" s="112">
        <v>685</v>
      </c>
      <c r="Z56" s="112">
        <v>713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293</v>
      </c>
      <c r="W57" s="112">
        <v>317</v>
      </c>
      <c r="X57" s="112">
        <v>309</v>
      </c>
      <c r="Y57" s="112">
        <v>343</v>
      </c>
      <c r="Z57" s="112">
        <v>343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116</v>
      </c>
      <c r="W58" s="112">
        <v>131</v>
      </c>
      <c r="X58" s="112">
        <v>121</v>
      </c>
      <c r="Y58" s="112">
        <v>154</v>
      </c>
      <c r="Z58" s="112">
        <v>177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59</v>
      </c>
      <c r="W59" s="112">
        <v>78</v>
      </c>
      <c r="X59" s="112">
        <v>89</v>
      </c>
      <c r="Y59" s="112">
        <v>95</v>
      </c>
      <c r="Z59" s="112">
        <v>77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46</v>
      </c>
      <c r="W60" s="112">
        <v>48</v>
      </c>
      <c r="X60" s="112">
        <v>45</v>
      </c>
      <c r="Y60" s="112">
        <v>43</v>
      </c>
      <c r="Z60" s="112">
        <v>46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10405</v>
      </c>
      <c r="W61" s="112">
        <v>11286</v>
      </c>
      <c r="X61" s="112">
        <v>11098</v>
      </c>
      <c r="Y61" s="112">
        <v>11243</v>
      </c>
      <c r="Z61" s="112">
        <v>11380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4</v>
      </c>
      <c r="W63" s="112">
        <v>8</v>
      </c>
      <c r="X63" s="112">
        <v>15</v>
      </c>
      <c r="Y63" s="112">
        <v>5</v>
      </c>
      <c r="Z63" s="112">
        <v>10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207</v>
      </c>
      <c r="W64" s="112">
        <v>223</v>
      </c>
      <c r="X64" s="112">
        <v>294</v>
      </c>
      <c r="Y64" s="112">
        <v>317</v>
      </c>
      <c r="Z64" s="112">
        <v>361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South Gippsland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616</v>
      </c>
      <c r="W65" s="112">
        <v>652</v>
      </c>
      <c r="X65" s="112">
        <v>619</v>
      </c>
      <c r="Y65" s="112">
        <v>603</v>
      </c>
      <c r="Z65" s="112">
        <v>719</v>
      </c>
    </row>
    <row r="66" spans="1:26" x14ac:dyDescent="0.25">
      <c r="S66" s="115" t="s">
        <v>39</v>
      </c>
      <c r="T66" s="115"/>
      <c r="U66" s="112"/>
      <c r="V66" s="112">
        <v>813</v>
      </c>
      <c r="W66" s="112">
        <v>838</v>
      </c>
      <c r="X66" s="112">
        <v>915</v>
      </c>
      <c r="Y66" s="112">
        <v>865</v>
      </c>
      <c r="Z66" s="112">
        <v>907</v>
      </c>
    </row>
    <row r="67" spans="1:26" x14ac:dyDescent="0.25">
      <c r="S67" s="115" t="s">
        <v>40</v>
      </c>
      <c r="T67" s="115"/>
      <c r="U67" s="112"/>
      <c r="V67" s="112">
        <v>901</v>
      </c>
      <c r="W67" s="112">
        <v>971</v>
      </c>
      <c r="X67" s="112">
        <v>1075</v>
      </c>
      <c r="Y67" s="112">
        <v>985</v>
      </c>
      <c r="Z67" s="112">
        <v>970</v>
      </c>
    </row>
    <row r="68" spans="1:26" x14ac:dyDescent="0.25">
      <c r="S68" s="115" t="s">
        <v>41</v>
      </c>
      <c r="T68" s="115"/>
      <c r="U68" s="112"/>
      <c r="V68" s="112">
        <v>828</v>
      </c>
      <c r="W68" s="112">
        <v>869</v>
      </c>
      <c r="X68" s="112">
        <v>898</v>
      </c>
      <c r="Y68" s="112">
        <v>954</v>
      </c>
      <c r="Z68" s="112">
        <v>1003</v>
      </c>
    </row>
    <row r="69" spans="1:26" x14ac:dyDescent="0.25">
      <c r="S69" s="115" t="s">
        <v>42</v>
      </c>
      <c r="T69" s="115"/>
      <c r="U69" s="112"/>
      <c r="V69" s="112">
        <v>791</v>
      </c>
      <c r="W69" s="112">
        <v>844</v>
      </c>
      <c r="X69" s="112">
        <v>944</v>
      </c>
      <c r="Y69" s="112">
        <v>959</v>
      </c>
      <c r="Z69" s="112">
        <v>1000</v>
      </c>
    </row>
    <row r="70" spans="1:26" x14ac:dyDescent="0.25">
      <c r="S70" s="115" t="s">
        <v>43</v>
      </c>
      <c r="T70" s="115"/>
      <c r="U70" s="112"/>
      <c r="V70" s="112">
        <v>987</v>
      </c>
      <c r="W70" s="112">
        <v>923</v>
      </c>
      <c r="X70" s="112">
        <v>978</v>
      </c>
      <c r="Y70" s="112">
        <v>935</v>
      </c>
      <c r="Z70" s="112">
        <v>985</v>
      </c>
    </row>
    <row r="71" spans="1:26" x14ac:dyDescent="0.25">
      <c r="S71" s="115" t="s">
        <v>44</v>
      </c>
      <c r="T71" s="115"/>
      <c r="U71" s="112"/>
      <c r="V71" s="112">
        <v>1238</v>
      </c>
      <c r="W71" s="112">
        <v>1316</v>
      </c>
      <c r="X71" s="112">
        <v>1294</v>
      </c>
      <c r="Y71" s="112">
        <v>1212</v>
      </c>
      <c r="Z71" s="112">
        <v>1218</v>
      </c>
    </row>
    <row r="72" spans="1:26" x14ac:dyDescent="0.25">
      <c r="S72" s="115" t="s">
        <v>45</v>
      </c>
      <c r="T72" s="115"/>
      <c r="U72" s="112"/>
      <c r="V72" s="112">
        <v>1093</v>
      </c>
      <c r="W72" s="112">
        <v>1137</v>
      </c>
      <c r="X72" s="112">
        <v>1250</v>
      </c>
      <c r="Y72" s="112">
        <v>1251</v>
      </c>
      <c r="Z72" s="112">
        <v>1325</v>
      </c>
    </row>
    <row r="73" spans="1:26" x14ac:dyDescent="0.25">
      <c r="S73" s="115" t="s">
        <v>46</v>
      </c>
      <c r="T73" s="115"/>
      <c r="U73" s="112"/>
      <c r="V73" s="112">
        <v>1172</v>
      </c>
      <c r="W73" s="112">
        <v>1216</v>
      </c>
      <c r="X73" s="112">
        <v>1237</v>
      </c>
      <c r="Y73" s="112">
        <v>1214</v>
      </c>
      <c r="Z73" s="112">
        <v>1225</v>
      </c>
    </row>
    <row r="74" spans="1:26" x14ac:dyDescent="0.25">
      <c r="S74" s="115" t="s">
        <v>47</v>
      </c>
      <c r="T74" s="115"/>
      <c r="U74" s="112"/>
      <c r="V74" s="112">
        <v>896</v>
      </c>
      <c r="W74" s="112">
        <v>936</v>
      </c>
      <c r="X74" s="112">
        <v>1016</v>
      </c>
      <c r="Y74" s="112">
        <v>1039</v>
      </c>
      <c r="Z74" s="112">
        <v>1100</v>
      </c>
    </row>
    <row r="75" spans="1:26" x14ac:dyDescent="0.25">
      <c r="S75" s="115" t="s">
        <v>48</v>
      </c>
      <c r="T75" s="115"/>
      <c r="U75" s="112"/>
      <c r="V75" s="112">
        <v>452</v>
      </c>
      <c r="W75" s="112">
        <v>505</v>
      </c>
      <c r="X75" s="112">
        <v>534</v>
      </c>
      <c r="Y75" s="112">
        <v>543</v>
      </c>
      <c r="Z75" s="112">
        <v>589</v>
      </c>
    </row>
    <row r="76" spans="1:26" x14ac:dyDescent="0.25">
      <c r="S76" s="115" t="s">
        <v>49</v>
      </c>
      <c r="T76" s="115"/>
      <c r="U76" s="112"/>
      <c r="V76" s="112">
        <v>185</v>
      </c>
      <c r="W76" s="112">
        <v>222</v>
      </c>
      <c r="X76" s="112">
        <v>218</v>
      </c>
      <c r="Y76" s="112">
        <v>254</v>
      </c>
      <c r="Z76" s="112">
        <v>254</v>
      </c>
    </row>
    <row r="77" spans="1:26" x14ac:dyDescent="0.25">
      <c r="S77" s="115" t="s">
        <v>50</v>
      </c>
      <c r="T77" s="115"/>
      <c r="U77" s="112"/>
      <c r="V77" s="112">
        <v>90</v>
      </c>
      <c r="W77" s="112">
        <v>118</v>
      </c>
      <c r="X77" s="112">
        <v>114</v>
      </c>
      <c r="Y77" s="112">
        <v>107</v>
      </c>
      <c r="Z77" s="112">
        <v>118</v>
      </c>
    </row>
    <row r="78" spans="1:26" x14ac:dyDescent="0.25">
      <c r="S78" s="115" t="s">
        <v>51</v>
      </c>
      <c r="T78" s="115"/>
      <c r="U78" s="112"/>
      <c r="V78" s="112">
        <v>61</v>
      </c>
      <c r="W78" s="112">
        <v>59</v>
      </c>
      <c r="X78" s="112">
        <v>61</v>
      </c>
      <c r="Y78" s="112">
        <v>62</v>
      </c>
      <c r="Z78" s="112">
        <v>64</v>
      </c>
    </row>
    <row r="79" spans="1:26" x14ac:dyDescent="0.25">
      <c r="S79" s="115" t="s">
        <v>52</v>
      </c>
      <c r="T79" s="115"/>
      <c r="U79" s="112"/>
      <c r="V79" s="112">
        <v>39</v>
      </c>
      <c r="W79" s="112">
        <v>54</v>
      </c>
      <c r="X79" s="112">
        <v>39</v>
      </c>
      <c r="Y79" s="112">
        <v>49</v>
      </c>
      <c r="Z79" s="112">
        <v>48</v>
      </c>
    </row>
    <row r="80" spans="1:26" x14ac:dyDescent="0.25">
      <c r="S80" s="118" t="s">
        <v>53</v>
      </c>
      <c r="T80" s="118"/>
      <c r="U80" s="112"/>
      <c r="V80" s="112">
        <v>10373</v>
      </c>
      <c r="W80" s="112">
        <v>10895</v>
      </c>
      <c r="X80" s="112">
        <v>11503</v>
      </c>
      <c r="Y80" s="112">
        <v>11353</v>
      </c>
      <c r="Z80" s="112">
        <v>11896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South Gippsland</v>
      </c>
      <c r="D83" s="144"/>
      <c r="E83" s="144"/>
      <c r="F83" s="144"/>
      <c r="G83" s="144"/>
      <c r="H83" s="47"/>
      <c r="I83" s="47"/>
      <c r="J83" s="145" t="str">
        <f>'State data for spotlight'!A1</f>
        <v>Victoria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712</v>
      </c>
      <c r="W83" s="112">
        <v>738</v>
      </c>
      <c r="X83" s="112">
        <v>758</v>
      </c>
      <c r="Y83" s="112">
        <v>806</v>
      </c>
      <c r="Z83" s="112">
        <v>796</v>
      </c>
      <c r="AD83" s="117"/>
    </row>
    <row r="84" spans="1:30" ht="15" customHeight="1" x14ac:dyDescent="0.25">
      <c r="A84" s="46"/>
      <c r="B84" s="46"/>
      <c r="C84" s="48"/>
      <c r="D84" s="139" t="s">
        <v>0</v>
      </c>
      <c r="E84" s="139"/>
      <c r="F84" s="139" t="s">
        <v>201</v>
      </c>
      <c r="G84" s="139"/>
      <c r="H84" s="48"/>
      <c r="I84" s="48"/>
      <c r="J84" s="48"/>
      <c r="K84" s="48"/>
      <c r="L84" s="139" t="s">
        <v>0</v>
      </c>
      <c r="M84" s="139"/>
      <c r="N84" s="139" t="s">
        <v>201</v>
      </c>
      <c r="O84" s="139"/>
      <c r="S84" s="115" t="s">
        <v>57</v>
      </c>
      <c r="T84" s="115"/>
      <c r="U84" s="112"/>
      <c r="V84" s="112">
        <v>632</v>
      </c>
      <c r="W84" s="112">
        <v>664</v>
      </c>
      <c r="X84" s="112">
        <v>685</v>
      </c>
      <c r="Y84" s="112">
        <v>695</v>
      </c>
      <c r="Z84" s="112">
        <v>676</v>
      </c>
    </row>
    <row r="85" spans="1:30" ht="15" customHeight="1" x14ac:dyDescent="0.25">
      <c r="A85" s="46"/>
      <c r="B85" s="46"/>
      <c r="C85" s="58" t="s">
        <v>1</v>
      </c>
      <c r="D85" s="139" t="s">
        <v>2</v>
      </c>
      <c r="E85" s="139"/>
      <c r="F85" s="139" t="str">
        <f>"since "&amp;$V$2</f>
        <v>since 2016-17</v>
      </c>
      <c r="G85" s="139"/>
      <c r="H85" s="48"/>
      <c r="I85" s="48"/>
      <c r="J85" s="48"/>
      <c r="K85" s="58" t="s">
        <v>1</v>
      </c>
      <c r="L85" s="139" t="s">
        <v>2</v>
      </c>
      <c r="M85" s="139"/>
      <c r="N85" s="139" t="str">
        <f>"since "&amp;$V$2</f>
        <v>since 2016-17</v>
      </c>
      <c r="O85" s="139"/>
      <c r="S85" s="115" t="s">
        <v>195</v>
      </c>
      <c r="T85" s="115"/>
      <c r="U85" s="112"/>
      <c r="V85" s="112">
        <v>1239</v>
      </c>
      <c r="W85" s="112">
        <v>1371</v>
      </c>
      <c r="X85" s="112">
        <v>1384</v>
      </c>
      <c r="Y85" s="112">
        <v>1405</v>
      </c>
      <c r="Z85" s="112">
        <v>1442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23,294</v>
      </c>
      <c r="D86" s="96">
        <f t="shared" ref="D86:D91" si="4">AD4</f>
        <v>3.0890423083731688E-2</v>
      </c>
      <c r="E86" s="97">
        <f t="shared" ref="E86:E91" si="5">AD4</f>
        <v>3.0890423083731688E-2</v>
      </c>
      <c r="F86" s="96">
        <f t="shared" ref="F86:F91" si="6">AF4</f>
        <v>0.12071205196054846</v>
      </c>
      <c r="G86" s="97">
        <f t="shared" ref="G86:G91" si="7">AF4</f>
        <v>0.12071205196054846</v>
      </c>
      <c r="H86" s="57"/>
      <c r="I86" s="57"/>
      <c r="J86" s="140" t="str">
        <f>'State data for spotlight'!J4</f>
        <v>5,274,707</v>
      </c>
      <c r="K86" s="140"/>
      <c r="L86" s="96">
        <f>'State data for spotlight'!L4</f>
        <v>1.4421743640712803E-2</v>
      </c>
      <c r="M86" s="97">
        <f>'State data for spotlight'!L4</f>
        <v>1.4421743640712803E-2</v>
      </c>
      <c r="N86" s="96">
        <f>'State data for spotlight'!N4</f>
        <v>8.438148994686534E-2</v>
      </c>
      <c r="O86" s="97">
        <f>'State data for spotlight'!N4</f>
        <v>8.438148994686534E-2</v>
      </c>
      <c r="S86" s="115" t="s">
        <v>196</v>
      </c>
      <c r="T86" s="115"/>
      <c r="U86" s="112"/>
      <c r="V86" s="112">
        <v>302</v>
      </c>
      <c r="W86" s="112">
        <v>320</v>
      </c>
      <c r="X86" s="112">
        <v>354</v>
      </c>
      <c r="Y86" s="112">
        <v>356</v>
      </c>
      <c r="Z86" s="112">
        <v>365</v>
      </c>
    </row>
    <row r="87" spans="1:30" ht="15" customHeight="1" x14ac:dyDescent="0.25">
      <c r="A87" s="98" t="s">
        <v>4</v>
      </c>
      <c r="B87" s="49"/>
      <c r="C87" s="57" t="str">
        <f t="shared" si="3"/>
        <v>11,380</v>
      </c>
      <c r="D87" s="96">
        <f t="shared" si="4"/>
        <v>1.1915347679174904E-2</v>
      </c>
      <c r="E87" s="97">
        <f t="shared" si="5"/>
        <v>1.1915347679174904E-2</v>
      </c>
      <c r="F87" s="96">
        <f t="shared" si="6"/>
        <v>9.3704949543488736E-2</v>
      </c>
      <c r="G87" s="97">
        <f t="shared" si="7"/>
        <v>9.3704949543488736E-2</v>
      </c>
      <c r="H87" s="57"/>
      <c r="I87" s="57"/>
      <c r="J87" s="140" t="str">
        <f>'State data for spotlight'!J5</f>
        <v>2,678,317</v>
      </c>
      <c r="K87" s="140"/>
      <c r="L87" s="96">
        <f>'State data for spotlight'!L5</f>
        <v>7.6054295905234603E-3</v>
      </c>
      <c r="M87" s="97">
        <f>'State data for spotlight'!L5</f>
        <v>7.6054295905234603E-3</v>
      </c>
      <c r="N87" s="96">
        <f>'State data for spotlight'!N5</f>
        <v>7.1082164833552008E-2</v>
      </c>
      <c r="O87" s="97">
        <f>'State data for spotlight'!N5</f>
        <v>7.1082164833552008E-2</v>
      </c>
      <c r="S87" s="115" t="s">
        <v>197</v>
      </c>
      <c r="T87" s="115"/>
      <c r="U87" s="112"/>
      <c r="V87" s="112">
        <v>206</v>
      </c>
      <c r="W87" s="112">
        <v>202</v>
      </c>
      <c r="X87" s="112">
        <v>195</v>
      </c>
      <c r="Y87" s="112">
        <v>204</v>
      </c>
      <c r="Z87" s="112">
        <v>209</v>
      </c>
    </row>
    <row r="88" spans="1:30" ht="15" customHeight="1" x14ac:dyDescent="0.25">
      <c r="A88" s="98" t="s">
        <v>5</v>
      </c>
      <c r="B88" s="49"/>
      <c r="C88" s="57" t="str">
        <f t="shared" si="3"/>
        <v>11,896</v>
      </c>
      <c r="D88" s="96">
        <f t="shared" si="4"/>
        <v>4.8290447655974678E-2</v>
      </c>
      <c r="E88" s="97">
        <f t="shared" si="5"/>
        <v>4.8290447655974678E-2</v>
      </c>
      <c r="F88" s="96">
        <f t="shared" si="6"/>
        <v>0.14660240963855431</v>
      </c>
      <c r="G88" s="97">
        <f t="shared" si="7"/>
        <v>0.14660240963855431</v>
      </c>
      <c r="H88" s="57"/>
      <c r="I88" s="57"/>
      <c r="J88" s="140" t="str">
        <f>'State data for spotlight'!J6</f>
        <v>2,593,620</v>
      </c>
      <c r="K88" s="140"/>
      <c r="L88" s="96">
        <f>'State data for spotlight'!L6</f>
        <v>2.0458990541862843E-2</v>
      </c>
      <c r="M88" s="97">
        <f>'State data for spotlight'!L6</f>
        <v>2.0458990541862843E-2</v>
      </c>
      <c r="N88" s="96">
        <f>'State data for spotlight'!N6</f>
        <v>9.7278654845571522E-2</v>
      </c>
      <c r="O88" s="97">
        <f>'State data for spotlight'!N6</f>
        <v>9.7278654845571522E-2</v>
      </c>
      <c r="S88" s="115" t="s">
        <v>198</v>
      </c>
      <c r="T88" s="115"/>
      <c r="U88" s="112"/>
      <c r="V88" s="112">
        <v>314</v>
      </c>
      <c r="W88" s="112">
        <v>343</v>
      </c>
      <c r="X88" s="112">
        <v>355</v>
      </c>
      <c r="Y88" s="112">
        <v>370</v>
      </c>
      <c r="Z88" s="112">
        <v>379</v>
      </c>
    </row>
    <row r="89" spans="1:30" ht="15" customHeight="1" x14ac:dyDescent="0.25">
      <c r="A89" s="49" t="s">
        <v>6</v>
      </c>
      <c r="B89" s="49"/>
      <c r="C89" s="57" t="str">
        <f t="shared" si="3"/>
        <v>16,487</v>
      </c>
      <c r="D89" s="96">
        <f t="shared" si="4"/>
        <v>1.2466224514861235E-2</v>
      </c>
      <c r="E89" s="97">
        <f t="shared" si="5"/>
        <v>1.2466224514861235E-2</v>
      </c>
      <c r="F89" s="96">
        <f t="shared" si="6"/>
        <v>0.1072531900604432</v>
      </c>
      <c r="G89" s="97">
        <f t="shared" si="7"/>
        <v>0.1072531900604432</v>
      </c>
      <c r="H89" s="57"/>
      <c r="I89" s="57"/>
      <c r="J89" s="140" t="str">
        <f>'State data for spotlight'!J7</f>
        <v>3,674,745</v>
      </c>
      <c r="K89" s="140"/>
      <c r="L89" s="96">
        <f>'State data for spotlight'!L7</f>
        <v>-4.8048916624486848E-3</v>
      </c>
      <c r="M89" s="97">
        <f>'State data for spotlight'!L7</f>
        <v>-4.8048916624486848E-3</v>
      </c>
      <c r="N89" s="96">
        <f>'State data for spotlight'!N7</f>
        <v>6.9960159780158238E-2</v>
      </c>
      <c r="O89" s="97">
        <f>'State data for spotlight'!N7</f>
        <v>6.9960159780158238E-2</v>
      </c>
      <c r="S89" s="115" t="s">
        <v>199</v>
      </c>
      <c r="T89" s="115"/>
      <c r="U89" s="112"/>
      <c r="V89" s="112">
        <v>774</v>
      </c>
      <c r="W89" s="112">
        <v>813</v>
      </c>
      <c r="X89" s="112">
        <v>793</v>
      </c>
      <c r="Y89" s="112">
        <v>827</v>
      </c>
      <c r="Z89" s="112">
        <v>801</v>
      </c>
    </row>
    <row r="90" spans="1:30" ht="15" customHeight="1" x14ac:dyDescent="0.25">
      <c r="A90" s="49" t="s">
        <v>98</v>
      </c>
      <c r="B90" s="49"/>
      <c r="C90" s="57" t="str">
        <f t="shared" si="3"/>
        <v>$39,867</v>
      </c>
      <c r="D90" s="96">
        <f t="shared" si="4"/>
        <v>3.6521178898631712E-2</v>
      </c>
      <c r="E90" s="97">
        <f t="shared" si="5"/>
        <v>3.6521178898631712E-2</v>
      </c>
      <c r="F90" s="96">
        <f t="shared" si="6"/>
        <v>0.14331931441615953</v>
      </c>
      <c r="G90" s="97">
        <f t="shared" si="7"/>
        <v>0.14331931441615953</v>
      </c>
      <c r="H90" s="57"/>
      <c r="I90" s="57"/>
      <c r="J90" s="57"/>
      <c r="K90" s="57" t="str">
        <f>'State data for spotlight'!J8</f>
        <v>$47,209</v>
      </c>
      <c r="L90" s="96">
        <f>'State data for spotlight'!L8</f>
        <v>5.506898121546655E-2</v>
      </c>
      <c r="M90" s="97">
        <f>'State data for spotlight'!L8</f>
        <v>5.506898121546655E-2</v>
      </c>
      <c r="N90" s="96">
        <f>'State data for spotlight'!N8</f>
        <v>0.1204561491199776</v>
      </c>
      <c r="O90" s="97">
        <f>'State data for spotlight'!N8</f>
        <v>0.1204561491199776</v>
      </c>
      <c r="S90" s="115" t="s">
        <v>58</v>
      </c>
      <c r="T90" s="115"/>
      <c r="U90" s="112"/>
      <c r="V90" s="112">
        <v>973</v>
      </c>
      <c r="W90" s="112">
        <v>1018</v>
      </c>
      <c r="X90" s="112">
        <v>1033</v>
      </c>
      <c r="Y90" s="112">
        <v>1099</v>
      </c>
      <c r="Z90" s="112">
        <v>1101</v>
      </c>
    </row>
    <row r="91" spans="1:30" ht="15" customHeight="1" x14ac:dyDescent="0.25">
      <c r="A91" s="49" t="s">
        <v>7</v>
      </c>
      <c r="B91" s="49"/>
      <c r="C91" s="57" t="str">
        <f t="shared" si="3"/>
        <v>$858.4 mil</v>
      </c>
      <c r="D91" s="96">
        <f t="shared" si="4"/>
        <v>5.7995339583132743E-2</v>
      </c>
      <c r="E91" s="97">
        <f t="shared" si="5"/>
        <v>5.7995339583132743E-2</v>
      </c>
      <c r="F91" s="96">
        <f t="shared" si="6"/>
        <v>0.31864683089312451</v>
      </c>
      <c r="G91" s="97">
        <f t="shared" si="7"/>
        <v>0.31864683089312451</v>
      </c>
      <c r="H91" s="57"/>
      <c r="I91" s="57"/>
      <c r="J91" s="57"/>
      <c r="K91" s="57" t="str">
        <f>'State data for spotlight'!J9</f>
        <v>$245.4 bil</v>
      </c>
      <c r="L91" s="96">
        <f>'State data for spotlight'!L9</f>
        <v>4.7371657837374626E-2</v>
      </c>
      <c r="M91" s="97">
        <f>'State data for spotlight'!L9</f>
        <v>4.7371657837374626E-2</v>
      </c>
      <c r="N91" s="96">
        <f>'State data for spotlight'!N9</f>
        <v>0.24227335855331145</v>
      </c>
      <c r="O91" s="97">
        <f>'State data for spotlight'!N9</f>
        <v>0.24227335855331145</v>
      </c>
      <c r="S91" s="118" t="s">
        <v>53</v>
      </c>
      <c r="T91" s="118"/>
      <c r="U91" s="112"/>
      <c r="V91" s="112">
        <v>7705</v>
      </c>
      <c r="W91" s="112">
        <v>8163</v>
      </c>
      <c r="X91" s="112">
        <v>8052</v>
      </c>
      <c r="Y91" s="112">
        <v>8349</v>
      </c>
      <c r="Z91" s="112">
        <v>8360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5" t="s">
        <v>202</v>
      </c>
      <c r="S93" s="115" t="s">
        <v>56</v>
      </c>
      <c r="T93" s="115"/>
      <c r="U93" s="112"/>
      <c r="V93" s="112">
        <v>478</v>
      </c>
      <c r="W93" s="112">
        <v>539</v>
      </c>
      <c r="X93" s="112">
        <v>554</v>
      </c>
      <c r="Y93" s="112">
        <v>587</v>
      </c>
      <c r="Z93" s="112">
        <v>641</v>
      </c>
    </row>
    <row r="94" spans="1:30" ht="15" customHeight="1" x14ac:dyDescent="0.25">
      <c r="A94" s="136" t="s">
        <v>203</v>
      </c>
      <c r="S94" s="115" t="s">
        <v>57</v>
      </c>
      <c r="T94" s="115"/>
      <c r="U94" s="112"/>
      <c r="V94" s="112">
        <v>1274</v>
      </c>
      <c r="W94" s="112">
        <v>1350</v>
      </c>
      <c r="X94" s="112">
        <v>1394</v>
      </c>
      <c r="Y94" s="112">
        <v>1427</v>
      </c>
      <c r="Z94" s="112">
        <v>1471</v>
      </c>
    </row>
    <row r="95" spans="1:30" ht="15" customHeight="1" x14ac:dyDescent="0.25">
      <c r="A95" s="134" t="s">
        <v>286</v>
      </c>
      <c r="S95" s="115" t="s">
        <v>195</v>
      </c>
      <c r="T95" s="115"/>
      <c r="U95" s="112"/>
      <c r="V95" s="112">
        <v>256</v>
      </c>
      <c r="W95" s="112">
        <v>287</v>
      </c>
      <c r="X95" s="112">
        <v>307</v>
      </c>
      <c r="Y95" s="112">
        <v>329</v>
      </c>
      <c r="Z95" s="112">
        <v>329</v>
      </c>
    </row>
    <row r="96" spans="1:30" ht="15" customHeight="1" x14ac:dyDescent="0.25">
      <c r="A96" s="135" t="s">
        <v>278</v>
      </c>
      <c r="S96" s="115" t="s">
        <v>196</v>
      </c>
      <c r="T96" s="115"/>
      <c r="U96" s="112"/>
      <c r="V96" s="112">
        <v>953</v>
      </c>
      <c r="W96" s="112">
        <v>1038</v>
      </c>
      <c r="X96" s="112">
        <v>1109</v>
      </c>
      <c r="Y96" s="112">
        <v>1159</v>
      </c>
      <c r="Z96" s="112">
        <v>1181</v>
      </c>
    </row>
    <row r="97" spans="1:32" ht="15" customHeight="1" x14ac:dyDescent="0.25">
      <c r="A97" s="134" t="s">
        <v>290</v>
      </c>
      <c r="S97" s="115" t="s">
        <v>197</v>
      </c>
      <c r="T97" s="115"/>
      <c r="U97" s="112"/>
      <c r="V97" s="112">
        <v>975</v>
      </c>
      <c r="W97" s="112">
        <v>1021</v>
      </c>
      <c r="X97" s="112">
        <v>1053</v>
      </c>
      <c r="Y97" s="112">
        <v>1040</v>
      </c>
      <c r="Z97" s="112">
        <v>1057</v>
      </c>
    </row>
    <row r="98" spans="1:32" ht="15" customHeight="1" x14ac:dyDescent="0.25">
      <c r="A98" s="134" t="s">
        <v>291</v>
      </c>
      <c r="S98" s="115" t="s">
        <v>198</v>
      </c>
      <c r="T98" s="115"/>
      <c r="U98" s="112"/>
      <c r="V98" s="112">
        <v>733</v>
      </c>
      <c r="W98" s="112">
        <v>783</v>
      </c>
      <c r="X98" s="112">
        <v>775</v>
      </c>
      <c r="Y98" s="112">
        <v>778</v>
      </c>
      <c r="Z98" s="112">
        <v>784</v>
      </c>
    </row>
    <row r="99" spans="1:32" ht="15" customHeight="1" x14ac:dyDescent="0.25">
      <c r="S99" s="115" t="s">
        <v>199</v>
      </c>
      <c r="T99" s="115"/>
      <c r="U99" s="112"/>
      <c r="V99" s="112">
        <v>55</v>
      </c>
      <c r="W99" s="112">
        <v>54</v>
      </c>
      <c r="X99" s="112">
        <v>54</v>
      </c>
      <c r="Y99" s="112">
        <v>49</v>
      </c>
      <c r="Z99" s="112">
        <v>48</v>
      </c>
    </row>
    <row r="100" spans="1:32" ht="15" customHeight="1" x14ac:dyDescent="0.25">
      <c r="S100" s="115" t="s">
        <v>58</v>
      </c>
      <c r="T100" s="115"/>
      <c r="U100" s="112"/>
      <c r="V100" s="112">
        <v>567</v>
      </c>
      <c r="W100" s="112">
        <v>585</v>
      </c>
      <c r="X100" s="112">
        <v>574</v>
      </c>
      <c r="Y100" s="112">
        <v>619</v>
      </c>
      <c r="Z100" s="112">
        <v>631</v>
      </c>
    </row>
    <row r="101" spans="1:32" x14ac:dyDescent="0.25">
      <c r="A101" s="18"/>
      <c r="S101" s="118" t="s">
        <v>53</v>
      </c>
      <c r="T101" s="118"/>
      <c r="U101" s="112"/>
      <c r="V101" s="112">
        <v>7190</v>
      </c>
      <c r="W101" s="112">
        <v>7588</v>
      </c>
      <c r="X101" s="112">
        <v>7661</v>
      </c>
      <c r="Y101" s="112">
        <v>7934</v>
      </c>
      <c r="Z101" s="112">
        <v>8111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204</v>
      </c>
      <c r="Y103" s="106" t="s">
        <v>281</v>
      </c>
      <c r="Z103" s="106" t="s">
        <v>287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14119</v>
      </c>
      <c r="W104" s="112">
        <v>14696</v>
      </c>
      <c r="X104" s="112">
        <v>15112</v>
      </c>
      <c r="Y104" s="112">
        <v>15607</v>
      </c>
      <c r="Z104" s="112">
        <v>15607</v>
      </c>
      <c r="AB104" s="109" t="str">
        <f>TEXT(Z104,"###,###")</f>
        <v>15,607</v>
      </c>
      <c r="AD104" s="130">
        <f>Z104/($Z$4)*100</f>
        <v>67.000085859019492</v>
      </c>
      <c r="AF104" s="109"/>
    </row>
    <row r="105" spans="1:32" x14ac:dyDescent="0.25">
      <c r="S105" s="115" t="s">
        <v>17</v>
      </c>
      <c r="T105" s="115"/>
      <c r="U105" s="112"/>
      <c r="V105" s="112">
        <v>3641</v>
      </c>
      <c r="W105" s="112">
        <v>3587</v>
      </c>
      <c r="X105" s="112">
        <v>4066</v>
      </c>
      <c r="Y105" s="112">
        <v>3759</v>
      </c>
      <c r="Z105" s="112">
        <v>3770</v>
      </c>
      <c r="AB105" s="109" t="str">
        <f>TEXT(Z105,"###,###")</f>
        <v>3,770</v>
      </c>
      <c r="AD105" s="130">
        <f>Z105/($Z$4)*100</f>
        <v>16.184425173864515</v>
      </c>
      <c r="AF105" s="109"/>
    </row>
    <row r="106" spans="1:32" x14ac:dyDescent="0.25">
      <c r="S106" s="118" t="s">
        <v>53</v>
      </c>
      <c r="T106" s="118"/>
      <c r="U106" s="120"/>
      <c r="V106" s="120">
        <v>17760</v>
      </c>
      <c r="W106" s="120">
        <v>18283</v>
      </c>
      <c r="X106" s="120">
        <v>19178</v>
      </c>
      <c r="Y106" s="120">
        <v>19366</v>
      </c>
      <c r="Z106" s="120">
        <v>19377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4088</v>
      </c>
      <c r="W108" s="112">
        <v>4590</v>
      </c>
      <c r="X108" s="112">
        <v>4553</v>
      </c>
      <c r="Y108" s="112">
        <v>4437</v>
      </c>
      <c r="Z108" s="112">
        <v>4781</v>
      </c>
      <c r="AB108" s="109" t="str">
        <f>TEXT(Z108,"###,###")</f>
        <v>4,781</v>
      </c>
      <c r="AD108" s="130">
        <f>Z108/($Z$4)*100</f>
        <v>20.524598609083885</v>
      </c>
      <c r="AF108" s="109"/>
    </row>
    <row r="109" spans="1:32" x14ac:dyDescent="0.25">
      <c r="S109" s="115" t="s">
        <v>20</v>
      </c>
      <c r="T109" s="115"/>
      <c r="U109" s="112"/>
      <c r="V109" s="112">
        <v>3212</v>
      </c>
      <c r="W109" s="112">
        <v>3402</v>
      </c>
      <c r="X109" s="112">
        <v>3556</v>
      </c>
      <c r="Y109" s="112">
        <v>3570</v>
      </c>
      <c r="Z109" s="112">
        <v>3840</v>
      </c>
      <c r="AB109" s="109" t="str">
        <f>TEXT(Z109,"###,###")</f>
        <v>3,840</v>
      </c>
      <c r="AD109" s="130">
        <f>Z109/($Z$4)*100</f>
        <v>16.484931742079507</v>
      </c>
      <c r="AF109" s="109"/>
    </row>
    <row r="110" spans="1:32" x14ac:dyDescent="0.25">
      <c r="S110" s="115" t="s">
        <v>21</v>
      </c>
      <c r="T110" s="115"/>
      <c r="U110" s="112"/>
      <c r="V110" s="112">
        <v>4192</v>
      </c>
      <c r="W110" s="112">
        <v>4154</v>
      </c>
      <c r="X110" s="112">
        <v>4264</v>
      </c>
      <c r="Y110" s="112">
        <v>4442</v>
      </c>
      <c r="Z110" s="112">
        <v>4559</v>
      </c>
      <c r="AB110" s="109" t="str">
        <f>TEXT(Z110,"###,###")</f>
        <v>4,559</v>
      </c>
      <c r="AD110" s="130">
        <f>Z110/($Z$4)*100</f>
        <v>19.571563492744911</v>
      </c>
      <c r="AF110" s="109"/>
    </row>
    <row r="111" spans="1:32" x14ac:dyDescent="0.25">
      <c r="S111" s="115" t="s">
        <v>22</v>
      </c>
      <c r="T111" s="115"/>
      <c r="U111" s="112"/>
      <c r="V111" s="112">
        <v>5691</v>
      </c>
      <c r="W111" s="112">
        <v>6078</v>
      </c>
      <c r="X111" s="112">
        <v>6579</v>
      </c>
      <c r="Y111" s="112">
        <v>6347</v>
      </c>
      <c r="Z111" s="112">
        <v>6508</v>
      </c>
      <c r="AB111" s="109" t="str">
        <f>TEXT(Z111,"###,###")</f>
        <v>6,508</v>
      </c>
      <c r="AD111" s="130">
        <f>Z111/($Z$4)*100</f>
        <v>27.938524942045163</v>
      </c>
      <c r="AF111" s="109"/>
    </row>
    <row r="112" spans="1:32" x14ac:dyDescent="0.25">
      <c r="S112" s="118" t="s">
        <v>53</v>
      </c>
      <c r="T112" s="118"/>
      <c r="U112" s="112"/>
      <c r="V112" s="112">
        <v>20785</v>
      </c>
      <c r="W112" s="112">
        <v>22183</v>
      </c>
      <c r="X112" s="112">
        <v>22599</v>
      </c>
      <c r="Y112" s="112">
        <v>22592</v>
      </c>
      <c r="Z112" s="112">
        <v>23294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44.91</v>
      </c>
      <c r="W118" s="131">
        <v>45.12</v>
      </c>
      <c r="X118" s="131">
        <v>44.89</v>
      </c>
      <c r="Y118" s="131">
        <v>45.18</v>
      </c>
      <c r="Z118" s="131">
        <v>45.25</v>
      </c>
      <c r="AB118" s="109" t="str">
        <f>TEXT(Z118,"##.0")</f>
        <v>45.3</v>
      </c>
    </row>
    <row r="120" spans="19:32" x14ac:dyDescent="0.25">
      <c r="S120" s="101" t="s">
        <v>100</v>
      </c>
      <c r="T120" s="112"/>
      <c r="U120" s="112"/>
      <c r="V120" s="112">
        <v>10213</v>
      </c>
      <c r="W120" s="112">
        <v>10730</v>
      </c>
      <c r="X120" s="112">
        <v>10841</v>
      </c>
      <c r="Y120" s="112">
        <v>11249</v>
      </c>
      <c r="Z120" s="112">
        <v>11437</v>
      </c>
      <c r="AB120" s="109" t="str">
        <f>TEXT(Z120,"###,###")</f>
        <v>11,437</v>
      </c>
    </row>
    <row r="121" spans="19:32" x14ac:dyDescent="0.25">
      <c r="S121" s="101" t="s">
        <v>101</v>
      </c>
      <c r="T121" s="112"/>
      <c r="U121" s="112"/>
      <c r="V121" s="112">
        <v>2899</v>
      </c>
      <c r="W121" s="112">
        <v>3136</v>
      </c>
      <c r="X121" s="112">
        <v>2877</v>
      </c>
      <c r="Y121" s="112">
        <v>3019</v>
      </c>
      <c r="Z121" s="112">
        <v>3080</v>
      </c>
      <c r="AB121" s="109" t="str">
        <f>TEXT(Z121,"###,###")</f>
        <v>3,080</v>
      </c>
    </row>
    <row r="122" spans="19:32" x14ac:dyDescent="0.25">
      <c r="S122" s="101" t="s">
        <v>102</v>
      </c>
      <c r="T122" s="112"/>
      <c r="U122" s="112"/>
      <c r="V122" s="112">
        <v>1773</v>
      </c>
      <c r="W122" s="112">
        <v>1883</v>
      </c>
      <c r="X122" s="112">
        <v>1992</v>
      </c>
      <c r="Y122" s="112">
        <v>2016</v>
      </c>
      <c r="Z122" s="112">
        <v>1973</v>
      </c>
      <c r="AB122" s="109" t="str">
        <f>TEXT(Z122,"###,###")</f>
        <v>1,973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11986</v>
      </c>
      <c r="W124" s="112">
        <v>12613</v>
      </c>
      <c r="X124" s="112">
        <v>12833</v>
      </c>
      <c r="Y124" s="112">
        <v>13265</v>
      </c>
      <c r="Z124" s="112">
        <v>13410</v>
      </c>
      <c r="AB124" s="109" t="str">
        <f>TEXT(Z124,"###,###")</f>
        <v>13,410</v>
      </c>
      <c r="AD124" s="127">
        <f>Z124/$Z$7*100</f>
        <v>81.336810820646562</v>
      </c>
    </row>
    <row r="125" spans="19:32" x14ac:dyDescent="0.25">
      <c r="S125" s="101" t="s">
        <v>104</v>
      </c>
      <c r="T125" s="112"/>
      <c r="U125" s="112"/>
      <c r="V125" s="112">
        <v>4672</v>
      </c>
      <c r="W125" s="112">
        <v>5019</v>
      </c>
      <c r="X125" s="112">
        <v>4869</v>
      </c>
      <c r="Y125" s="112">
        <v>5035</v>
      </c>
      <c r="Z125" s="112">
        <v>5053</v>
      </c>
      <c r="AB125" s="109" t="str">
        <f>TEXT(Z125,"###,###")</f>
        <v>5,053</v>
      </c>
      <c r="AD125" s="127">
        <f>Z125/$Z$7*100</f>
        <v>30.648389640322677</v>
      </c>
    </row>
    <row r="127" spans="19:32" x14ac:dyDescent="0.25">
      <c r="S127" s="101" t="s">
        <v>105</v>
      </c>
      <c r="T127" s="112"/>
      <c r="U127" s="112"/>
      <c r="V127" s="112">
        <v>7702</v>
      </c>
      <c r="W127" s="112">
        <v>8160</v>
      </c>
      <c r="X127" s="112">
        <v>8051</v>
      </c>
      <c r="Y127" s="112">
        <v>8348</v>
      </c>
      <c r="Z127" s="112">
        <v>8358</v>
      </c>
      <c r="AB127" s="109" t="str">
        <f>TEXT(Z127,"###,###")</f>
        <v>8,358</v>
      </c>
      <c r="AD127" s="127">
        <f>Z127/$Z$7*100</f>
        <v>50.694486565172561</v>
      </c>
    </row>
    <row r="128" spans="19:32" x14ac:dyDescent="0.25">
      <c r="S128" s="101" t="s">
        <v>106</v>
      </c>
      <c r="T128" s="112"/>
      <c r="U128" s="112"/>
      <c r="V128" s="112">
        <v>7190</v>
      </c>
      <c r="W128" s="112">
        <v>7589</v>
      </c>
      <c r="X128" s="112">
        <v>7659</v>
      </c>
      <c r="Y128" s="112">
        <v>7931</v>
      </c>
      <c r="Z128" s="112">
        <v>8112</v>
      </c>
      <c r="AB128" s="109" t="str">
        <f>TEXT(Z128,"###,###")</f>
        <v>8,112</v>
      </c>
      <c r="AD128" s="127">
        <f>Z128/$Z$7*100</f>
        <v>49.202401892400069</v>
      </c>
    </row>
    <row r="130" spans="19:20" x14ac:dyDescent="0.25">
      <c r="S130" s="101" t="s">
        <v>282</v>
      </c>
      <c r="T130" s="127">
        <v>69.369806514223328</v>
      </c>
    </row>
    <row r="131" spans="19:20" x14ac:dyDescent="0.25">
      <c r="S131" s="101" t="s">
        <v>283</v>
      </c>
      <c r="T131" s="127">
        <v>18.681385333899435</v>
      </c>
    </row>
    <row r="132" spans="19:20" x14ac:dyDescent="0.25">
      <c r="S132" s="101" t="s">
        <v>284</v>
      </c>
      <c r="T132" s="127">
        <v>11.967004306423243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E676F94-D381-4E39-B3B7-497D9603868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09A9F507-7402-41C6-94BF-C3DF340A7F0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00E93617-3B4C-4AAA-A88F-0A5FFD12A41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B055AB64-DE0B-4BAB-A652-683095CFC44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C2FC23-E352-4271-9A7C-5FF8597A5A0A}">
  <sheetPr codeName="Sheet127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174</v>
      </c>
      <c r="T1" s="99"/>
      <c r="U1" s="99"/>
      <c r="V1" s="99"/>
      <c r="W1" s="99"/>
      <c r="X1" s="99"/>
      <c r="Y1" s="100" t="s">
        <v>261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204</v>
      </c>
      <c r="Y2" s="103" t="s">
        <v>281</v>
      </c>
      <c r="Z2" s="103" t="s">
        <v>287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60" t="s">
        <v>292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174</v>
      </c>
      <c r="Y3" s="105" t="s">
        <v>261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8.63 Southern Grampians, Victoria,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13392</v>
      </c>
      <c r="W4" s="108">
        <v>14480</v>
      </c>
      <c r="X4" s="108">
        <v>14290</v>
      </c>
      <c r="Y4" s="108">
        <v>14688</v>
      </c>
      <c r="Z4" s="108">
        <v>14864</v>
      </c>
      <c r="AB4" s="109" t="str">
        <f>TEXT(Z4,"###,###")</f>
        <v>14,864</v>
      </c>
      <c r="AD4" s="110">
        <f>Z4/Y4-1</f>
        <v>1.1982570806100323E-2</v>
      </c>
      <c r="AF4" s="110">
        <f>Z4/V4-1</f>
        <v>0.10991636798088411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6938</v>
      </c>
      <c r="W5" s="108">
        <v>7521</v>
      </c>
      <c r="X5" s="108">
        <v>7305</v>
      </c>
      <c r="Y5" s="108">
        <v>7579</v>
      </c>
      <c r="Z5" s="108">
        <v>7641</v>
      </c>
      <c r="AB5" s="109" t="str">
        <f>TEXT(Z5,"###,###")</f>
        <v>7,641</v>
      </c>
      <c r="AD5" s="110">
        <f t="shared" ref="AD5:AD9" si="0">Z5/Y5-1</f>
        <v>8.1804987465365908E-3</v>
      </c>
      <c r="AF5" s="110">
        <f t="shared" ref="AF5:AF9" si="1">Z5/V5-1</f>
        <v>0.10132603055635636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6460</v>
      </c>
      <c r="W6" s="108">
        <v>6965</v>
      </c>
      <c r="X6" s="108">
        <v>6988</v>
      </c>
      <c r="Y6" s="108">
        <v>7113</v>
      </c>
      <c r="Z6" s="108">
        <v>7212</v>
      </c>
      <c r="AB6" s="109" t="str">
        <f>TEXT(Z6,"###,###")</f>
        <v>7,212</v>
      </c>
      <c r="AD6" s="110">
        <f t="shared" si="0"/>
        <v>1.391817798397299E-2</v>
      </c>
      <c r="AF6" s="110">
        <f t="shared" si="1"/>
        <v>0.11640866873065026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8710</v>
      </c>
      <c r="W7" s="108">
        <v>9139</v>
      </c>
      <c r="X7" s="108">
        <v>8968</v>
      </c>
      <c r="Y7" s="108">
        <v>9350</v>
      </c>
      <c r="Z7" s="108">
        <v>9354</v>
      </c>
      <c r="AB7" s="109" t="str">
        <f>TEXT(Z7,"###,###")</f>
        <v>9,354</v>
      </c>
      <c r="AD7" s="110">
        <f t="shared" si="0"/>
        <v>4.2780748663107104E-4</v>
      </c>
      <c r="AF7" s="110">
        <f t="shared" si="1"/>
        <v>7.393800229621128E-2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14,864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9,354</v>
      </c>
      <c r="P8" s="67"/>
      <c r="S8" s="107" t="s">
        <v>84</v>
      </c>
      <c r="T8" s="108"/>
      <c r="U8" s="108"/>
      <c r="V8" s="108">
        <v>24795.63</v>
      </c>
      <c r="W8" s="108">
        <v>28672.78</v>
      </c>
      <c r="X8" s="108">
        <v>29955.83</v>
      </c>
      <c r="Y8" s="108">
        <v>27926.93</v>
      </c>
      <c r="Z8" s="108">
        <v>31156.17</v>
      </c>
      <c r="AB8" s="109" t="str">
        <f>TEXT(Z8,"$###,###")</f>
        <v>$31,156</v>
      </c>
      <c r="AD8" s="110">
        <f t="shared" si="0"/>
        <v>0.11563175759025413</v>
      </c>
      <c r="AF8" s="110">
        <f t="shared" si="1"/>
        <v>0.25651858815444473</v>
      </c>
    </row>
    <row r="9" spans="1:32" x14ac:dyDescent="0.25">
      <c r="A9" s="30" t="s">
        <v>14</v>
      </c>
      <c r="B9" s="71"/>
      <c r="C9" s="72"/>
      <c r="D9" s="73">
        <f>AD104</f>
        <v>62.654736275565128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51.400470387000219</v>
      </c>
      <c r="P9" s="74" t="s">
        <v>85</v>
      </c>
      <c r="S9" s="107" t="s">
        <v>7</v>
      </c>
      <c r="T9" s="108"/>
      <c r="U9" s="108"/>
      <c r="V9" s="108">
        <v>396995113</v>
      </c>
      <c r="W9" s="108">
        <v>429235569</v>
      </c>
      <c r="X9" s="108">
        <v>441304744</v>
      </c>
      <c r="Y9" s="108">
        <v>454602484</v>
      </c>
      <c r="Z9" s="108">
        <v>491246586</v>
      </c>
      <c r="AB9" s="109" t="str">
        <f>TEXT(Z9/1000000,"$#,###.0")&amp;" mil"</f>
        <v>$491.2 mil</v>
      </c>
      <c r="AD9" s="110">
        <f t="shared" si="0"/>
        <v>8.0606911070024045E-2</v>
      </c>
      <c r="AF9" s="110">
        <f t="shared" si="1"/>
        <v>0.23741217439117435</v>
      </c>
    </row>
    <row r="10" spans="1:32" x14ac:dyDescent="0.25">
      <c r="A10" s="30" t="s">
        <v>17</v>
      </c>
      <c r="B10" s="71"/>
      <c r="C10" s="72"/>
      <c r="D10" s="73">
        <f>AD105</f>
        <v>20.674111948331539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48.51400470387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70.793243532178749</v>
      </c>
      <c r="P11" s="74" t="s">
        <v>85</v>
      </c>
      <c r="S11" s="107" t="s">
        <v>29</v>
      </c>
      <c r="T11" s="112"/>
      <c r="U11" s="112"/>
      <c r="V11" s="112">
        <v>10904</v>
      </c>
      <c r="W11" s="112">
        <v>11735</v>
      </c>
      <c r="X11" s="112">
        <v>11722</v>
      </c>
      <c r="Y11" s="112">
        <v>11989</v>
      </c>
      <c r="Z11" s="112">
        <v>12135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16.794954030361342</v>
      </c>
      <c r="P12" s="74" t="s">
        <v>85</v>
      </c>
      <c r="S12" s="107" t="s">
        <v>30</v>
      </c>
      <c r="T12" s="112"/>
      <c r="U12" s="112"/>
      <c r="V12" s="112">
        <v>2490</v>
      </c>
      <c r="W12" s="112">
        <v>2751</v>
      </c>
      <c r="X12" s="112">
        <v>2567</v>
      </c>
      <c r="Y12" s="112">
        <v>2702</v>
      </c>
      <c r="Z12" s="112">
        <v>2729</v>
      </c>
    </row>
    <row r="13" spans="1:32" ht="15" customHeight="1" x14ac:dyDescent="0.25">
      <c r="A13" s="30" t="s">
        <v>19</v>
      </c>
      <c r="B13" s="72"/>
      <c r="C13" s="72"/>
      <c r="D13" s="73">
        <f>AD108</f>
        <v>17.263186221743808</v>
      </c>
      <c r="E13" s="74" t="s">
        <v>85</v>
      </c>
      <c r="F13" s="24"/>
      <c r="G13" s="142" t="s">
        <v>285</v>
      </c>
      <c r="H13" s="143"/>
      <c r="I13" s="143"/>
      <c r="J13" s="143"/>
      <c r="K13" s="143"/>
      <c r="L13" s="143"/>
      <c r="M13" s="81"/>
      <c r="N13" s="72"/>
      <c r="O13" s="73">
        <f>T132</f>
        <v>12.336968141971349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19.698600645855759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44.7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20.223358449946179</v>
      </c>
      <c r="E15" s="74" t="s">
        <v>85</v>
      </c>
      <c r="F15" s="24"/>
      <c r="G15" s="33" t="s">
        <v>279</v>
      </c>
      <c r="H15" s="72"/>
      <c r="I15" s="72"/>
      <c r="J15" s="72"/>
      <c r="K15" s="82"/>
      <c r="L15" s="72"/>
      <c r="M15" s="72"/>
      <c r="N15" s="72"/>
      <c r="O15" s="73">
        <f>AB38</f>
        <v>20.074826296098344</v>
      </c>
      <c r="P15" s="74" t="s">
        <v>85</v>
      </c>
      <c r="S15" s="115" t="s">
        <v>61</v>
      </c>
      <c r="T15" s="115"/>
      <c r="U15" s="116"/>
      <c r="V15" s="116">
        <v>2536</v>
      </c>
      <c r="W15" s="116">
        <v>2803</v>
      </c>
      <c r="X15" s="116">
        <v>2830</v>
      </c>
      <c r="Y15" s="112">
        <v>2987</v>
      </c>
      <c r="Z15" s="112">
        <v>3066</v>
      </c>
      <c r="AB15" s="117">
        <f t="shared" ref="AB15:AB34" si="2">IF(Z15="np",0,Z15/$Z$34)</f>
        <v>0.20627018299246502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25.174919268030138</v>
      </c>
      <c r="E16" s="85" t="s">
        <v>85</v>
      </c>
      <c r="F16" s="24"/>
      <c r="G16" s="86" t="s">
        <v>280</v>
      </c>
      <c r="H16" s="35"/>
      <c r="I16" s="35"/>
      <c r="J16" s="35"/>
      <c r="K16" s="36"/>
      <c r="L16" s="35"/>
      <c r="M16" s="35"/>
      <c r="N16" s="35"/>
      <c r="O16" s="84">
        <f>AB37</f>
        <v>79.925173703901649</v>
      </c>
      <c r="P16" s="37" t="s">
        <v>85</v>
      </c>
      <c r="S16" s="115" t="s">
        <v>62</v>
      </c>
      <c r="T16" s="115"/>
      <c r="U16" s="116"/>
      <c r="V16" s="116">
        <v>103</v>
      </c>
      <c r="W16" s="116">
        <v>87</v>
      </c>
      <c r="X16" s="116">
        <v>66</v>
      </c>
      <c r="Y16" s="112">
        <v>66</v>
      </c>
      <c r="Z16" s="112">
        <v>68</v>
      </c>
      <c r="AB16" s="117">
        <f t="shared" si="2"/>
        <v>4.5748116254036601E-3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334</v>
      </c>
      <c r="W17" s="116">
        <v>501</v>
      </c>
      <c r="X17" s="116">
        <v>371</v>
      </c>
      <c r="Y17" s="112">
        <v>430</v>
      </c>
      <c r="Z17" s="112">
        <v>434</v>
      </c>
      <c r="AB17" s="117">
        <f t="shared" si="2"/>
        <v>2.9198062432723357E-2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289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36</v>
      </c>
      <c r="W18" s="116">
        <v>42</v>
      </c>
      <c r="X18" s="116">
        <v>35</v>
      </c>
      <c r="Y18" s="112">
        <v>40</v>
      </c>
      <c r="Z18" s="112">
        <v>38</v>
      </c>
      <c r="AB18" s="117">
        <f t="shared" si="2"/>
        <v>2.5565123789020451E-3</v>
      </c>
    </row>
    <row r="19" spans="1:28" x14ac:dyDescent="0.25">
      <c r="A19" s="63" t="str">
        <f>$S$1&amp;" ("&amp;$V$2&amp;" to "&amp;$Z$2&amp;")"</f>
        <v>Southern Grampians (2016-17 to 2020-21)</v>
      </c>
      <c r="B19" s="63"/>
      <c r="C19" s="63"/>
      <c r="D19" s="63"/>
      <c r="E19" s="63"/>
      <c r="F19" s="63"/>
      <c r="G19" s="63" t="str">
        <f>$S$1&amp;" ("&amp;$V$2&amp;" to "&amp;$Z$2&amp;")"</f>
        <v>Southern Grampians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574</v>
      </c>
      <c r="W19" s="116">
        <v>624</v>
      </c>
      <c r="X19" s="116">
        <v>679</v>
      </c>
      <c r="Y19" s="112">
        <v>685</v>
      </c>
      <c r="Z19" s="112">
        <v>716</v>
      </c>
      <c r="AB19" s="117">
        <f t="shared" si="2"/>
        <v>4.8170075349838533E-2</v>
      </c>
    </row>
    <row r="20" spans="1:28" x14ac:dyDescent="0.25">
      <c r="S20" s="115" t="s">
        <v>66</v>
      </c>
      <c r="T20" s="115"/>
      <c r="U20" s="116"/>
      <c r="V20" s="116">
        <v>366</v>
      </c>
      <c r="W20" s="116">
        <v>418</v>
      </c>
      <c r="X20" s="116">
        <v>423</v>
      </c>
      <c r="Y20" s="112">
        <v>376</v>
      </c>
      <c r="Z20" s="112">
        <v>378</v>
      </c>
      <c r="AB20" s="117">
        <f t="shared" si="2"/>
        <v>2.5430570505920343E-2</v>
      </c>
    </row>
    <row r="21" spans="1:28" x14ac:dyDescent="0.25">
      <c r="S21" s="115" t="s">
        <v>67</v>
      </c>
      <c r="T21" s="115"/>
      <c r="U21" s="116"/>
      <c r="V21" s="116">
        <v>1077</v>
      </c>
      <c r="W21" s="116">
        <v>1126</v>
      </c>
      <c r="X21" s="116">
        <v>1047</v>
      </c>
      <c r="Y21" s="112">
        <v>1105</v>
      </c>
      <c r="Z21" s="112">
        <v>1182</v>
      </c>
      <c r="AB21" s="117">
        <f t="shared" si="2"/>
        <v>7.9520990312163614E-2</v>
      </c>
    </row>
    <row r="22" spans="1:28" x14ac:dyDescent="0.25">
      <c r="S22" s="115" t="s">
        <v>68</v>
      </c>
      <c r="T22" s="115"/>
      <c r="U22" s="116"/>
      <c r="V22" s="116">
        <v>751</v>
      </c>
      <c r="W22" s="116">
        <v>769</v>
      </c>
      <c r="X22" s="116">
        <v>886</v>
      </c>
      <c r="Y22" s="112">
        <v>1006</v>
      </c>
      <c r="Z22" s="112">
        <v>1023</v>
      </c>
      <c r="AB22" s="117">
        <f t="shared" si="2"/>
        <v>6.8824004305705053E-2</v>
      </c>
    </row>
    <row r="23" spans="1:28" x14ac:dyDescent="0.25">
      <c r="S23" s="115" t="s">
        <v>69</v>
      </c>
      <c r="T23" s="115"/>
      <c r="U23" s="116"/>
      <c r="V23" s="116">
        <v>364</v>
      </c>
      <c r="W23" s="116">
        <v>427</v>
      </c>
      <c r="X23" s="116">
        <v>357</v>
      </c>
      <c r="Y23" s="112">
        <v>398</v>
      </c>
      <c r="Z23" s="112">
        <v>351</v>
      </c>
      <c r="AB23" s="117">
        <f t="shared" si="2"/>
        <v>2.3614101184068891E-2</v>
      </c>
    </row>
    <row r="24" spans="1:28" x14ac:dyDescent="0.25">
      <c r="S24" s="115" t="s">
        <v>70</v>
      </c>
      <c r="T24" s="115"/>
      <c r="U24" s="116"/>
      <c r="V24" s="116">
        <v>105</v>
      </c>
      <c r="W24" s="116">
        <v>97</v>
      </c>
      <c r="X24" s="116">
        <v>84</v>
      </c>
      <c r="Y24" s="112">
        <v>83</v>
      </c>
      <c r="Z24" s="112">
        <v>85</v>
      </c>
      <c r="AB24" s="117">
        <f t="shared" si="2"/>
        <v>5.7185145317545745E-3</v>
      </c>
    </row>
    <row r="25" spans="1:28" x14ac:dyDescent="0.25">
      <c r="S25" s="115" t="s">
        <v>71</v>
      </c>
      <c r="T25" s="115"/>
      <c r="U25" s="116"/>
      <c r="V25" s="116">
        <v>251</v>
      </c>
      <c r="W25" s="116">
        <v>290</v>
      </c>
      <c r="X25" s="116">
        <v>276</v>
      </c>
      <c r="Y25" s="112">
        <v>307</v>
      </c>
      <c r="Z25" s="112">
        <v>315</v>
      </c>
      <c r="AB25" s="117">
        <f t="shared" si="2"/>
        <v>2.1192142088266953E-2</v>
      </c>
    </row>
    <row r="26" spans="1:28" x14ac:dyDescent="0.25">
      <c r="S26" s="115" t="s">
        <v>72</v>
      </c>
      <c r="T26" s="115"/>
      <c r="U26" s="116"/>
      <c r="V26" s="116">
        <v>172</v>
      </c>
      <c r="W26" s="116">
        <v>207</v>
      </c>
      <c r="X26" s="116">
        <v>174</v>
      </c>
      <c r="Y26" s="112">
        <v>155</v>
      </c>
      <c r="Z26" s="112">
        <v>163</v>
      </c>
      <c r="AB26" s="117">
        <f t="shared" si="2"/>
        <v>1.0966092572658773E-2</v>
      </c>
    </row>
    <row r="27" spans="1:28" x14ac:dyDescent="0.25">
      <c r="S27" s="115" t="s">
        <v>73</v>
      </c>
      <c r="T27" s="115"/>
      <c r="U27" s="116"/>
      <c r="V27" s="116">
        <v>501</v>
      </c>
      <c r="W27" s="116">
        <v>566</v>
      </c>
      <c r="X27" s="116">
        <v>545</v>
      </c>
      <c r="Y27" s="112">
        <v>561</v>
      </c>
      <c r="Z27" s="112">
        <v>526</v>
      </c>
      <c r="AB27" s="117">
        <f t="shared" si="2"/>
        <v>3.5387513455328312E-2</v>
      </c>
    </row>
    <row r="28" spans="1:28" x14ac:dyDescent="0.25">
      <c r="S28" s="115" t="s">
        <v>74</v>
      </c>
      <c r="T28" s="115"/>
      <c r="U28" s="116"/>
      <c r="V28" s="116">
        <v>508</v>
      </c>
      <c r="W28" s="116">
        <v>544</v>
      </c>
      <c r="X28" s="116">
        <v>587</v>
      </c>
      <c r="Y28" s="112">
        <v>597</v>
      </c>
      <c r="Z28" s="112">
        <v>578</v>
      </c>
      <c r="AB28" s="117">
        <f t="shared" si="2"/>
        <v>3.8885898815931109E-2</v>
      </c>
    </row>
    <row r="29" spans="1:28" x14ac:dyDescent="0.25">
      <c r="S29" s="115" t="s">
        <v>75</v>
      </c>
      <c r="T29" s="115"/>
      <c r="U29" s="116"/>
      <c r="V29" s="116">
        <v>747</v>
      </c>
      <c r="W29" s="116">
        <v>739</v>
      </c>
      <c r="X29" s="116">
        <v>1097</v>
      </c>
      <c r="Y29" s="112">
        <v>812</v>
      </c>
      <c r="Z29" s="112">
        <v>823</v>
      </c>
      <c r="AB29" s="117">
        <f t="shared" si="2"/>
        <v>5.5368675995694297E-2</v>
      </c>
    </row>
    <row r="30" spans="1:28" x14ac:dyDescent="0.25">
      <c r="S30" s="115" t="s">
        <v>76</v>
      </c>
      <c r="T30" s="115"/>
      <c r="U30" s="116"/>
      <c r="V30" s="116">
        <v>1030</v>
      </c>
      <c r="W30" s="116">
        <v>1091</v>
      </c>
      <c r="X30" s="116">
        <v>879</v>
      </c>
      <c r="Y30" s="112">
        <v>1072</v>
      </c>
      <c r="Z30" s="112">
        <v>989</v>
      </c>
      <c r="AB30" s="117">
        <f t="shared" si="2"/>
        <v>6.6536598493003224E-2</v>
      </c>
    </row>
    <row r="31" spans="1:28" x14ac:dyDescent="0.25">
      <c r="S31" s="115" t="s">
        <v>77</v>
      </c>
      <c r="T31" s="115"/>
      <c r="U31" s="116"/>
      <c r="V31" s="116">
        <v>800</v>
      </c>
      <c r="W31" s="116">
        <v>1527</v>
      </c>
      <c r="X31" s="116">
        <v>1626</v>
      </c>
      <c r="Y31" s="112">
        <v>1686</v>
      </c>
      <c r="Z31" s="112">
        <v>1862</v>
      </c>
      <c r="AB31" s="117">
        <f t="shared" si="2"/>
        <v>0.12526910656620022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184</v>
      </c>
      <c r="W32" s="116">
        <v>176</v>
      </c>
      <c r="X32" s="116">
        <v>202</v>
      </c>
      <c r="Y32" s="112">
        <v>194</v>
      </c>
      <c r="Z32" s="112">
        <v>184</v>
      </c>
      <c r="AB32" s="117">
        <f t="shared" si="2"/>
        <v>1.2378902045209902E-2</v>
      </c>
    </row>
    <row r="33" spans="19:32" x14ac:dyDescent="0.25">
      <c r="S33" s="115" t="s">
        <v>79</v>
      </c>
      <c r="T33" s="115"/>
      <c r="U33" s="116"/>
      <c r="V33" s="116">
        <v>359</v>
      </c>
      <c r="W33" s="116">
        <v>386</v>
      </c>
      <c r="X33" s="116">
        <v>407</v>
      </c>
      <c r="Y33" s="112">
        <v>436</v>
      </c>
      <c r="Z33" s="112">
        <v>448</v>
      </c>
      <c r="AB33" s="117">
        <f t="shared" si="2"/>
        <v>3.0139935414424113E-2</v>
      </c>
    </row>
    <row r="34" spans="19:32" x14ac:dyDescent="0.25">
      <c r="S34" s="118" t="s">
        <v>53</v>
      </c>
      <c r="T34" s="118"/>
      <c r="U34" s="119"/>
      <c r="V34" s="119">
        <v>13392</v>
      </c>
      <c r="W34" s="119">
        <v>14486</v>
      </c>
      <c r="X34" s="119">
        <v>14289</v>
      </c>
      <c r="Y34" s="120">
        <v>14691</v>
      </c>
      <c r="Z34" s="120">
        <v>14864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7144</v>
      </c>
      <c r="W37" s="112">
        <v>7421</v>
      </c>
      <c r="X37" s="112">
        <v>7109</v>
      </c>
      <c r="Y37" s="112">
        <v>7432</v>
      </c>
      <c r="Z37" s="112">
        <v>7477</v>
      </c>
      <c r="AB37" s="132">
        <f>Z37/Z40*100</f>
        <v>79.925173703901649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1565</v>
      </c>
      <c r="W38" s="112">
        <v>1717</v>
      </c>
      <c r="X38" s="112">
        <v>1858</v>
      </c>
      <c r="Y38" s="112">
        <v>1913</v>
      </c>
      <c r="Z38" s="112">
        <v>1878</v>
      </c>
      <c r="AB38" s="132">
        <f>Z38/Z40*100</f>
        <v>20.074826296098344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8709</v>
      </c>
      <c r="W40" s="112">
        <v>9138</v>
      </c>
      <c r="X40" s="112">
        <v>8967</v>
      </c>
      <c r="Y40" s="112">
        <v>9345</v>
      </c>
      <c r="Z40" s="112">
        <v>9355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5</v>
      </c>
      <c r="W44" s="112">
        <v>0</v>
      </c>
      <c r="X44" s="112">
        <v>5</v>
      </c>
      <c r="Y44" s="112">
        <v>10</v>
      </c>
      <c r="Z44" s="112">
        <v>6</v>
      </c>
    </row>
    <row r="45" spans="19:32" x14ac:dyDescent="0.25">
      <c r="S45" s="115" t="s">
        <v>37</v>
      </c>
      <c r="T45" s="115"/>
      <c r="U45" s="112"/>
      <c r="V45" s="112">
        <v>197</v>
      </c>
      <c r="W45" s="112">
        <v>174</v>
      </c>
      <c r="X45" s="112">
        <v>178</v>
      </c>
      <c r="Y45" s="112">
        <v>189</v>
      </c>
      <c r="Z45" s="112">
        <v>209</v>
      </c>
    </row>
    <row r="46" spans="19:32" x14ac:dyDescent="0.25">
      <c r="S46" s="115" t="s">
        <v>38</v>
      </c>
      <c r="T46" s="115"/>
      <c r="U46" s="112"/>
      <c r="V46" s="112">
        <v>444</v>
      </c>
      <c r="W46" s="112">
        <v>469</v>
      </c>
      <c r="X46" s="112">
        <v>488</v>
      </c>
      <c r="Y46" s="112">
        <v>420</v>
      </c>
      <c r="Z46" s="112">
        <v>502</v>
      </c>
    </row>
    <row r="47" spans="19:32" x14ac:dyDescent="0.25">
      <c r="S47" s="115" t="s">
        <v>39</v>
      </c>
      <c r="T47" s="115"/>
      <c r="U47" s="112"/>
      <c r="V47" s="112">
        <v>653</v>
      </c>
      <c r="W47" s="112">
        <v>741</v>
      </c>
      <c r="X47" s="112">
        <v>635</v>
      </c>
      <c r="Y47" s="112">
        <v>676</v>
      </c>
      <c r="Z47" s="112">
        <v>685</v>
      </c>
    </row>
    <row r="48" spans="19:32" x14ac:dyDescent="0.25">
      <c r="S48" s="115" t="s">
        <v>40</v>
      </c>
      <c r="T48" s="115"/>
      <c r="U48" s="112"/>
      <c r="V48" s="112">
        <v>612</v>
      </c>
      <c r="W48" s="112">
        <v>749</v>
      </c>
      <c r="X48" s="112">
        <v>770</v>
      </c>
      <c r="Y48" s="112">
        <v>804</v>
      </c>
      <c r="Z48" s="112">
        <v>826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579</v>
      </c>
      <c r="W49" s="112">
        <v>584</v>
      </c>
      <c r="X49" s="112">
        <v>591</v>
      </c>
      <c r="Y49" s="112">
        <v>664</v>
      </c>
      <c r="Z49" s="112">
        <v>715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Southern Grampians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538</v>
      </c>
      <c r="W50" s="112">
        <v>553</v>
      </c>
      <c r="X50" s="112">
        <v>566</v>
      </c>
      <c r="Y50" s="112">
        <v>547</v>
      </c>
      <c r="Z50" s="112">
        <v>560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620</v>
      </c>
      <c r="W51" s="112">
        <v>664</v>
      </c>
      <c r="X51" s="112">
        <v>669</v>
      </c>
      <c r="Y51" s="112">
        <v>613</v>
      </c>
      <c r="Z51" s="112">
        <v>590</v>
      </c>
    </row>
    <row r="52" spans="1:26" ht="15" customHeight="1" x14ac:dyDescent="0.25">
      <c r="S52" s="115" t="s">
        <v>44</v>
      </c>
      <c r="T52" s="115"/>
      <c r="U52" s="112"/>
      <c r="V52" s="112">
        <v>617</v>
      </c>
      <c r="W52" s="112">
        <v>685</v>
      </c>
      <c r="X52" s="112">
        <v>673</v>
      </c>
      <c r="Y52" s="112">
        <v>738</v>
      </c>
      <c r="Z52" s="112">
        <v>681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636</v>
      </c>
      <c r="W53" s="112">
        <v>700</v>
      </c>
      <c r="X53" s="112">
        <v>640</v>
      </c>
      <c r="Y53" s="112">
        <v>669</v>
      </c>
      <c r="Z53" s="112">
        <v>651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751</v>
      </c>
      <c r="W54" s="112">
        <v>801</v>
      </c>
      <c r="X54" s="112">
        <v>722</v>
      </c>
      <c r="Y54" s="112">
        <v>718</v>
      </c>
      <c r="Z54" s="112">
        <v>700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591</v>
      </c>
      <c r="W55" s="112">
        <v>642</v>
      </c>
      <c r="X55" s="112">
        <v>643</v>
      </c>
      <c r="Y55" s="112">
        <v>706</v>
      </c>
      <c r="Z55" s="112">
        <v>670</v>
      </c>
    </row>
    <row r="56" spans="1:26" ht="15" customHeight="1" x14ac:dyDescent="0.25">
      <c r="S56" s="115" t="s">
        <v>48</v>
      </c>
      <c r="T56" s="115"/>
      <c r="U56" s="112"/>
      <c r="V56" s="112">
        <v>366</v>
      </c>
      <c r="W56" s="112">
        <v>389</v>
      </c>
      <c r="X56" s="112">
        <v>374</v>
      </c>
      <c r="Y56" s="112">
        <v>426</v>
      </c>
      <c r="Z56" s="112">
        <v>452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176</v>
      </c>
      <c r="W57" s="112">
        <v>196</v>
      </c>
      <c r="X57" s="112">
        <v>208</v>
      </c>
      <c r="Y57" s="112">
        <v>215</v>
      </c>
      <c r="Z57" s="112">
        <v>208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93</v>
      </c>
      <c r="W58" s="112">
        <v>96</v>
      </c>
      <c r="X58" s="112">
        <v>81</v>
      </c>
      <c r="Y58" s="112">
        <v>105</v>
      </c>
      <c r="Z58" s="112">
        <v>117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31</v>
      </c>
      <c r="W59" s="112">
        <v>42</v>
      </c>
      <c r="X59" s="112">
        <v>30</v>
      </c>
      <c r="Y59" s="112">
        <v>41</v>
      </c>
      <c r="Z59" s="112">
        <v>45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31</v>
      </c>
      <c r="W60" s="112">
        <v>30</v>
      </c>
      <c r="X60" s="112">
        <v>27</v>
      </c>
      <c r="Y60" s="112">
        <v>23</v>
      </c>
      <c r="Z60" s="112">
        <v>24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6936</v>
      </c>
      <c r="W61" s="112">
        <v>7522</v>
      </c>
      <c r="X61" s="112">
        <v>7305</v>
      </c>
      <c r="Y61" s="112">
        <v>7574</v>
      </c>
      <c r="Z61" s="112">
        <v>7641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8</v>
      </c>
      <c r="W63" s="112">
        <v>3</v>
      </c>
      <c r="X63" s="112">
        <v>10</v>
      </c>
      <c r="Y63" s="112">
        <v>7</v>
      </c>
      <c r="Z63" s="112">
        <v>4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157</v>
      </c>
      <c r="W64" s="112">
        <v>149</v>
      </c>
      <c r="X64" s="112">
        <v>171</v>
      </c>
      <c r="Y64" s="112">
        <v>194</v>
      </c>
      <c r="Z64" s="112">
        <v>209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Southern Grampians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468</v>
      </c>
      <c r="W65" s="112">
        <v>467</v>
      </c>
      <c r="X65" s="112">
        <v>441</v>
      </c>
      <c r="Y65" s="112">
        <v>476</v>
      </c>
      <c r="Z65" s="112">
        <v>536</v>
      </c>
    </row>
    <row r="66" spans="1:26" x14ac:dyDescent="0.25">
      <c r="S66" s="115" t="s">
        <v>39</v>
      </c>
      <c r="T66" s="115"/>
      <c r="U66" s="112"/>
      <c r="V66" s="112">
        <v>589</v>
      </c>
      <c r="W66" s="112">
        <v>615</v>
      </c>
      <c r="X66" s="112">
        <v>655</v>
      </c>
      <c r="Y66" s="112">
        <v>662</v>
      </c>
      <c r="Z66" s="112">
        <v>639</v>
      </c>
    </row>
    <row r="67" spans="1:26" x14ac:dyDescent="0.25">
      <c r="S67" s="115" t="s">
        <v>40</v>
      </c>
      <c r="T67" s="115"/>
      <c r="U67" s="112"/>
      <c r="V67" s="112">
        <v>469</v>
      </c>
      <c r="W67" s="112">
        <v>631</v>
      </c>
      <c r="X67" s="112">
        <v>665</v>
      </c>
      <c r="Y67" s="112">
        <v>612</v>
      </c>
      <c r="Z67" s="112">
        <v>642</v>
      </c>
    </row>
    <row r="68" spans="1:26" x14ac:dyDescent="0.25">
      <c r="S68" s="115" t="s">
        <v>41</v>
      </c>
      <c r="T68" s="115"/>
      <c r="U68" s="112"/>
      <c r="V68" s="112">
        <v>567</v>
      </c>
      <c r="W68" s="112">
        <v>586</v>
      </c>
      <c r="X68" s="112">
        <v>607</v>
      </c>
      <c r="Y68" s="112">
        <v>597</v>
      </c>
      <c r="Z68" s="112">
        <v>600</v>
      </c>
    </row>
    <row r="69" spans="1:26" x14ac:dyDescent="0.25">
      <c r="S69" s="115" t="s">
        <v>42</v>
      </c>
      <c r="T69" s="115"/>
      <c r="U69" s="112"/>
      <c r="V69" s="112">
        <v>564</v>
      </c>
      <c r="W69" s="112">
        <v>615</v>
      </c>
      <c r="X69" s="112">
        <v>579</v>
      </c>
      <c r="Y69" s="112">
        <v>590</v>
      </c>
      <c r="Z69" s="112">
        <v>659</v>
      </c>
    </row>
    <row r="70" spans="1:26" x14ac:dyDescent="0.25">
      <c r="S70" s="115" t="s">
        <v>43</v>
      </c>
      <c r="T70" s="115"/>
      <c r="U70" s="112"/>
      <c r="V70" s="112">
        <v>535</v>
      </c>
      <c r="W70" s="112">
        <v>549</v>
      </c>
      <c r="X70" s="112">
        <v>604</v>
      </c>
      <c r="Y70" s="112">
        <v>605</v>
      </c>
      <c r="Z70" s="112">
        <v>595</v>
      </c>
    </row>
    <row r="71" spans="1:26" x14ac:dyDescent="0.25">
      <c r="S71" s="115" t="s">
        <v>44</v>
      </c>
      <c r="T71" s="115"/>
      <c r="U71" s="112"/>
      <c r="V71" s="112">
        <v>726</v>
      </c>
      <c r="W71" s="112">
        <v>774</v>
      </c>
      <c r="X71" s="112">
        <v>726</v>
      </c>
      <c r="Y71" s="112">
        <v>717</v>
      </c>
      <c r="Z71" s="112">
        <v>691</v>
      </c>
    </row>
    <row r="72" spans="1:26" x14ac:dyDescent="0.25">
      <c r="S72" s="115" t="s">
        <v>45</v>
      </c>
      <c r="T72" s="115"/>
      <c r="U72" s="112"/>
      <c r="V72" s="112">
        <v>690</v>
      </c>
      <c r="W72" s="112">
        <v>687</v>
      </c>
      <c r="X72" s="112">
        <v>704</v>
      </c>
      <c r="Y72" s="112">
        <v>697</v>
      </c>
      <c r="Z72" s="112">
        <v>709</v>
      </c>
    </row>
    <row r="73" spans="1:26" x14ac:dyDescent="0.25">
      <c r="S73" s="115" t="s">
        <v>46</v>
      </c>
      <c r="T73" s="115"/>
      <c r="U73" s="112"/>
      <c r="V73" s="112">
        <v>673</v>
      </c>
      <c r="W73" s="112">
        <v>792</v>
      </c>
      <c r="X73" s="112">
        <v>721</v>
      </c>
      <c r="Y73" s="112">
        <v>745</v>
      </c>
      <c r="Z73" s="112">
        <v>728</v>
      </c>
    </row>
    <row r="74" spans="1:26" x14ac:dyDescent="0.25">
      <c r="S74" s="115" t="s">
        <v>47</v>
      </c>
      <c r="T74" s="115"/>
      <c r="U74" s="112"/>
      <c r="V74" s="112">
        <v>517</v>
      </c>
      <c r="W74" s="112">
        <v>539</v>
      </c>
      <c r="X74" s="112">
        <v>592</v>
      </c>
      <c r="Y74" s="112">
        <v>605</v>
      </c>
      <c r="Z74" s="112">
        <v>554</v>
      </c>
    </row>
    <row r="75" spans="1:26" x14ac:dyDescent="0.25">
      <c r="S75" s="115" t="s">
        <v>48</v>
      </c>
      <c r="T75" s="115"/>
      <c r="U75" s="112"/>
      <c r="V75" s="112">
        <v>269</v>
      </c>
      <c r="W75" s="112">
        <v>310</v>
      </c>
      <c r="X75" s="112">
        <v>288</v>
      </c>
      <c r="Y75" s="112">
        <v>332</v>
      </c>
      <c r="Z75" s="112">
        <v>370</v>
      </c>
    </row>
    <row r="76" spans="1:26" x14ac:dyDescent="0.25">
      <c r="S76" s="115" t="s">
        <v>49</v>
      </c>
      <c r="T76" s="115"/>
      <c r="U76" s="112"/>
      <c r="V76" s="112">
        <v>112</v>
      </c>
      <c r="W76" s="112">
        <v>133</v>
      </c>
      <c r="X76" s="112">
        <v>129</v>
      </c>
      <c r="Y76" s="112">
        <v>157</v>
      </c>
      <c r="Z76" s="112">
        <v>156</v>
      </c>
    </row>
    <row r="77" spans="1:26" x14ac:dyDescent="0.25">
      <c r="S77" s="115" t="s">
        <v>50</v>
      </c>
      <c r="T77" s="115"/>
      <c r="U77" s="112"/>
      <c r="V77" s="112">
        <v>62</v>
      </c>
      <c r="W77" s="112">
        <v>53</v>
      </c>
      <c r="X77" s="112">
        <v>55</v>
      </c>
      <c r="Y77" s="112">
        <v>62</v>
      </c>
      <c r="Z77" s="112">
        <v>61</v>
      </c>
    </row>
    <row r="78" spans="1:26" x14ac:dyDescent="0.25">
      <c r="S78" s="115" t="s">
        <v>51</v>
      </c>
      <c r="T78" s="115"/>
      <c r="U78" s="112"/>
      <c r="V78" s="112">
        <v>22</v>
      </c>
      <c r="W78" s="112">
        <v>32</v>
      </c>
      <c r="X78" s="112">
        <v>25</v>
      </c>
      <c r="Y78" s="112">
        <v>32</v>
      </c>
      <c r="Z78" s="112">
        <v>38</v>
      </c>
    </row>
    <row r="79" spans="1:26" x14ac:dyDescent="0.25">
      <c r="S79" s="115" t="s">
        <v>52</v>
      </c>
      <c r="T79" s="115"/>
      <c r="U79" s="112"/>
      <c r="V79" s="112">
        <v>21</v>
      </c>
      <c r="W79" s="112">
        <v>22</v>
      </c>
      <c r="X79" s="112">
        <v>18</v>
      </c>
      <c r="Y79" s="112">
        <v>21</v>
      </c>
      <c r="Z79" s="112">
        <v>21</v>
      </c>
    </row>
    <row r="80" spans="1:26" x14ac:dyDescent="0.25">
      <c r="S80" s="118" t="s">
        <v>53</v>
      </c>
      <c r="T80" s="118"/>
      <c r="U80" s="112"/>
      <c r="V80" s="112">
        <v>6458</v>
      </c>
      <c r="W80" s="112">
        <v>6963</v>
      </c>
      <c r="X80" s="112">
        <v>6982</v>
      </c>
      <c r="Y80" s="112">
        <v>7116</v>
      </c>
      <c r="Z80" s="112">
        <v>7212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Southern Grampians</v>
      </c>
      <c r="D83" s="144"/>
      <c r="E83" s="144"/>
      <c r="F83" s="144"/>
      <c r="G83" s="144"/>
      <c r="H83" s="47"/>
      <c r="I83" s="47"/>
      <c r="J83" s="145" t="str">
        <f>'State data for spotlight'!A1</f>
        <v>Victoria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422</v>
      </c>
      <c r="W83" s="112">
        <v>445</v>
      </c>
      <c r="X83" s="112">
        <v>434</v>
      </c>
      <c r="Y83" s="112">
        <v>458</v>
      </c>
      <c r="Z83" s="112">
        <v>461</v>
      </c>
      <c r="AD83" s="117"/>
    </row>
    <row r="84" spans="1:30" ht="15" customHeight="1" x14ac:dyDescent="0.25">
      <c r="A84" s="46"/>
      <c r="B84" s="46"/>
      <c r="C84" s="48"/>
      <c r="D84" s="139" t="s">
        <v>0</v>
      </c>
      <c r="E84" s="139"/>
      <c r="F84" s="139" t="s">
        <v>201</v>
      </c>
      <c r="G84" s="139"/>
      <c r="H84" s="48"/>
      <c r="I84" s="48"/>
      <c r="J84" s="48"/>
      <c r="K84" s="48"/>
      <c r="L84" s="139" t="s">
        <v>0</v>
      </c>
      <c r="M84" s="139"/>
      <c r="N84" s="139" t="s">
        <v>201</v>
      </c>
      <c r="O84" s="139"/>
      <c r="S84" s="115" t="s">
        <v>57</v>
      </c>
      <c r="T84" s="115"/>
      <c r="U84" s="112"/>
      <c r="V84" s="112">
        <v>387</v>
      </c>
      <c r="W84" s="112">
        <v>412</v>
      </c>
      <c r="X84" s="112">
        <v>427</v>
      </c>
      <c r="Y84" s="112">
        <v>426</v>
      </c>
      <c r="Z84" s="112">
        <v>438</v>
      </c>
    </row>
    <row r="85" spans="1:30" ht="15" customHeight="1" x14ac:dyDescent="0.25">
      <c r="A85" s="46"/>
      <c r="B85" s="46"/>
      <c r="C85" s="58" t="s">
        <v>1</v>
      </c>
      <c r="D85" s="139" t="s">
        <v>2</v>
      </c>
      <c r="E85" s="139"/>
      <c r="F85" s="139" t="str">
        <f>"since "&amp;$V$2</f>
        <v>since 2016-17</v>
      </c>
      <c r="G85" s="139"/>
      <c r="H85" s="48"/>
      <c r="I85" s="48"/>
      <c r="J85" s="48"/>
      <c r="K85" s="58" t="s">
        <v>1</v>
      </c>
      <c r="L85" s="139" t="s">
        <v>2</v>
      </c>
      <c r="M85" s="139"/>
      <c r="N85" s="139" t="str">
        <f>"since "&amp;$V$2</f>
        <v>since 2016-17</v>
      </c>
      <c r="O85" s="139"/>
      <c r="S85" s="115" t="s">
        <v>195</v>
      </c>
      <c r="T85" s="115"/>
      <c r="U85" s="112"/>
      <c r="V85" s="112">
        <v>799</v>
      </c>
      <c r="W85" s="112">
        <v>839</v>
      </c>
      <c r="X85" s="112">
        <v>827</v>
      </c>
      <c r="Y85" s="112">
        <v>824</v>
      </c>
      <c r="Z85" s="112">
        <v>847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14,864</v>
      </c>
      <c r="D86" s="96">
        <f t="shared" ref="D86:D91" si="4">AD4</f>
        <v>1.1982570806100323E-2</v>
      </c>
      <c r="E86" s="97">
        <f t="shared" ref="E86:E91" si="5">AD4</f>
        <v>1.1982570806100323E-2</v>
      </c>
      <c r="F86" s="96">
        <f t="shared" ref="F86:F91" si="6">AF4</f>
        <v>0.10991636798088411</v>
      </c>
      <c r="G86" s="97">
        <f t="shared" ref="G86:G91" si="7">AF4</f>
        <v>0.10991636798088411</v>
      </c>
      <c r="H86" s="57"/>
      <c r="I86" s="57"/>
      <c r="J86" s="140" t="str">
        <f>'State data for spotlight'!J4</f>
        <v>5,274,707</v>
      </c>
      <c r="K86" s="140"/>
      <c r="L86" s="96">
        <f>'State data for spotlight'!L4</f>
        <v>1.4421743640712803E-2</v>
      </c>
      <c r="M86" s="97">
        <f>'State data for spotlight'!L4</f>
        <v>1.4421743640712803E-2</v>
      </c>
      <c r="N86" s="96">
        <f>'State data for spotlight'!N4</f>
        <v>8.438148994686534E-2</v>
      </c>
      <c r="O86" s="97">
        <f>'State data for spotlight'!N4</f>
        <v>8.438148994686534E-2</v>
      </c>
      <c r="S86" s="115" t="s">
        <v>196</v>
      </c>
      <c r="T86" s="115"/>
      <c r="U86" s="112"/>
      <c r="V86" s="112">
        <v>172</v>
      </c>
      <c r="W86" s="112">
        <v>202</v>
      </c>
      <c r="X86" s="112">
        <v>211</v>
      </c>
      <c r="Y86" s="112">
        <v>221</v>
      </c>
      <c r="Z86" s="112">
        <v>219</v>
      </c>
    </row>
    <row r="87" spans="1:30" ht="15" customHeight="1" x14ac:dyDescent="0.25">
      <c r="A87" s="98" t="s">
        <v>4</v>
      </c>
      <c r="B87" s="49"/>
      <c r="C87" s="57" t="str">
        <f t="shared" si="3"/>
        <v>7,641</v>
      </c>
      <c r="D87" s="96">
        <f t="shared" si="4"/>
        <v>8.1804987465365908E-3</v>
      </c>
      <c r="E87" s="97">
        <f t="shared" si="5"/>
        <v>8.1804987465365908E-3</v>
      </c>
      <c r="F87" s="96">
        <f t="shared" si="6"/>
        <v>0.10132603055635636</v>
      </c>
      <c r="G87" s="97">
        <f t="shared" si="7"/>
        <v>0.10132603055635636</v>
      </c>
      <c r="H87" s="57"/>
      <c r="I87" s="57"/>
      <c r="J87" s="140" t="str">
        <f>'State data for spotlight'!J5</f>
        <v>2,678,317</v>
      </c>
      <c r="K87" s="140"/>
      <c r="L87" s="96">
        <f>'State data for spotlight'!L5</f>
        <v>7.6054295905234603E-3</v>
      </c>
      <c r="M87" s="97">
        <f>'State data for spotlight'!L5</f>
        <v>7.6054295905234603E-3</v>
      </c>
      <c r="N87" s="96">
        <f>'State data for spotlight'!N5</f>
        <v>7.1082164833552008E-2</v>
      </c>
      <c r="O87" s="97">
        <f>'State data for spotlight'!N5</f>
        <v>7.1082164833552008E-2</v>
      </c>
      <c r="S87" s="115" t="s">
        <v>197</v>
      </c>
      <c r="T87" s="115"/>
      <c r="U87" s="112"/>
      <c r="V87" s="112">
        <v>150</v>
      </c>
      <c r="W87" s="112">
        <v>145</v>
      </c>
      <c r="X87" s="112">
        <v>147</v>
      </c>
      <c r="Y87" s="112">
        <v>135</v>
      </c>
      <c r="Z87" s="112">
        <v>136</v>
      </c>
    </row>
    <row r="88" spans="1:30" ht="15" customHeight="1" x14ac:dyDescent="0.25">
      <c r="A88" s="98" t="s">
        <v>5</v>
      </c>
      <c r="B88" s="49"/>
      <c r="C88" s="57" t="str">
        <f t="shared" si="3"/>
        <v>7,212</v>
      </c>
      <c r="D88" s="96">
        <f t="shared" si="4"/>
        <v>1.391817798397299E-2</v>
      </c>
      <c r="E88" s="97">
        <f t="shared" si="5"/>
        <v>1.391817798397299E-2</v>
      </c>
      <c r="F88" s="96">
        <f t="shared" si="6"/>
        <v>0.11640866873065026</v>
      </c>
      <c r="G88" s="97">
        <f t="shared" si="7"/>
        <v>0.11640866873065026</v>
      </c>
      <c r="H88" s="57"/>
      <c r="I88" s="57"/>
      <c r="J88" s="140" t="str">
        <f>'State data for spotlight'!J6</f>
        <v>2,593,620</v>
      </c>
      <c r="K88" s="140"/>
      <c r="L88" s="96">
        <f>'State data for spotlight'!L6</f>
        <v>2.0458990541862843E-2</v>
      </c>
      <c r="M88" s="97">
        <f>'State data for spotlight'!L6</f>
        <v>2.0458990541862843E-2</v>
      </c>
      <c r="N88" s="96">
        <f>'State data for spotlight'!N6</f>
        <v>9.7278654845571522E-2</v>
      </c>
      <c r="O88" s="97">
        <f>'State data for spotlight'!N6</f>
        <v>9.7278654845571522E-2</v>
      </c>
      <c r="S88" s="115" t="s">
        <v>198</v>
      </c>
      <c r="T88" s="115"/>
      <c r="U88" s="112"/>
      <c r="V88" s="112">
        <v>228</v>
      </c>
      <c r="W88" s="112">
        <v>233</v>
      </c>
      <c r="X88" s="112">
        <v>223</v>
      </c>
      <c r="Y88" s="112">
        <v>236</v>
      </c>
      <c r="Z88" s="112">
        <v>238</v>
      </c>
    </row>
    <row r="89" spans="1:30" ht="15" customHeight="1" x14ac:dyDescent="0.25">
      <c r="A89" s="49" t="s">
        <v>6</v>
      </c>
      <c r="B89" s="49"/>
      <c r="C89" s="57" t="str">
        <f t="shared" si="3"/>
        <v>9,354</v>
      </c>
      <c r="D89" s="96">
        <f t="shared" si="4"/>
        <v>4.2780748663107104E-4</v>
      </c>
      <c r="E89" s="97">
        <f t="shared" si="5"/>
        <v>4.2780748663107104E-4</v>
      </c>
      <c r="F89" s="96">
        <f t="shared" si="6"/>
        <v>7.393800229621128E-2</v>
      </c>
      <c r="G89" s="97">
        <f t="shared" si="7"/>
        <v>7.393800229621128E-2</v>
      </c>
      <c r="H89" s="57"/>
      <c r="I89" s="57"/>
      <c r="J89" s="140" t="str">
        <f>'State data for spotlight'!J7</f>
        <v>3,674,745</v>
      </c>
      <c r="K89" s="140"/>
      <c r="L89" s="96">
        <f>'State data for spotlight'!L7</f>
        <v>-4.8048916624486848E-3</v>
      </c>
      <c r="M89" s="97">
        <f>'State data for spotlight'!L7</f>
        <v>-4.8048916624486848E-3</v>
      </c>
      <c r="N89" s="96">
        <f>'State data for spotlight'!N7</f>
        <v>6.9960159780158238E-2</v>
      </c>
      <c r="O89" s="97">
        <f>'State data for spotlight'!N7</f>
        <v>6.9960159780158238E-2</v>
      </c>
      <c r="S89" s="115" t="s">
        <v>199</v>
      </c>
      <c r="T89" s="115"/>
      <c r="U89" s="112"/>
      <c r="V89" s="112">
        <v>370</v>
      </c>
      <c r="W89" s="112">
        <v>392</v>
      </c>
      <c r="X89" s="112">
        <v>374</v>
      </c>
      <c r="Y89" s="112">
        <v>385</v>
      </c>
      <c r="Z89" s="112">
        <v>373</v>
      </c>
    </row>
    <row r="90" spans="1:30" ht="15" customHeight="1" x14ac:dyDescent="0.25">
      <c r="A90" s="49" t="s">
        <v>98</v>
      </c>
      <c r="B90" s="49"/>
      <c r="C90" s="57" t="str">
        <f t="shared" si="3"/>
        <v>$31,156</v>
      </c>
      <c r="D90" s="96">
        <f t="shared" si="4"/>
        <v>0.11563175759025413</v>
      </c>
      <c r="E90" s="97">
        <f t="shared" si="5"/>
        <v>0.11563175759025413</v>
      </c>
      <c r="F90" s="96">
        <f t="shared" si="6"/>
        <v>0.25651858815444473</v>
      </c>
      <c r="G90" s="97">
        <f t="shared" si="7"/>
        <v>0.25651858815444473</v>
      </c>
      <c r="H90" s="57"/>
      <c r="I90" s="57"/>
      <c r="J90" s="57"/>
      <c r="K90" s="57" t="str">
        <f>'State data for spotlight'!J8</f>
        <v>$47,209</v>
      </c>
      <c r="L90" s="96">
        <f>'State data for spotlight'!L8</f>
        <v>5.506898121546655E-2</v>
      </c>
      <c r="M90" s="97">
        <f>'State data for spotlight'!L8</f>
        <v>5.506898121546655E-2</v>
      </c>
      <c r="N90" s="96">
        <f>'State data for spotlight'!N8</f>
        <v>0.1204561491199776</v>
      </c>
      <c r="O90" s="97">
        <f>'State data for spotlight'!N8</f>
        <v>0.1204561491199776</v>
      </c>
      <c r="S90" s="115" t="s">
        <v>58</v>
      </c>
      <c r="T90" s="115"/>
      <c r="U90" s="112"/>
      <c r="V90" s="112">
        <v>648</v>
      </c>
      <c r="W90" s="112">
        <v>710</v>
      </c>
      <c r="X90" s="112">
        <v>678</v>
      </c>
      <c r="Y90" s="112">
        <v>704</v>
      </c>
      <c r="Z90" s="112">
        <v>718</v>
      </c>
    </row>
    <row r="91" spans="1:30" ht="15" customHeight="1" x14ac:dyDescent="0.25">
      <c r="A91" s="49" t="s">
        <v>7</v>
      </c>
      <c r="B91" s="49"/>
      <c r="C91" s="57" t="str">
        <f t="shared" si="3"/>
        <v>$491.2 mil</v>
      </c>
      <c r="D91" s="96">
        <f t="shared" si="4"/>
        <v>8.0606911070024045E-2</v>
      </c>
      <c r="E91" s="97">
        <f t="shared" si="5"/>
        <v>8.0606911070024045E-2</v>
      </c>
      <c r="F91" s="96">
        <f t="shared" si="6"/>
        <v>0.23741217439117435</v>
      </c>
      <c r="G91" s="97">
        <f t="shared" si="7"/>
        <v>0.23741217439117435</v>
      </c>
      <c r="H91" s="57"/>
      <c r="I91" s="57"/>
      <c r="J91" s="57"/>
      <c r="K91" s="57" t="str">
        <f>'State data for spotlight'!J9</f>
        <v>$245.4 bil</v>
      </c>
      <c r="L91" s="96">
        <f>'State data for spotlight'!L9</f>
        <v>4.7371657837374626E-2</v>
      </c>
      <c r="M91" s="97">
        <f>'State data for spotlight'!L9</f>
        <v>4.7371657837374626E-2</v>
      </c>
      <c r="N91" s="96">
        <f>'State data for spotlight'!N9</f>
        <v>0.24227335855331145</v>
      </c>
      <c r="O91" s="97">
        <f>'State data for spotlight'!N9</f>
        <v>0.24227335855331145</v>
      </c>
      <c r="S91" s="118" t="s">
        <v>53</v>
      </c>
      <c r="T91" s="118"/>
      <c r="U91" s="112"/>
      <c r="V91" s="112">
        <v>4492</v>
      </c>
      <c r="W91" s="112">
        <v>4737</v>
      </c>
      <c r="X91" s="112">
        <v>4600</v>
      </c>
      <c r="Y91" s="112">
        <v>4821</v>
      </c>
      <c r="Z91" s="112">
        <v>4808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5" t="s">
        <v>202</v>
      </c>
      <c r="S93" s="115" t="s">
        <v>56</v>
      </c>
      <c r="T93" s="115"/>
      <c r="U93" s="112"/>
      <c r="V93" s="112">
        <v>264</v>
      </c>
      <c r="W93" s="112">
        <v>269</v>
      </c>
      <c r="X93" s="112">
        <v>268</v>
      </c>
      <c r="Y93" s="112">
        <v>278</v>
      </c>
      <c r="Z93" s="112">
        <v>278</v>
      </c>
    </row>
    <row r="94" spans="1:30" ht="15" customHeight="1" x14ac:dyDescent="0.25">
      <c r="A94" s="136" t="s">
        <v>203</v>
      </c>
      <c r="S94" s="115" t="s">
        <v>57</v>
      </c>
      <c r="T94" s="115"/>
      <c r="U94" s="112"/>
      <c r="V94" s="112">
        <v>831</v>
      </c>
      <c r="W94" s="112">
        <v>873</v>
      </c>
      <c r="X94" s="112">
        <v>889</v>
      </c>
      <c r="Y94" s="112">
        <v>895</v>
      </c>
      <c r="Z94" s="112">
        <v>891</v>
      </c>
    </row>
    <row r="95" spans="1:30" ht="15" customHeight="1" x14ac:dyDescent="0.25">
      <c r="A95" s="134" t="s">
        <v>286</v>
      </c>
      <c r="S95" s="115" t="s">
        <v>195</v>
      </c>
      <c r="T95" s="115"/>
      <c r="U95" s="112"/>
      <c r="V95" s="112">
        <v>139</v>
      </c>
      <c r="W95" s="112">
        <v>151</v>
      </c>
      <c r="X95" s="112">
        <v>143</v>
      </c>
      <c r="Y95" s="112">
        <v>155</v>
      </c>
      <c r="Z95" s="112">
        <v>154</v>
      </c>
    </row>
    <row r="96" spans="1:30" ht="15" customHeight="1" x14ac:dyDescent="0.25">
      <c r="A96" s="135" t="s">
        <v>278</v>
      </c>
      <c r="S96" s="115" t="s">
        <v>196</v>
      </c>
      <c r="T96" s="115"/>
      <c r="U96" s="112"/>
      <c r="V96" s="112">
        <v>615</v>
      </c>
      <c r="W96" s="112">
        <v>653</v>
      </c>
      <c r="X96" s="112">
        <v>671</v>
      </c>
      <c r="Y96" s="112">
        <v>693</v>
      </c>
      <c r="Z96" s="112">
        <v>669</v>
      </c>
    </row>
    <row r="97" spans="1:32" ht="15" customHeight="1" x14ac:dyDescent="0.25">
      <c r="A97" s="134" t="s">
        <v>290</v>
      </c>
      <c r="S97" s="115" t="s">
        <v>197</v>
      </c>
      <c r="T97" s="115"/>
      <c r="U97" s="112"/>
      <c r="V97" s="112">
        <v>671</v>
      </c>
      <c r="W97" s="112">
        <v>649</v>
      </c>
      <c r="X97" s="112">
        <v>621</v>
      </c>
      <c r="Y97" s="112">
        <v>617</v>
      </c>
      <c r="Z97" s="112">
        <v>631</v>
      </c>
    </row>
    <row r="98" spans="1:32" ht="15" customHeight="1" x14ac:dyDescent="0.25">
      <c r="A98" s="134" t="s">
        <v>291</v>
      </c>
      <c r="S98" s="115" t="s">
        <v>198</v>
      </c>
      <c r="T98" s="115"/>
      <c r="U98" s="112"/>
      <c r="V98" s="112">
        <v>403</v>
      </c>
      <c r="W98" s="112">
        <v>419</v>
      </c>
      <c r="X98" s="112">
        <v>421</v>
      </c>
      <c r="Y98" s="112">
        <v>422</v>
      </c>
      <c r="Z98" s="112">
        <v>423</v>
      </c>
    </row>
    <row r="99" spans="1:32" ht="15" customHeight="1" x14ac:dyDescent="0.25">
      <c r="S99" s="115" t="s">
        <v>199</v>
      </c>
      <c r="T99" s="115"/>
      <c r="U99" s="112"/>
      <c r="V99" s="112">
        <v>19</v>
      </c>
      <c r="W99" s="112">
        <v>23</v>
      </c>
      <c r="X99" s="112">
        <v>25</v>
      </c>
      <c r="Y99" s="112">
        <v>28</v>
      </c>
      <c r="Z99" s="112">
        <v>30</v>
      </c>
    </row>
    <row r="100" spans="1:32" ht="15" customHeight="1" x14ac:dyDescent="0.25">
      <c r="S100" s="115" t="s">
        <v>58</v>
      </c>
      <c r="T100" s="115"/>
      <c r="U100" s="112"/>
      <c r="V100" s="112">
        <v>377</v>
      </c>
      <c r="W100" s="112">
        <v>415</v>
      </c>
      <c r="X100" s="112">
        <v>414</v>
      </c>
      <c r="Y100" s="112">
        <v>424</v>
      </c>
      <c r="Z100" s="112">
        <v>450</v>
      </c>
    </row>
    <row r="101" spans="1:32" x14ac:dyDescent="0.25">
      <c r="A101" s="18"/>
      <c r="S101" s="118" t="s">
        <v>53</v>
      </c>
      <c r="T101" s="118"/>
      <c r="U101" s="112"/>
      <c r="V101" s="112">
        <v>4220</v>
      </c>
      <c r="W101" s="112">
        <v>4406</v>
      </c>
      <c r="X101" s="112">
        <v>4368</v>
      </c>
      <c r="Y101" s="112">
        <v>4527</v>
      </c>
      <c r="Z101" s="112">
        <v>4537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204</v>
      </c>
      <c r="Y103" s="106" t="s">
        <v>281</v>
      </c>
      <c r="Z103" s="106" t="s">
        <v>287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8446</v>
      </c>
      <c r="W104" s="112">
        <v>8630</v>
      </c>
      <c r="X104" s="112">
        <v>8723</v>
      </c>
      <c r="Y104" s="112">
        <v>9313</v>
      </c>
      <c r="Z104" s="112">
        <v>9313</v>
      </c>
      <c r="AB104" s="109" t="str">
        <f>TEXT(Z104,"###,###")</f>
        <v>9,313</v>
      </c>
      <c r="AD104" s="130">
        <f>Z104/($Z$4)*100</f>
        <v>62.654736275565128</v>
      </c>
      <c r="AF104" s="109"/>
    </row>
    <row r="105" spans="1:32" x14ac:dyDescent="0.25">
      <c r="S105" s="115" t="s">
        <v>17</v>
      </c>
      <c r="T105" s="115"/>
      <c r="U105" s="112"/>
      <c r="V105" s="112">
        <v>2201</v>
      </c>
      <c r="W105" s="112">
        <v>2827</v>
      </c>
      <c r="X105" s="112">
        <v>3090</v>
      </c>
      <c r="Y105" s="112">
        <v>3063</v>
      </c>
      <c r="Z105" s="112">
        <v>3073</v>
      </c>
      <c r="AB105" s="109" t="str">
        <f>TEXT(Z105,"###,###")</f>
        <v>3,073</v>
      </c>
      <c r="AD105" s="130">
        <f>Z105/($Z$4)*100</f>
        <v>20.674111948331539</v>
      </c>
      <c r="AF105" s="109"/>
    </row>
    <row r="106" spans="1:32" x14ac:dyDescent="0.25">
      <c r="S106" s="118" t="s">
        <v>53</v>
      </c>
      <c r="T106" s="118"/>
      <c r="U106" s="120"/>
      <c r="V106" s="120">
        <v>10647</v>
      </c>
      <c r="W106" s="120">
        <v>11457</v>
      </c>
      <c r="X106" s="120">
        <v>11813</v>
      </c>
      <c r="Y106" s="120">
        <v>12376</v>
      </c>
      <c r="Z106" s="120">
        <v>12386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2429</v>
      </c>
      <c r="W108" s="112">
        <v>2474</v>
      </c>
      <c r="X108" s="112">
        <v>2382</v>
      </c>
      <c r="Y108" s="112">
        <v>2470</v>
      </c>
      <c r="Z108" s="112">
        <v>2566</v>
      </c>
      <c r="AB108" s="109" t="str">
        <f>TEXT(Z108,"###,###")</f>
        <v>2,566</v>
      </c>
      <c r="AD108" s="130">
        <f>Z108/($Z$4)*100</f>
        <v>17.263186221743808</v>
      </c>
      <c r="AF108" s="109"/>
    </row>
    <row r="109" spans="1:32" x14ac:dyDescent="0.25">
      <c r="S109" s="115" t="s">
        <v>20</v>
      </c>
      <c r="T109" s="115"/>
      <c r="U109" s="112"/>
      <c r="V109" s="112">
        <v>2831</v>
      </c>
      <c r="W109" s="112">
        <v>3013</v>
      </c>
      <c r="X109" s="112">
        <v>2755</v>
      </c>
      <c r="Y109" s="112">
        <v>2903</v>
      </c>
      <c r="Z109" s="112">
        <v>2928</v>
      </c>
      <c r="AB109" s="109" t="str">
        <f>TEXT(Z109,"###,###")</f>
        <v>2,928</v>
      </c>
      <c r="AD109" s="130">
        <f>Z109/($Z$4)*100</f>
        <v>19.698600645855759</v>
      </c>
      <c r="AF109" s="109"/>
    </row>
    <row r="110" spans="1:32" x14ac:dyDescent="0.25">
      <c r="S110" s="115" t="s">
        <v>21</v>
      </c>
      <c r="T110" s="115"/>
      <c r="U110" s="112"/>
      <c r="V110" s="112">
        <v>2628</v>
      </c>
      <c r="W110" s="112">
        <v>2592</v>
      </c>
      <c r="X110" s="112">
        <v>2875</v>
      </c>
      <c r="Y110" s="112">
        <v>3007</v>
      </c>
      <c r="Z110" s="112">
        <v>3006</v>
      </c>
      <c r="AB110" s="109" t="str">
        <f>TEXT(Z110,"###,###")</f>
        <v>3,006</v>
      </c>
      <c r="AD110" s="130">
        <f>Z110/($Z$4)*100</f>
        <v>20.223358449946179</v>
      </c>
      <c r="AF110" s="109"/>
    </row>
    <row r="111" spans="1:32" x14ac:dyDescent="0.25">
      <c r="S111" s="115" t="s">
        <v>22</v>
      </c>
      <c r="T111" s="115"/>
      <c r="U111" s="112"/>
      <c r="V111" s="112">
        <v>2724</v>
      </c>
      <c r="W111" s="112">
        <v>3386</v>
      </c>
      <c r="X111" s="112">
        <v>3633</v>
      </c>
      <c r="Y111" s="112">
        <v>3705</v>
      </c>
      <c r="Z111" s="112">
        <v>3742</v>
      </c>
      <c r="AB111" s="109" t="str">
        <f>TEXT(Z111,"###,###")</f>
        <v>3,742</v>
      </c>
      <c r="AD111" s="130">
        <f>Z111/($Z$4)*100</f>
        <v>25.174919268030138</v>
      </c>
      <c r="AF111" s="109"/>
    </row>
    <row r="112" spans="1:32" x14ac:dyDescent="0.25">
      <c r="S112" s="118" t="s">
        <v>53</v>
      </c>
      <c r="T112" s="118"/>
      <c r="U112" s="112"/>
      <c r="V112" s="112">
        <v>13394</v>
      </c>
      <c r="W112" s="112">
        <v>14482</v>
      </c>
      <c r="X112" s="112">
        <v>14292</v>
      </c>
      <c r="Y112" s="112">
        <v>14689</v>
      </c>
      <c r="Z112" s="112">
        <v>14864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44.37</v>
      </c>
      <c r="W118" s="131">
        <v>44.65</v>
      </c>
      <c r="X118" s="131">
        <v>44.21</v>
      </c>
      <c r="Y118" s="131">
        <v>44.63</v>
      </c>
      <c r="Z118" s="131">
        <v>44.65</v>
      </c>
      <c r="AB118" s="109" t="str">
        <f>TEXT(Z118,"##.0")</f>
        <v>44.7</v>
      </c>
    </row>
    <row r="120" spans="19:32" x14ac:dyDescent="0.25">
      <c r="S120" s="101" t="s">
        <v>100</v>
      </c>
      <c r="T120" s="112"/>
      <c r="U120" s="112"/>
      <c r="V120" s="112">
        <v>6225</v>
      </c>
      <c r="W120" s="112">
        <v>6390</v>
      </c>
      <c r="X120" s="112">
        <v>6402</v>
      </c>
      <c r="Y120" s="112">
        <v>6646</v>
      </c>
      <c r="Z120" s="112">
        <v>6622</v>
      </c>
      <c r="AB120" s="109" t="str">
        <f>TEXT(Z120,"###,###")</f>
        <v>6,622</v>
      </c>
    </row>
    <row r="121" spans="19:32" x14ac:dyDescent="0.25">
      <c r="S121" s="101" t="s">
        <v>101</v>
      </c>
      <c r="T121" s="112"/>
      <c r="U121" s="112"/>
      <c r="V121" s="112">
        <v>1368</v>
      </c>
      <c r="W121" s="112">
        <v>1535</v>
      </c>
      <c r="X121" s="112">
        <v>1395</v>
      </c>
      <c r="Y121" s="112">
        <v>1540</v>
      </c>
      <c r="Z121" s="112">
        <v>1571</v>
      </c>
      <c r="AB121" s="109" t="str">
        <f>TEXT(Z121,"###,###")</f>
        <v>1,571</v>
      </c>
    </row>
    <row r="122" spans="19:32" x14ac:dyDescent="0.25">
      <c r="S122" s="101" t="s">
        <v>102</v>
      </c>
      <c r="T122" s="112"/>
      <c r="U122" s="112"/>
      <c r="V122" s="112">
        <v>1126</v>
      </c>
      <c r="W122" s="112">
        <v>1213</v>
      </c>
      <c r="X122" s="112">
        <v>1167</v>
      </c>
      <c r="Y122" s="112">
        <v>1163</v>
      </c>
      <c r="Z122" s="112">
        <v>1154</v>
      </c>
      <c r="AB122" s="109" t="str">
        <f>TEXT(Z122,"###,###")</f>
        <v>1,154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7351</v>
      </c>
      <c r="W124" s="112">
        <v>7603</v>
      </c>
      <c r="X124" s="112">
        <v>7569</v>
      </c>
      <c r="Y124" s="112">
        <v>7809</v>
      </c>
      <c r="Z124" s="112">
        <v>7776</v>
      </c>
      <c r="AB124" s="109" t="str">
        <f>TEXT(Z124,"###,###")</f>
        <v>7,776</v>
      </c>
      <c r="AD124" s="127">
        <f>Z124/$Z$7*100</f>
        <v>83.130211674150104</v>
      </c>
    </row>
    <row r="125" spans="19:32" x14ac:dyDescent="0.25">
      <c r="S125" s="101" t="s">
        <v>104</v>
      </c>
      <c r="T125" s="112"/>
      <c r="U125" s="112"/>
      <c r="V125" s="112">
        <v>2494</v>
      </c>
      <c r="W125" s="112">
        <v>2748</v>
      </c>
      <c r="X125" s="112">
        <v>2562</v>
      </c>
      <c r="Y125" s="112">
        <v>2703</v>
      </c>
      <c r="Z125" s="112">
        <v>2725</v>
      </c>
      <c r="AB125" s="109" t="str">
        <f>TEXT(Z125,"###,###")</f>
        <v>2,725</v>
      </c>
      <c r="AD125" s="127">
        <f>Z125/$Z$7*100</f>
        <v>29.131922172332693</v>
      </c>
    </row>
    <row r="127" spans="19:32" x14ac:dyDescent="0.25">
      <c r="S127" s="101" t="s">
        <v>105</v>
      </c>
      <c r="T127" s="112"/>
      <c r="U127" s="112"/>
      <c r="V127" s="112">
        <v>4492</v>
      </c>
      <c r="W127" s="112">
        <v>4733</v>
      </c>
      <c r="X127" s="112">
        <v>4595</v>
      </c>
      <c r="Y127" s="112">
        <v>4818</v>
      </c>
      <c r="Z127" s="112">
        <v>4808</v>
      </c>
      <c r="AB127" s="109" t="str">
        <f>TEXT(Z127,"###,###")</f>
        <v>4,808</v>
      </c>
      <c r="AD127" s="127">
        <f>Z127/$Z$7*100</f>
        <v>51.400470387000219</v>
      </c>
    </row>
    <row r="128" spans="19:32" x14ac:dyDescent="0.25">
      <c r="S128" s="101" t="s">
        <v>106</v>
      </c>
      <c r="T128" s="112"/>
      <c r="U128" s="112"/>
      <c r="V128" s="112">
        <v>4219</v>
      </c>
      <c r="W128" s="112">
        <v>4408</v>
      </c>
      <c r="X128" s="112">
        <v>4368</v>
      </c>
      <c r="Y128" s="112">
        <v>4528</v>
      </c>
      <c r="Z128" s="112">
        <v>4538</v>
      </c>
      <c r="AB128" s="109" t="str">
        <f>TEXT(Z128,"###,###")</f>
        <v>4,538</v>
      </c>
      <c r="AD128" s="127">
        <f>Z128/$Z$7*100</f>
        <v>48.51400470387</v>
      </c>
    </row>
    <row r="130" spans="19:20" x14ac:dyDescent="0.25">
      <c r="S130" s="101" t="s">
        <v>282</v>
      </c>
      <c r="T130" s="127">
        <v>70.793243532178749</v>
      </c>
    </row>
    <row r="131" spans="19:20" x14ac:dyDescent="0.25">
      <c r="S131" s="101" t="s">
        <v>283</v>
      </c>
      <c r="T131" s="127">
        <v>16.794954030361342</v>
      </c>
    </row>
    <row r="132" spans="19:20" x14ac:dyDescent="0.25">
      <c r="S132" s="101" t="s">
        <v>284</v>
      </c>
      <c r="T132" s="127">
        <v>12.336968141971349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93D33AC2-C766-4CCA-8F0F-0F467463812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A27CF03C-C9BE-488F-A07F-4B1DF019ED9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9D8E1286-E1AC-4298-96E9-54FBE7E88AF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FD098A63-58F7-4A45-A43B-C0E263C0B3D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2DCD8A-BC33-4A02-A399-A320DB1156A1}">
  <sheetPr codeName="Sheet128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175</v>
      </c>
      <c r="T1" s="99"/>
      <c r="U1" s="99"/>
      <c r="V1" s="99"/>
      <c r="W1" s="99"/>
      <c r="X1" s="99"/>
      <c r="Y1" s="100" t="s">
        <v>262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204</v>
      </c>
      <c r="Y2" s="103" t="s">
        <v>281</v>
      </c>
      <c r="Z2" s="103" t="s">
        <v>287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60" t="s">
        <v>292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175</v>
      </c>
      <c r="Y3" s="105" t="s">
        <v>262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8.64 Stonnington, Victoria,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103144</v>
      </c>
      <c r="W4" s="108">
        <v>105586</v>
      </c>
      <c r="X4" s="108">
        <v>107198</v>
      </c>
      <c r="Y4" s="108">
        <v>104788</v>
      </c>
      <c r="Z4" s="108">
        <v>100575</v>
      </c>
      <c r="AB4" s="109" t="str">
        <f>TEXT(Z4,"###,###")</f>
        <v>100,575</v>
      </c>
      <c r="AD4" s="110">
        <f>Z4/Y4-1</f>
        <v>-4.0204985303660679E-2</v>
      </c>
      <c r="AF4" s="110">
        <f>Z4/V4-1</f>
        <v>-2.4906926239044447E-2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50553</v>
      </c>
      <c r="W5" s="108">
        <v>51920</v>
      </c>
      <c r="X5" s="108">
        <v>52328</v>
      </c>
      <c r="Y5" s="108">
        <v>51259</v>
      </c>
      <c r="Z5" s="108">
        <v>48941</v>
      </c>
      <c r="AB5" s="109" t="str">
        <f>TEXT(Z5,"###,###")</f>
        <v>48,941</v>
      </c>
      <c r="AD5" s="110">
        <f t="shared" ref="AD5:AD9" si="0">Z5/Y5-1</f>
        <v>-4.5221326986480403E-2</v>
      </c>
      <c r="AF5" s="110">
        <f t="shared" ref="AF5:AF9" si="1">Z5/V5-1</f>
        <v>-3.188732617253176E-2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52587</v>
      </c>
      <c r="W6" s="108">
        <v>53662</v>
      </c>
      <c r="X6" s="108">
        <v>54866</v>
      </c>
      <c r="Y6" s="108">
        <v>53526</v>
      </c>
      <c r="Z6" s="108">
        <v>51612</v>
      </c>
      <c r="AB6" s="109" t="str">
        <f>TEXT(Z6,"###,###")</f>
        <v>51,612</v>
      </c>
      <c r="AD6" s="110">
        <f t="shared" si="0"/>
        <v>-3.5758323057953123E-2</v>
      </c>
      <c r="AF6" s="110">
        <f t="shared" si="1"/>
        <v>-1.8540703976267947E-2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69676</v>
      </c>
      <c r="W7" s="108">
        <v>71465</v>
      </c>
      <c r="X7" s="108">
        <v>72303</v>
      </c>
      <c r="Y7" s="108">
        <v>71868</v>
      </c>
      <c r="Z7" s="108">
        <v>68333</v>
      </c>
      <c r="AB7" s="109" t="str">
        <f>TEXT(Z7,"###,###")</f>
        <v>68,333</v>
      </c>
      <c r="AD7" s="110">
        <f t="shared" si="0"/>
        <v>-4.9187399120609987E-2</v>
      </c>
      <c r="AF7" s="110">
        <f t="shared" si="1"/>
        <v>-1.9274929674493402E-2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100,575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68,333</v>
      </c>
      <c r="P8" s="67"/>
      <c r="S8" s="107" t="s">
        <v>84</v>
      </c>
      <c r="T8" s="108"/>
      <c r="U8" s="108"/>
      <c r="V8" s="108">
        <v>50000</v>
      </c>
      <c r="W8" s="108">
        <v>52331</v>
      </c>
      <c r="X8" s="108">
        <v>53572.5</v>
      </c>
      <c r="Y8" s="108">
        <v>54251.37</v>
      </c>
      <c r="Z8" s="108">
        <v>58008.03</v>
      </c>
      <c r="AB8" s="109" t="str">
        <f>TEXT(Z8,"$###,###")</f>
        <v>$58,008</v>
      </c>
      <c r="AD8" s="110">
        <f t="shared" si="0"/>
        <v>6.9245440253398183E-2</v>
      </c>
      <c r="AF8" s="110">
        <f t="shared" si="1"/>
        <v>0.16016059999999999</v>
      </c>
    </row>
    <row r="9" spans="1:32" x14ac:dyDescent="0.25">
      <c r="A9" s="30" t="s">
        <v>14</v>
      </c>
      <c r="B9" s="71"/>
      <c r="C9" s="72"/>
      <c r="D9" s="73">
        <f>AD104</f>
        <v>80.788466318667659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49.440241171908156</v>
      </c>
      <c r="P9" s="74" t="s">
        <v>85</v>
      </c>
      <c r="S9" s="107" t="s">
        <v>7</v>
      </c>
      <c r="T9" s="108"/>
      <c r="U9" s="108"/>
      <c r="V9" s="108">
        <v>5900015285</v>
      </c>
      <c r="W9" s="108">
        <v>6266191650</v>
      </c>
      <c r="X9" s="108">
        <v>6557545839</v>
      </c>
      <c r="Y9" s="108">
        <v>6724730875</v>
      </c>
      <c r="Z9" s="108">
        <v>6916873016</v>
      </c>
      <c r="AB9" s="109" t="str">
        <f>TEXT(Z9/1000000,"$#,###.0")&amp;" mil"</f>
        <v>$6,916.9 mil</v>
      </c>
      <c r="AD9" s="110">
        <f t="shared" si="0"/>
        <v>2.8572465511491618E-2</v>
      </c>
      <c r="AF9" s="110">
        <f t="shared" si="1"/>
        <v>0.17234832146710288</v>
      </c>
    </row>
    <row r="10" spans="1:32" x14ac:dyDescent="0.25">
      <c r="A10" s="30" t="s">
        <v>17</v>
      </c>
      <c r="B10" s="71"/>
      <c r="C10" s="72"/>
      <c r="D10" s="73">
        <f>AD105</f>
        <v>13.708177976634353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50.5246367055449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84.096995595100466</v>
      </c>
      <c r="P11" s="74" t="s">
        <v>85</v>
      </c>
      <c r="S11" s="107" t="s">
        <v>29</v>
      </c>
      <c r="T11" s="112"/>
      <c r="U11" s="112"/>
      <c r="V11" s="112">
        <v>92714</v>
      </c>
      <c r="W11" s="112">
        <v>94678</v>
      </c>
      <c r="X11" s="112">
        <v>96221</v>
      </c>
      <c r="Y11" s="112">
        <v>93790</v>
      </c>
      <c r="Z11" s="112">
        <v>89708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6.7932038692871677</v>
      </c>
      <c r="P12" s="74" t="s">
        <v>85</v>
      </c>
      <c r="S12" s="107" t="s">
        <v>30</v>
      </c>
      <c r="T12" s="112"/>
      <c r="U12" s="112"/>
      <c r="V12" s="112">
        <v>10429</v>
      </c>
      <c r="W12" s="112">
        <v>10906</v>
      </c>
      <c r="X12" s="112">
        <v>10979</v>
      </c>
      <c r="Y12" s="112">
        <v>10992</v>
      </c>
      <c r="Z12" s="112">
        <v>10867</v>
      </c>
    </row>
    <row r="13" spans="1:32" ht="15" customHeight="1" x14ac:dyDescent="0.25">
      <c r="A13" s="30" t="s">
        <v>19</v>
      </c>
      <c r="B13" s="72"/>
      <c r="C13" s="72"/>
      <c r="D13" s="73">
        <f>AD108</f>
        <v>15.25031071339796</v>
      </c>
      <c r="E13" s="74" t="s">
        <v>85</v>
      </c>
      <c r="F13" s="24"/>
      <c r="G13" s="142" t="s">
        <v>285</v>
      </c>
      <c r="H13" s="143"/>
      <c r="I13" s="143"/>
      <c r="J13" s="143"/>
      <c r="K13" s="143"/>
      <c r="L13" s="143"/>
      <c r="M13" s="81"/>
      <c r="N13" s="72"/>
      <c r="O13" s="73">
        <f>T132</f>
        <v>9.1098005356123686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14.004474272930647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39.8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21.618692518021376</v>
      </c>
      <c r="E15" s="74" t="s">
        <v>85</v>
      </c>
      <c r="F15" s="24"/>
      <c r="G15" s="33" t="s">
        <v>279</v>
      </c>
      <c r="H15" s="72"/>
      <c r="I15" s="72"/>
      <c r="J15" s="72"/>
      <c r="K15" s="82"/>
      <c r="L15" s="72"/>
      <c r="M15" s="72"/>
      <c r="N15" s="72"/>
      <c r="O15" s="73">
        <f>AB38</f>
        <v>17.774720852296841</v>
      </c>
      <c r="P15" s="74" t="s">
        <v>85</v>
      </c>
      <c r="S15" s="115" t="s">
        <v>61</v>
      </c>
      <c r="T15" s="115"/>
      <c r="U15" s="116"/>
      <c r="V15" s="116">
        <v>1207</v>
      </c>
      <c r="W15" s="116">
        <v>882</v>
      </c>
      <c r="X15" s="116">
        <v>947</v>
      </c>
      <c r="Y15" s="112">
        <v>885</v>
      </c>
      <c r="Z15" s="112">
        <v>694</v>
      </c>
      <c r="AB15" s="117">
        <f t="shared" ref="AB15:AB34" si="2">IF(Z15="np",0,Z15/$Z$34)</f>
        <v>6.9003231419338803E-3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42.352473278647771</v>
      </c>
      <c r="E16" s="85" t="s">
        <v>85</v>
      </c>
      <c r="F16" s="24"/>
      <c r="G16" s="86" t="s">
        <v>280</v>
      </c>
      <c r="H16" s="35"/>
      <c r="I16" s="35"/>
      <c r="J16" s="35"/>
      <c r="K16" s="36"/>
      <c r="L16" s="35"/>
      <c r="M16" s="35"/>
      <c r="N16" s="35"/>
      <c r="O16" s="84">
        <f>AB37</f>
        <v>82.225279147703162</v>
      </c>
      <c r="P16" s="37" t="s">
        <v>85</v>
      </c>
      <c r="S16" s="115" t="s">
        <v>62</v>
      </c>
      <c r="T16" s="115"/>
      <c r="U16" s="116"/>
      <c r="V16" s="116">
        <v>287</v>
      </c>
      <c r="W16" s="116">
        <v>235</v>
      </c>
      <c r="X16" s="116">
        <v>227</v>
      </c>
      <c r="Y16" s="112">
        <v>275</v>
      </c>
      <c r="Z16" s="112">
        <v>239</v>
      </c>
      <c r="AB16" s="117">
        <f t="shared" si="2"/>
        <v>2.3763360676112353E-3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3290</v>
      </c>
      <c r="W17" s="116">
        <v>3331</v>
      </c>
      <c r="X17" s="116">
        <v>3256</v>
      </c>
      <c r="Y17" s="112">
        <v>3030</v>
      </c>
      <c r="Z17" s="112">
        <v>3018</v>
      </c>
      <c r="AB17" s="117">
        <f t="shared" si="2"/>
        <v>3.0007457121551083E-2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289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560</v>
      </c>
      <c r="W18" s="116">
        <v>575</v>
      </c>
      <c r="X18" s="116">
        <v>620</v>
      </c>
      <c r="Y18" s="112">
        <v>572</v>
      </c>
      <c r="Z18" s="112">
        <v>590</v>
      </c>
      <c r="AB18" s="117">
        <f t="shared" si="2"/>
        <v>5.8662689535172756E-3</v>
      </c>
    </row>
    <row r="19" spans="1:28" x14ac:dyDescent="0.25">
      <c r="A19" s="63" t="str">
        <f>$S$1&amp;" ("&amp;$V$2&amp;" to "&amp;$Z$2&amp;")"</f>
        <v>Stonnington (2016-17 to 2020-21)</v>
      </c>
      <c r="B19" s="63"/>
      <c r="C19" s="63"/>
      <c r="D19" s="63"/>
      <c r="E19" s="63"/>
      <c r="F19" s="63"/>
      <c r="G19" s="63" t="str">
        <f>$S$1&amp;" ("&amp;$V$2&amp;" to "&amp;$Z$2&amp;")"</f>
        <v>Stonnington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3183</v>
      </c>
      <c r="W19" s="116">
        <v>3634</v>
      </c>
      <c r="X19" s="116">
        <v>3866</v>
      </c>
      <c r="Y19" s="112">
        <v>3620</v>
      </c>
      <c r="Z19" s="112">
        <v>3649</v>
      </c>
      <c r="AB19" s="117">
        <f t="shared" si="2"/>
        <v>3.6281382053194131E-2</v>
      </c>
    </row>
    <row r="20" spans="1:28" x14ac:dyDescent="0.25">
      <c r="S20" s="115" t="s">
        <v>66</v>
      </c>
      <c r="T20" s="115"/>
      <c r="U20" s="116"/>
      <c r="V20" s="116">
        <v>4270</v>
      </c>
      <c r="W20" s="116">
        <v>4244</v>
      </c>
      <c r="X20" s="116">
        <v>4221</v>
      </c>
      <c r="Y20" s="112">
        <v>3803</v>
      </c>
      <c r="Z20" s="112">
        <v>3671</v>
      </c>
      <c r="AB20" s="117">
        <f t="shared" si="2"/>
        <v>3.6500124285359183E-2</v>
      </c>
    </row>
    <row r="21" spans="1:28" x14ac:dyDescent="0.25">
      <c r="S21" s="115" t="s">
        <v>67</v>
      </c>
      <c r="T21" s="115"/>
      <c r="U21" s="116"/>
      <c r="V21" s="116">
        <v>8340</v>
      </c>
      <c r="W21" s="116">
        <v>8672</v>
      </c>
      <c r="X21" s="116">
        <v>8307</v>
      </c>
      <c r="Y21" s="112">
        <v>8348</v>
      </c>
      <c r="Z21" s="112">
        <v>8579</v>
      </c>
      <c r="AB21" s="117">
        <f t="shared" si="2"/>
        <v>8.5299527715635093E-2</v>
      </c>
    </row>
    <row r="22" spans="1:28" x14ac:dyDescent="0.25">
      <c r="S22" s="115" t="s">
        <v>68</v>
      </c>
      <c r="T22" s="115"/>
      <c r="U22" s="116"/>
      <c r="V22" s="116">
        <v>8566</v>
      </c>
      <c r="W22" s="116">
        <v>8783</v>
      </c>
      <c r="X22" s="116">
        <v>8886</v>
      </c>
      <c r="Y22" s="112">
        <v>8733</v>
      </c>
      <c r="Z22" s="112">
        <v>8026</v>
      </c>
      <c r="AB22" s="117">
        <f t="shared" si="2"/>
        <v>7.9801143425304505E-2</v>
      </c>
    </row>
    <row r="23" spans="1:28" x14ac:dyDescent="0.25">
      <c r="S23" s="115" t="s">
        <v>69</v>
      </c>
      <c r="T23" s="115"/>
      <c r="U23" s="116"/>
      <c r="V23" s="116">
        <v>1666</v>
      </c>
      <c r="W23" s="116">
        <v>2011</v>
      </c>
      <c r="X23" s="116">
        <v>2001</v>
      </c>
      <c r="Y23" s="112">
        <v>1966</v>
      </c>
      <c r="Z23" s="112">
        <v>1987</v>
      </c>
      <c r="AB23" s="117">
        <f t="shared" si="2"/>
        <v>1.9756400695998013E-2</v>
      </c>
    </row>
    <row r="24" spans="1:28" x14ac:dyDescent="0.25">
      <c r="S24" s="115" t="s">
        <v>70</v>
      </c>
      <c r="T24" s="115"/>
      <c r="U24" s="116"/>
      <c r="V24" s="116">
        <v>3090</v>
      </c>
      <c r="W24" s="116">
        <v>3167</v>
      </c>
      <c r="X24" s="116">
        <v>3304</v>
      </c>
      <c r="Y24" s="112">
        <v>3026</v>
      </c>
      <c r="Z24" s="112">
        <v>2830</v>
      </c>
      <c r="AB24" s="117">
        <f t="shared" si="2"/>
        <v>2.8138205319413374E-2</v>
      </c>
    </row>
    <row r="25" spans="1:28" x14ac:dyDescent="0.25">
      <c r="S25" s="115" t="s">
        <v>71</v>
      </c>
      <c r="T25" s="115"/>
      <c r="U25" s="116"/>
      <c r="V25" s="116">
        <v>6172</v>
      </c>
      <c r="W25" s="116">
        <v>6333</v>
      </c>
      <c r="X25" s="116">
        <v>6496</v>
      </c>
      <c r="Y25" s="112">
        <v>6575</v>
      </c>
      <c r="Z25" s="112">
        <v>6496</v>
      </c>
      <c r="AB25" s="117">
        <f t="shared" si="2"/>
        <v>6.4588615461098689E-2</v>
      </c>
    </row>
    <row r="26" spans="1:28" x14ac:dyDescent="0.25">
      <c r="S26" s="115" t="s">
        <v>72</v>
      </c>
      <c r="T26" s="115"/>
      <c r="U26" s="116"/>
      <c r="V26" s="116">
        <v>2573</v>
      </c>
      <c r="W26" s="116">
        <v>2745</v>
      </c>
      <c r="X26" s="116">
        <v>2624</v>
      </c>
      <c r="Y26" s="112">
        <v>2611</v>
      </c>
      <c r="Z26" s="112">
        <v>2535</v>
      </c>
      <c r="AB26" s="117">
        <f t="shared" si="2"/>
        <v>2.5205070842654734E-2</v>
      </c>
    </row>
    <row r="27" spans="1:28" x14ac:dyDescent="0.25">
      <c r="S27" s="115" t="s">
        <v>73</v>
      </c>
      <c r="T27" s="115"/>
      <c r="U27" s="116"/>
      <c r="V27" s="116">
        <v>14901</v>
      </c>
      <c r="W27" s="116">
        <v>16608</v>
      </c>
      <c r="X27" s="116">
        <v>16922</v>
      </c>
      <c r="Y27" s="112">
        <v>16500</v>
      </c>
      <c r="Z27" s="112">
        <v>16013</v>
      </c>
      <c r="AB27" s="117">
        <f t="shared" si="2"/>
        <v>0.15921451652995278</v>
      </c>
    </row>
    <row r="28" spans="1:28" x14ac:dyDescent="0.25">
      <c r="S28" s="115" t="s">
        <v>74</v>
      </c>
      <c r="T28" s="115"/>
      <c r="U28" s="116"/>
      <c r="V28" s="116">
        <v>9719</v>
      </c>
      <c r="W28" s="116">
        <v>10887</v>
      </c>
      <c r="X28" s="116">
        <v>11279</v>
      </c>
      <c r="Y28" s="112">
        <v>11200</v>
      </c>
      <c r="Z28" s="112">
        <v>9295</v>
      </c>
      <c r="AB28" s="117">
        <f t="shared" si="2"/>
        <v>9.2418593089734033E-2</v>
      </c>
    </row>
    <row r="29" spans="1:28" x14ac:dyDescent="0.25">
      <c r="S29" s="115" t="s">
        <v>75</v>
      </c>
      <c r="T29" s="115"/>
      <c r="U29" s="116"/>
      <c r="V29" s="116">
        <v>3316</v>
      </c>
      <c r="W29" s="116">
        <v>3148</v>
      </c>
      <c r="X29" s="116">
        <v>4785</v>
      </c>
      <c r="Y29" s="112">
        <v>3438</v>
      </c>
      <c r="Z29" s="112">
        <v>3724</v>
      </c>
      <c r="AB29" s="117">
        <f t="shared" si="2"/>
        <v>3.7027094208302261E-2</v>
      </c>
    </row>
    <row r="30" spans="1:28" x14ac:dyDescent="0.25">
      <c r="S30" s="115" t="s">
        <v>76</v>
      </c>
      <c r="T30" s="115"/>
      <c r="U30" s="116"/>
      <c r="V30" s="116">
        <v>8126</v>
      </c>
      <c r="W30" s="116">
        <v>8485</v>
      </c>
      <c r="X30" s="116">
        <v>7760</v>
      </c>
      <c r="Y30" s="112">
        <v>8529</v>
      </c>
      <c r="Z30" s="112">
        <v>7898</v>
      </c>
      <c r="AB30" s="117">
        <f t="shared" si="2"/>
        <v>7.8528461347253289E-2</v>
      </c>
    </row>
    <row r="31" spans="1:28" x14ac:dyDescent="0.25">
      <c r="S31" s="115" t="s">
        <v>77</v>
      </c>
      <c r="T31" s="115"/>
      <c r="U31" s="116"/>
      <c r="V31" s="116">
        <v>10520</v>
      </c>
      <c r="W31" s="116">
        <v>11281</v>
      </c>
      <c r="X31" s="116">
        <v>11696</v>
      </c>
      <c r="Y31" s="112">
        <v>11923</v>
      </c>
      <c r="Z31" s="112">
        <v>12365</v>
      </c>
      <c r="AB31" s="117">
        <f t="shared" si="2"/>
        <v>0.12294307730549341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2870</v>
      </c>
      <c r="W32" s="116">
        <v>3174</v>
      </c>
      <c r="X32" s="116">
        <v>3367</v>
      </c>
      <c r="Y32" s="112">
        <v>3530</v>
      </c>
      <c r="Z32" s="112">
        <v>3343</v>
      </c>
      <c r="AB32" s="117">
        <f t="shared" si="2"/>
        <v>3.3238876460352972E-2</v>
      </c>
    </row>
    <row r="33" spans="19:32" x14ac:dyDescent="0.25">
      <c r="S33" s="115" t="s">
        <v>79</v>
      </c>
      <c r="T33" s="115"/>
      <c r="U33" s="116"/>
      <c r="V33" s="116">
        <v>2375</v>
      </c>
      <c r="W33" s="116">
        <v>2671</v>
      </c>
      <c r="X33" s="116">
        <v>2851</v>
      </c>
      <c r="Y33" s="112">
        <v>2905</v>
      </c>
      <c r="Z33" s="112">
        <v>2865</v>
      </c>
      <c r="AB33" s="117">
        <f t="shared" si="2"/>
        <v>2.84862043251305E-2</v>
      </c>
    </row>
    <row r="34" spans="19:32" x14ac:dyDescent="0.25">
      <c r="S34" s="118" t="s">
        <v>53</v>
      </c>
      <c r="T34" s="118"/>
      <c r="U34" s="119"/>
      <c r="V34" s="119">
        <v>103146</v>
      </c>
      <c r="W34" s="119">
        <v>105588</v>
      </c>
      <c r="X34" s="119">
        <v>107195</v>
      </c>
      <c r="Y34" s="120">
        <v>104785</v>
      </c>
      <c r="Z34" s="120">
        <v>100575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57854</v>
      </c>
      <c r="W37" s="112">
        <v>59547</v>
      </c>
      <c r="X37" s="112">
        <v>59159</v>
      </c>
      <c r="Y37" s="112">
        <v>59066</v>
      </c>
      <c r="Z37" s="112">
        <v>56187</v>
      </c>
      <c r="AB37" s="132">
        <f>Z37/Z40*100</f>
        <v>82.225279147703162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11829</v>
      </c>
      <c r="W38" s="112">
        <v>11916</v>
      </c>
      <c r="X38" s="112">
        <v>13145</v>
      </c>
      <c r="Y38" s="112">
        <v>12802</v>
      </c>
      <c r="Z38" s="112">
        <v>12146</v>
      </c>
      <c r="AB38" s="132">
        <f>Z38/Z40*100</f>
        <v>17.774720852296841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69683</v>
      </c>
      <c r="W40" s="112">
        <v>71463</v>
      </c>
      <c r="X40" s="112">
        <v>72304</v>
      </c>
      <c r="Y40" s="112">
        <v>71868</v>
      </c>
      <c r="Z40" s="112">
        <v>68333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29</v>
      </c>
      <c r="W44" s="112">
        <v>24</v>
      </c>
      <c r="X44" s="112">
        <v>25</v>
      </c>
      <c r="Y44" s="112">
        <v>23</v>
      </c>
      <c r="Z44" s="112">
        <v>33</v>
      </c>
    </row>
    <row r="45" spans="19:32" x14ac:dyDescent="0.25">
      <c r="S45" s="115" t="s">
        <v>37</v>
      </c>
      <c r="T45" s="115"/>
      <c r="U45" s="112"/>
      <c r="V45" s="112">
        <v>297</v>
      </c>
      <c r="W45" s="112">
        <v>270</v>
      </c>
      <c r="X45" s="112">
        <v>318</v>
      </c>
      <c r="Y45" s="112">
        <v>310</v>
      </c>
      <c r="Z45" s="112">
        <v>311</v>
      </c>
    </row>
    <row r="46" spans="19:32" x14ac:dyDescent="0.25">
      <c r="S46" s="115" t="s">
        <v>38</v>
      </c>
      <c r="T46" s="115"/>
      <c r="U46" s="112"/>
      <c r="V46" s="112">
        <v>1828</v>
      </c>
      <c r="W46" s="112">
        <v>1895</v>
      </c>
      <c r="X46" s="112">
        <v>1932</v>
      </c>
      <c r="Y46" s="112">
        <v>1817</v>
      </c>
      <c r="Z46" s="112">
        <v>1869</v>
      </c>
    </row>
    <row r="47" spans="19:32" x14ac:dyDescent="0.25">
      <c r="S47" s="115" t="s">
        <v>39</v>
      </c>
      <c r="T47" s="115"/>
      <c r="U47" s="112"/>
      <c r="V47" s="112">
        <v>5293</v>
      </c>
      <c r="W47" s="112">
        <v>5244</v>
      </c>
      <c r="X47" s="112">
        <v>5208</v>
      </c>
      <c r="Y47" s="112">
        <v>4943</v>
      </c>
      <c r="Z47" s="112">
        <v>4201</v>
      </c>
    </row>
    <row r="48" spans="19:32" x14ac:dyDescent="0.25">
      <c r="S48" s="115" t="s">
        <v>40</v>
      </c>
      <c r="T48" s="115"/>
      <c r="U48" s="112"/>
      <c r="V48" s="112">
        <v>10271</v>
      </c>
      <c r="W48" s="112">
        <v>10336</v>
      </c>
      <c r="X48" s="112">
        <v>10604</v>
      </c>
      <c r="Y48" s="112">
        <v>10043</v>
      </c>
      <c r="Z48" s="112">
        <v>9193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8597</v>
      </c>
      <c r="W49" s="112">
        <v>9213</v>
      </c>
      <c r="X49" s="112">
        <v>9201</v>
      </c>
      <c r="Y49" s="112">
        <v>8866</v>
      </c>
      <c r="Z49" s="112">
        <v>8408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Stonnington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5444</v>
      </c>
      <c r="W50" s="112">
        <v>6007</v>
      </c>
      <c r="X50" s="112">
        <v>6220</v>
      </c>
      <c r="Y50" s="112">
        <v>6103</v>
      </c>
      <c r="Z50" s="112">
        <v>5924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3982</v>
      </c>
      <c r="W51" s="112">
        <v>4002</v>
      </c>
      <c r="X51" s="112">
        <v>3876</v>
      </c>
      <c r="Y51" s="112">
        <v>4023</v>
      </c>
      <c r="Z51" s="112">
        <v>4079</v>
      </c>
    </row>
    <row r="52" spans="1:26" ht="15" customHeight="1" x14ac:dyDescent="0.25">
      <c r="S52" s="115" t="s">
        <v>44</v>
      </c>
      <c r="T52" s="115"/>
      <c r="U52" s="112"/>
      <c r="V52" s="112">
        <v>3665</v>
      </c>
      <c r="W52" s="112">
        <v>3680</v>
      </c>
      <c r="X52" s="112">
        <v>3592</v>
      </c>
      <c r="Y52" s="112">
        <v>3528</v>
      </c>
      <c r="Z52" s="112">
        <v>3320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3104</v>
      </c>
      <c r="W53" s="112">
        <v>3157</v>
      </c>
      <c r="X53" s="112">
        <v>3159</v>
      </c>
      <c r="Y53" s="112">
        <v>3300</v>
      </c>
      <c r="Z53" s="112">
        <v>3386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2689</v>
      </c>
      <c r="W54" s="112">
        <v>2718</v>
      </c>
      <c r="X54" s="112">
        <v>2781</v>
      </c>
      <c r="Y54" s="112">
        <v>2800</v>
      </c>
      <c r="Z54" s="112">
        <v>2745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1994</v>
      </c>
      <c r="W55" s="112">
        <v>2058</v>
      </c>
      <c r="X55" s="112">
        <v>2080</v>
      </c>
      <c r="Y55" s="112">
        <v>2131</v>
      </c>
      <c r="Z55" s="112">
        <v>2210</v>
      </c>
    </row>
    <row r="56" spans="1:26" ht="15" customHeight="1" x14ac:dyDescent="0.25">
      <c r="S56" s="115" t="s">
        <v>48</v>
      </c>
      <c r="T56" s="115"/>
      <c r="U56" s="112"/>
      <c r="V56" s="112">
        <v>1591</v>
      </c>
      <c r="W56" s="112">
        <v>1542</v>
      </c>
      <c r="X56" s="112">
        <v>1504</v>
      </c>
      <c r="Y56" s="112">
        <v>1509</v>
      </c>
      <c r="Z56" s="112">
        <v>1406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1016</v>
      </c>
      <c r="W57" s="112">
        <v>1010</v>
      </c>
      <c r="X57" s="112">
        <v>1043</v>
      </c>
      <c r="Y57" s="112">
        <v>1067</v>
      </c>
      <c r="Z57" s="112">
        <v>1028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451</v>
      </c>
      <c r="W58" s="112">
        <v>457</v>
      </c>
      <c r="X58" s="112">
        <v>466</v>
      </c>
      <c r="Y58" s="112">
        <v>464</v>
      </c>
      <c r="Z58" s="112">
        <v>461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164</v>
      </c>
      <c r="W59" s="112">
        <v>190</v>
      </c>
      <c r="X59" s="112">
        <v>194</v>
      </c>
      <c r="Y59" s="112">
        <v>211</v>
      </c>
      <c r="Z59" s="112">
        <v>240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137</v>
      </c>
      <c r="W60" s="112">
        <v>126</v>
      </c>
      <c r="X60" s="112">
        <v>125</v>
      </c>
      <c r="Y60" s="112">
        <v>121</v>
      </c>
      <c r="Z60" s="112">
        <v>127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50551</v>
      </c>
      <c r="W61" s="112">
        <v>51924</v>
      </c>
      <c r="X61" s="112">
        <v>52332</v>
      </c>
      <c r="Y61" s="112">
        <v>51255</v>
      </c>
      <c r="Z61" s="112">
        <v>48941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28</v>
      </c>
      <c r="W63" s="112">
        <v>25</v>
      </c>
      <c r="X63" s="112">
        <v>23</v>
      </c>
      <c r="Y63" s="112">
        <v>38</v>
      </c>
      <c r="Z63" s="112">
        <v>38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398</v>
      </c>
      <c r="W64" s="112">
        <v>398</v>
      </c>
      <c r="X64" s="112">
        <v>442</v>
      </c>
      <c r="Y64" s="112">
        <v>430</v>
      </c>
      <c r="Z64" s="112">
        <v>459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Stonnington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2265</v>
      </c>
      <c r="W65" s="112">
        <v>2232</v>
      </c>
      <c r="X65" s="112">
        <v>2299</v>
      </c>
      <c r="Y65" s="112">
        <v>2102</v>
      </c>
      <c r="Z65" s="112">
        <v>2271</v>
      </c>
    </row>
    <row r="66" spans="1:26" x14ac:dyDescent="0.25">
      <c r="S66" s="115" t="s">
        <v>39</v>
      </c>
      <c r="T66" s="115"/>
      <c r="U66" s="112"/>
      <c r="V66" s="112">
        <v>6738</v>
      </c>
      <c r="W66" s="112">
        <v>6518</v>
      </c>
      <c r="X66" s="112">
        <v>6436</v>
      </c>
      <c r="Y66" s="112">
        <v>5927</v>
      </c>
      <c r="Z66" s="112">
        <v>5292</v>
      </c>
    </row>
    <row r="67" spans="1:26" x14ac:dyDescent="0.25">
      <c r="S67" s="115" t="s">
        <v>40</v>
      </c>
      <c r="T67" s="115"/>
      <c r="U67" s="112"/>
      <c r="V67" s="112">
        <v>11560</v>
      </c>
      <c r="W67" s="112">
        <v>11882</v>
      </c>
      <c r="X67" s="112">
        <v>12281</v>
      </c>
      <c r="Y67" s="112">
        <v>11874</v>
      </c>
      <c r="Z67" s="112">
        <v>10620</v>
      </c>
    </row>
    <row r="68" spans="1:26" x14ac:dyDescent="0.25">
      <c r="S68" s="115" t="s">
        <v>41</v>
      </c>
      <c r="T68" s="115"/>
      <c r="U68" s="112"/>
      <c r="V68" s="112">
        <v>8400</v>
      </c>
      <c r="W68" s="112">
        <v>8821</v>
      </c>
      <c r="X68" s="112">
        <v>9024</v>
      </c>
      <c r="Y68" s="112">
        <v>8944</v>
      </c>
      <c r="Z68" s="112">
        <v>8603</v>
      </c>
    </row>
    <row r="69" spans="1:26" x14ac:dyDescent="0.25">
      <c r="S69" s="115" t="s">
        <v>42</v>
      </c>
      <c r="T69" s="115"/>
      <c r="U69" s="112"/>
      <c r="V69" s="112">
        <v>5061</v>
      </c>
      <c r="W69" s="112">
        <v>5383</v>
      </c>
      <c r="X69" s="112">
        <v>5523</v>
      </c>
      <c r="Y69" s="112">
        <v>5537</v>
      </c>
      <c r="Z69" s="112">
        <v>5641</v>
      </c>
    </row>
    <row r="70" spans="1:26" x14ac:dyDescent="0.25">
      <c r="S70" s="115" t="s">
        <v>43</v>
      </c>
      <c r="T70" s="115"/>
      <c r="U70" s="112"/>
      <c r="V70" s="112">
        <v>3707</v>
      </c>
      <c r="W70" s="112">
        <v>3731</v>
      </c>
      <c r="X70" s="112">
        <v>3755</v>
      </c>
      <c r="Y70" s="112">
        <v>3719</v>
      </c>
      <c r="Z70" s="112">
        <v>3830</v>
      </c>
    </row>
    <row r="71" spans="1:26" x14ac:dyDescent="0.25">
      <c r="S71" s="115" t="s">
        <v>44</v>
      </c>
      <c r="T71" s="115"/>
      <c r="U71" s="112"/>
      <c r="V71" s="112">
        <v>3663</v>
      </c>
      <c r="W71" s="112">
        <v>3779</v>
      </c>
      <c r="X71" s="112">
        <v>3819</v>
      </c>
      <c r="Y71" s="112">
        <v>3717</v>
      </c>
      <c r="Z71" s="112">
        <v>3516</v>
      </c>
    </row>
    <row r="72" spans="1:26" x14ac:dyDescent="0.25">
      <c r="S72" s="115" t="s">
        <v>45</v>
      </c>
      <c r="T72" s="115"/>
      <c r="U72" s="112"/>
      <c r="V72" s="112">
        <v>3191</v>
      </c>
      <c r="W72" s="112">
        <v>3163</v>
      </c>
      <c r="X72" s="112">
        <v>3305</v>
      </c>
      <c r="Y72" s="112">
        <v>3281</v>
      </c>
      <c r="Z72" s="112">
        <v>3412</v>
      </c>
    </row>
    <row r="73" spans="1:26" x14ac:dyDescent="0.25">
      <c r="S73" s="115" t="s">
        <v>46</v>
      </c>
      <c r="T73" s="115"/>
      <c r="U73" s="112"/>
      <c r="V73" s="112">
        <v>2828</v>
      </c>
      <c r="W73" s="112">
        <v>2888</v>
      </c>
      <c r="X73" s="112">
        <v>2972</v>
      </c>
      <c r="Y73" s="112">
        <v>2980</v>
      </c>
      <c r="Z73" s="112">
        <v>2912</v>
      </c>
    </row>
    <row r="74" spans="1:26" x14ac:dyDescent="0.25">
      <c r="S74" s="115" t="s">
        <v>47</v>
      </c>
      <c r="T74" s="115"/>
      <c r="U74" s="112"/>
      <c r="V74" s="112">
        <v>2073</v>
      </c>
      <c r="W74" s="112">
        <v>2132</v>
      </c>
      <c r="X74" s="112">
        <v>2228</v>
      </c>
      <c r="Y74" s="112">
        <v>2198</v>
      </c>
      <c r="Z74" s="112">
        <v>2274</v>
      </c>
    </row>
    <row r="75" spans="1:26" x14ac:dyDescent="0.25">
      <c r="S75" s="115" t="s">
        <v>48</v>
      </c>
      <c r="T75" s="115"/>
      <c r="U75" s="112"/>
      <c r="V75" s="112">
        <v>1434</v>
      </c>
      <c r="W75" s="112">
        <v>1396</v>
      </c>
      <c r="X75" s="112">
        <v>1395</v>
      </c>
      <c r="Y75" s="112">
        <v>1411</v>
      </c>
      <c r="Z75" s="112">
        <v>1362</v>
      </c>
    </row>
    <row r="76" spans="1:26" x14ac:dyDescent="0.25">
      <c r="S76" s="115" t="s">
        <v>49</v>
      </c>
      <c r="T76" s="115"/>
      <c r="U76" s="112"/>
      <c r="V76" s="112">
        <v>682</v>
      </c>
      <c r="W76" s="112">
        <v>774</v>
      </c>
      <c r="X76" s="112">
        <v>817</v>
      </c>
      <c r="Y76" s="112">
        <v>809</v>
      </c>
      <c r="Z76" s="112">
        <v>840</v>
      </c>
    </row>
    <row r="77" spans="1:26" x14ac:dyDescent="0.25">
      <c r="S77" s="115" t="s">
        <v>50</v>
      </c>
      <c r="T77" s="115"/>
      <c r="U77" s="112"/>
      <c r="V77" s="112">
        <v>286</v>
      </c>
      <c r="W77" s="112">
        <v>275</v>
      </c>
      <c r="X77" s="112">
        <v>284</v>
      </c>
      <c r="Y77" s="112">
        <v>287</v>
      </c>
      <c r="Z77" s="112">
        <v>282</v>
      </c>
    </row>
    <row r="78" spans="1:26" x14ac:dyDescent="0.25">
      <c r="S78" s="115" t="s">
        <v>51</v>
      </c>
      <c r="T78" s="115"/>
      <c r="U78" s="112"/>
      <c r="V78" s="112">
        <v>136</v>
      </c>
      <c r="W78" s="112">
        <v>144</v>
      </c>
      <c r="X78" s="112">
        <v>147</v>
      </c>
      <c r="Y78" s="112">
        <v>137</v>
      </c>
      <c r="Z78" s="112">
        <v>120</v>
      </c>
    </row>
    <row r="79" spans="1:26" x14ac:dyDescent="0.25">
      <c r="S79" s="115" t="s">
        <v>52</v>
      </c>
      <c r="T79" s="115"/>
      <c r="U79" s="112"/>
      <c r="V79" s="112">
        <v>134</v>
      </c>
      <c r="W79" s="112">
        <v>140</v>
      </c>
      <c r="X79" s="112">
        <v>112</v>
      </c>
      <c r="Y79" s="112">
        <v>127</v>
      </c>
      <c r="Z79" s="112">
        <v>140</v>
      </c>
    </row>
    <row r="80" spans="1:26" x14ac:dyDescent="0.25">
      <c r="S80" s="118" t="s">
        <v>53</v>
      </c>
      <c r="T80" s="118"/>
      <c r="U80" s="112"/>
      <c r="V80" s="112">
        <v>52589</v>
      </c>
      <c r="W80" s="112">
        <v>53662</v>
      </c>
      <c r="X80" s="112">
        <v>54864</v>
      </c>
      <c r="Y80" s="112">
        <v>53527</v>
      </c>
      <c r="Z80" s="112">
        <v>51612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Stonnington</v>
      </c>
      <c r="D83" s="144"/>
      <c r="E83" s="144"/>
      <c r="F83" s="144"/>
      <c r="G83" s="144"/>
      <c r="H83" s="47"/>
      <c r="I83" s="47"/>
      <c r="J83" s="145" t="str">
        <f>'State data for spotlight'!A1</f>
        <v>Victoria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6457</v>
      </c>
      <c r="W83" s="112">
        <v>6704</v>
      </c>
      <c r="X83" s="112">
        <v>6635</v>
      </c>
      <c r="Y83" s="112">
        <v>6885</v>
      </c>
      <c r="Z83" s="112">
        <v>6632</v>
      </c>
      <c r="AD83" s="117"/>
    </row>
    <row r="84" spans="1:30" ht="15" customHeight="1" x14ac:dyDescent="0.25">
      <c r="A84" s="46"/>
      <c r="B84" s="46"/>
      <c r="C84" s="48"/>
      <c r="D84" s="139" t="s">
        <v>0</v>
      </c>
      <c r="E84" s="139"/>
      <c r="F84" s="139" t="s">
        <v>201</v>
      </c>
      <c r="G84" s="139"/>
      <c r="H84" s="48"/>
      <c r="I84" s="48"/>
      <c r="J84" s="48"/>
      <c r="K84" s="48"/>
      <c r="L84" s="139" t="s">
        <v>0</v>
      </c>
      <c r="M84" s="139"/>
      <c r="N84" s="139" t="s">
        <v>201</v>
      </c>
      <c r="O84" s="139"/>
      <c r="S84" s="115" t="s">
        <v>57</v>
      </c>
      <c r="T84" s="115"/>
      <c r="U84" s="112"/>
      <c r="V84" s="112">
        <v>10056</v>
      </c>
      <c r="W84" s="112">
        <v>10658</v>
      </c>
      <c r="X84" s="112">
        <v>10963</v>
      </c>
      <c r="Y84" s="112">
        <v>10967</v>
      </c>
      <c r="Z84" s="112">
        <v>10357</v>
      </c>
    </row>
    <row r="85" spans="1:30" ht="15" customHeight="1" x14ac:dyDescent="0.25">
      <c r="A85" s="46"/>
      <c r="B85" s="46"/>
      <c r="C85" s="58" t="s">
        <v>1</v>
      </c>
      <c r="D85" s="139" t="s">
        <v>2</v>
      </c>
      <c r="E85" s="139"/>
      <c r="F85" s="139" t="str">
        <f>"since "&amp;$V$2</f>
        <v>since 2016-17</v>
      </c>
      <c r="G85" s="139"/>
      <c r="H85" s="48"/>
      <c r="I85" s="48"/>
      <c r="J85" s="48"/>
      <c r="K85" s="58" t="s">
        <v>1</v>
      </c>
      <c r="L85" s="139" t="s">
        <v>2</v>
      </c>
      <c r="M85" s="139"/>
      <c r="N85" s="139" t="str">
        <f>"since "&amp;$V$2</f>
        <v>since 2016-17</v>
      </c>
      <c r="O85" s="139"/>
      <c r="S85" s="115" t="s">
        <v>195</v>
      </c>
      <c r="T85" s="115"/>
      <c r="U85" s="112"/>
      <c r="V85" s="112">
        <v>2363</v>
      </c>
      <c r="W85" s="112">
        <v>2421</v>
      </c>
      <c r="X85" s="112">
        <v>2450</v>
      </c>
      <c r="Y85" s="112">
        <v>2388</v>
      </c>
      <c r="Z85" s="112">
        <v>2256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100,575</v>
      </c>
      <c r="D86" s="96">
        <f t="shared" ref="D86:D91" si="4">AD4</f>
        <v>-4.0204985303660679E-2</v>
      </c>
      <c r="E86" s="97">
        <f t="shared" ref="E86:E91" si="5">AD4</f>
        <v>-4.0204985303660679E-2</v>
      </c>
      <c r="F86" s="96">
        <f t="shared" ref="F86:F91" si="6">AF4</f>
        <v>-2.4906926239044447E-2</v>
      </c>
      <c r="G86" s="97">
        <f t="shared" ref="G86:G91" si="7">AF4</f>
        <v>-2.4906926239044447E-2</v>
      </c>
      <c r="H86" s="57"/>
      <c r="I86" s="57"/>
      <c r="J86" s="140" t="str">
        <f>'State data for spotlight'!J4</f>
        <v>5,274,707</v>
      </c>
      <c r="K86" s="140"/>
      <c r="L86" s="96">
        <f>'State data for spotlight'!L4</f>
        <v>1.4421743640712803E-2</v>
      </c>
      <c r="M86" s="97">
        <f>'State data for spotlight'!L4</f>
        <v>1.4421743640712803E-2</v>
      </c>
      <c r="N86" s="96">
        <f>'State data for spotlight'!N4</f>
        <v>8.438148994686534E-2</v>
      </c>
      <c r="O86" s="97">
        <f>'State data for spotlight'!N4</f>
        <v>8.438148994686534E-2</v>
      </c>
      <c r="S86" s="115" t="s">
        <v>196</v>
      </c>
      <c r="T86" s="115"/>
      <c r="U86" s="112"/>
      <c r="V86" s="112">
        <v>2030</v>
      </c>
      <c r="W86" s="112">
        <v>1949</v>
      </c>
      <c r="X86" s="112">
        <v>2069</v>
      </c>
      <c r="Y86" s="112">
        <v>1967</v>
      </c>
      <c r="Z86" s="112">
        <v>1878</v>
      </c>
    </row>
    <row r="87" spans="1:30" ht="15" customHeight="1" x14ac:dyDescent="0.25">
      <c r="A87" s="98" t="s">
        <v>4</v>
      </c>
      <c r="B87" s="49"/>
      <c r="C87" s="57" t="str">
        <f t="shared" si="3"/>
        <v>48,941</v>
      </c>
      <c r="D87" s="96">
        <f t="shared" si="4"/>
        <v>-4.5221326986480403E-2</v>
      </c>
      <c r="E87" s="97">
        <f t="shared" si="5"/>
        <v>-4.5221326986480403E-2</v>
      </c>
      <c r="F87" s="96">
        <f t="shared" si="6"/>
        <v>-3.188732617253176E-2</v>
      </c>
      <c r="G87" s="97">
        <f t="shared" si="7"/>
        <v>-3.188732617253176E-2</v>
      </c>
      <c r="H87" s="57"/>
      <c r="I87" s="57"/>
      <c r="J87" s="140" t="str">
        <f>'State data for spotlight'!J5</f>
        <v>2,678,317</v>
      </c>
      <c r="K87" s="140"/>
      <c r="L87" s="96">
        <f>'State data for spotlight'!L5</f>
        <v>7.6054295905234603E-3</v>
      </c>
      <c r="M87" s="97">
        <f>'State data for spotlight'!L5</f>
        <v>7.6054295905234603E-3</v>
      </c>
      <c r="N87" s="96">
        <f>'State data for spotlight'!N5</f>
        <v>7.1082164833552008E-2</v>
      </c>
      <c r="O87" s="97">
        <f>'State data for spotlight'!N5</f>
        <v>7.1082164833552008E-2</v>
      </c>
      <c r="S87" s="115" t="s">
        <v>197</v>
      </c>
      <c r="T87" s="115"/>
      <c r="U87" s="112"/>
      <c r="V87" s="112">
        <v>2520</v>
      </c>
      <c r="W87" s="112">
        <v>2564</v>
      </c>
      <c r="X87" s="112">
        <v>2546</v>
      </c>
      <c r="Y87" s="112">
        <v>2465</v>
      </c>
      <c r="Z87" s="112">
        <v>2444</v>
      </c>
    </row>
    <row r="88" spans="1:30" ht="15" customHeight="1" x14ac:dyDescent="0.25">
      <c r="A88" s="98" t="s">
        <v>5</v>
      </c>
      <c r="B88" s="49"/>
      <c r="C88" s="57" t="str">
        <f t="shared" si="3"/>
        <v>51,612</v>
      </c>
      <c r="D88" s="96">
        <f t="shared" si="4"/>
        <v>-3.5758323057953123E-2</v>
      </c>
      <c r="E88" s="97">
        <f t="shared" si="5"/>
        <v>-3.5758323057953123E-2</v>
      </c>
      <c r="F88" s="96">
        <f t="shared" si="6"/>
        <v>-1.8540703976267947E-2</v>
      </c>
      <c r="G88" s="97">
        <f t="shared" si="7"/>
        <v>-1.8540703976267947E-2</v>
      </c>
      <c r="H88" s="57"/>
      <c r="I88" s="57"/>
      <c r="J88" s="140" t="str">
        <f>'State data for spotlight'!J6</f>
        <v>2,593,620</v>
      </c>
      <c r="K88" s="140"/>
      <c r="L88" s="96">
        <f>'State data for spotlight'!L6</f>
        <v>2.0458990541862843E-2</v>
      </c>
      <c r="M88" s="97">
        <f>'State data for spotlight'!L6</f>
        <v>2.0458990541862843E-2</v>
      </c>
      <c r="N88" s="96">
        <f>'State data for spotlight'!N6</f>
        <v>9.7278654845571522E-2</v>
      </c>
      <c r="O88" s="97">
        <f>'State data for spotlight'!N6</f>
        <v>9.7278654845571522E-2</v>
      </c>
      <c r="S88" s="115" t="s">
        <v>198</v>
      </c>
      <c r="T88" s="115"/>
      <c r="U88" s="112"/>
      <c r="V88" s="112">
        <v>2239</v>
      </c>
      <c r="W88" s="112">
        <v>2339</v>
      </c>
      <c r="X88" s="112">
        <v>2269</v>
      </c>
      <c r="Y88" s="112">
        <v>2252</v>
      </c>
      <c r="Z88" s="112">
        <v>2173</v>
      </c>
    </row>
    <row r="89" spans="1:30" ht="15" customHeight="1" x14ac:dyDescent="0.25">
      <c r="A89" s="49" t="s">
        <v>6</v>
      </c>
      <c r="B89" s="49"/>
      <c r="C89" s="57" t="str">
        <f t="shared" si="3"/>
        <v>68,333</v>
      </c>
      <c r="D89" s="96">
        <f t="shared" si="4"/>
        <v>-4.9187399120609987E-2</v>
      </c>
      <c r="E89" s="97">
        <f t="shared" si="5"/>
        <v>-4.9187399120609987E-2</v>
      </c>
      <c r="F89" s="96">
        <f t="shared" si="6"/>
        <v>-1.9274929674493402E-2</v>
      </c>
      <c r="G89" s="97">
        <f t="shared" si="7"/>
        <v>-1.9274929674493402E-2</v>
      </c>
      <c r="H89" s="57"/>
      <c r="I89" s="57"/>
      <c r="J89" s="140" t="str">
        <f>'State data for spotlight'!J7</f>
        <v>3,674,745</v>
      </c>
      <c r="K89" s="140"/>
      <c r="L89" s="96">
        <f>'State data for spotlight'!L7</f>
        <v>-4.8048916624486848E-3</v>
      </c>
      <c r="M89" s="97">
        <f>'State data for spotlight'!L7</f>
        <v>-4.8048916624486848E-3</v>
      </c>
      <c r="N89" s="96">
        <f>'State data for spotlight'!N7</f>
        <v>6.9960159780158238E-2</v>
      </c>
      <c r="O89" s="97">
        <f>'State data for spotlight'!N7</f>
        <v>6.9960159780158238E-2</v>
      </c>
      <c r="S89" s="115" t="s">
        <v>199</v>
      </c>
      <c r="T89" s="115"/>
      <c r="U89" s="112"/>
      <c r="V89" s="112">
        <v>532</v>
      </c>
      <c r="W89" s="112">
        <v>575</v>
      </c>
      <c r="X89" s="112">
        <v>578</v>
      </c>
      <c r="Y89" s="112">
        <v>573</v>
      </c>
      <c r="Z89" s="112">
        <v>560</v>
      </c>
    </row>
    <row r="90" spans="1:30" ht="15" customHeight="1" x14ac:dyDescent="0.25">
      <c r="A90" s="49" t="s">
        <v>98</v>
      </c>
      <c r="B90" s="49"/>
      <c r="C90" s="57" t="str">
        <f t="shared" si="3"/>
        <v>$58,008</v>
      </c>
      <c r="D90" s="96">
        <f t="shared" si="4"/>
        <v>6.9245440253398183E-2</v>
      </c>
      <c r="E90" s="97">
        <f t="shared" si="5"/>
        <v>6.9245440253398183E-2</v>
      </c>
      <c r="F90" s="96">
        <f t="shared" si="6"/>
        <v>0.16016059999999999</v>
      </c>
      <c r="G90" s="97">
        <f t="shared" si="7"/>
        <v>0.16016059999999999</v>
      </c>
      <c r="H90" s="57"/>
      <c r="I90" s="57"/>
      <c r="J90" s="57"/>
      <c r="K90" s="57" t="str">
        <f>'State data for spotlight'!J8</f>
        <v>$47,209</v>
      </c>
      <c r="L90" s="96">
        <f>'State data for spotlight'!L8</f>
        <v>5.506898121546655E-2</v>
      </c>
      <c r="M90" s="97">
        <f>'State data for spotlight'!L8</f>
        <v>5.506898121546655E-2</v>
      </c>
      <c r="N90" s="96">
        <f>'State data for spotlight'!N8</f>
        <v>0.1204561491199776</v>
      </c>
      <c r="O90" s="97">
        <f>'State data for spotlight'!N8</f>
        <v>0.1204561491199776</v>
      </c>
      <c r="S90" s="115" t="s">
        <v>58</v>
      </c>
      <c r="T90" s="115"/>
      <c r="U90" s="112"/>
      <c r="V90" s="112">
        <v>1447</v>
      </c>
      <c r="W90" s="112">
        <v>1427</v>
      </c>
      <c r="X90" s="112">
        <v>1415</v>
      </c>
      <c r="Y90" s="112">
        <v>1344</v>
      </c>
      <c r="Z90" s="112">
        <v>1316</v>
      </c>
    </row>
    <row r="91" spans="1:30" ht="15" customHeight="1" x14ac:dyDescent="0.25">
      <c r="A91" s="49" t="s">
        <v>7</v>
      </c>
      <c r="B91" s="49"/>
      <c r="C91" s="57" t="str">
        <f t="shared" si="3"/>
        <v>$6,916.9 mil</v>
      </c>
      <c r="D91" s="96">
        <f t="shared" si="4"/>
        <v>2.8572465511491618E-2</v>
      </c>
      <c r="E91" s="97">
        <f t="shared" si="5"/>
        <v>2.8572465511491618E-2</v>
      </c>
      <c r="F91" s="96">
        <f t="shared" si="6"/>
        <v>0.17234832146710288</v>
      </c>
      <c r="G91" s="97">
        <f t="shared" si="7"/>
        <v>0.17234832146710288</v>
      </c>
      <c r="H91" s="57"/>
      <c r="I91" s="57"/>
      <c r="J91" s="57"/>
      <c r="K91" s="57" t="str">
        <f>'State data for spotlight'!J9</f>
        <v>$245.4 bil</v>
      </c>
      <c r="L91" s="96">
        <f>'State data for spotlight'!L9</f>
        <v>4.7371657837374626E-2</v>
      </c>
      <c r="M91" s="97">
        <f>'State data for spotlight'!L9</f>
        <v>4.7371657837374626E-2</v>
      </c>
      <c r="N91" s="96">
        <f>'State data for spotlight'!N9</f>
        <v>0.24227335855331145</v>
      </c>
      <c r="O91" s="97">
        <f>'State data for spotlight'!N9</f>
        <v>0.24227335855331145</v>
      </c>
      <c r="S91" s="118" t="s">
        <v>53</v>
      </c>
      <c r="T91" s="118"/>
      <c r="U91" s="112"/>
      <c r="V91" s="112">
        <v>34818</v>
      </c>
      <c r="W91" s="112">
        <v>35720</v>
      </c>
      <c r="X91" s="112">
        <v>35968</v>
      </c>
      <c r="Y91" s="112">
        <v>35761</v>
      </c>
      <c r="Z91" s="112">
        <v>33784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5" t="s">
        <v>202</v>
      </c>
      <c r="S93" s="115" t="s">
        <v>56</v>
      </c>
      <c r="T93" s="115"/>
      <c r="U93" s="112"/>
      <c r="V93" s="112">
        <v>4731</v>
      </c>
      <c r="W93" s="112">
        <v>4992</v>
      </c>
      <c r="X93" s="112">
        <v>5013</v>
      </c>
      <c r="Y93" s="112">
        <v>5065</v>
      </c>
      <c r="Z93" s="112">
        <v>4990</v>
      </c>
    </row>
    <row r="94" spans="1:30" ht="15" customHeight="1" x14ac:dyDescent="0.25">
      <c r="A94" s="136" t="s">
        <v>203</v>
      </c>
      <c r="S94" s="115" t="s">
        <v>57</v>
      </c>
      <c r="T94" s="115"/>
      <c r="U94" s="112"/>
      <c r="V94" s="112">
        <v>10386</v>
      </c>
      <c r="W94" s="112">
        <v>10980</v>
      </c>
      <c r="X94" s="112">
        <v>11511</v>
      </c>
      <c r="Y94" s="112">
        <v>11656</v>
      </c>
      <c r="Z94" s="112">
        <v>11287</v>
      </c>
    </row>
    <row r="95" spans="1:30" ht="15" customHeight="1" x14ac:dyDescent="0.25">
      <c r="A95" s="134" t="s">
        <v>286</v>
      </c>
      <c r="S95" s="115" t="s">
        <v>195</v>
      </c>
      <c r="T95" s="115"/>
      <c r="U95" s="112"/>
      <c r="V95" s="112">
        <v>784</v>
      </c>
      <c r="W95" s="112">
        <v>799</v>
      </c>
      <c r="X95" s="112">
        <v>794</v>
      </c>
      <c r="Y95" s="112">
        <v>787</v>
      </c>
      <c r="Z95" s="112">
        <v>773</v>
      </c>
    </row>
    <row r="96" spans="1:30" ht="15" customHeight="1" x14ac:dyDescent="0.25">
      <c r="A96" s="135" t="s">
        <v>278</v>
      </c>
      <c r="S96" s="115" t="s">
        <v>196</v>
      </c>
      <c r="T96" s="115"/>
      <c r="U96" s="112"/>
      <c r="V96" s="112">
        <v>2894</v>
      </c>
      <c r="W96" s="112">
        <v>3015</v>
      </c>
      <c r="X96" s="112">
        <v>3034</v>
      </c>
      <c r="Y96" s="112">
        <v>2979</v>
      </c>
      <c r="Z96" s="112">
        <v>2872</v>
      </c>
    </row>
    <row r="97" spans="1:32" ht="15" customHeight="1" x14ac:dyDescent="0.25">
      <c r="A97" s="134" t="s">
        <v>290</v>
      </c>
      <c r="S97" s="115" t="s">
        <v>197</v>
      </c>
      <c r="T97" s="115"/>
      <c r="U97" s="112"/>
      <c r="V97" s="112">
        <v>5803</v>
      </c>
      <c r="W97" s="112">
        <v>5843</v>
      </c>
      <c r="X97" s="112">
        <v>5775</v>
      </c>
      <c r="Y97" s="112">
        <v>5518</v>
      </c>
      <c r="Z97" s="112">
        <v>5329</v>
      </c>
    </row>
    <row r="98" spans="1:32" ht="15" customHeight="1" x14ac:dyDescent="0.25">
      <c r="A98" s="134" t="s">
        <v>291</v>
      </c>
      <c r="S98" s="115" t="s">
        <v>198</v>
      </c>
      <c r="T98" s="115"/>
      <c r="U98" s="112"/>
      <c r="V98" s="112">
        <v>2890</v>
      </c>
      <c r="W98" s="112">
        <v>2930</v>
      </c>
      <c r="X98" s="112">
        <v>2910</v>
      </c>
      <c r="Y98" s="112">
        <v>2932</v>
      </c>
      <c r="Z98" s="112">
        <v>2821</v>
      </c>
    </row>
    <row r="99" spans="1:32" ht="15" customHeight="1" x14ac:dyDescent="0.25">
      <c r="S99" s="115" t="s">
        <v>199</v>
      </c>
      <c r="T99" s="115"/>
      <c r="U99" s="112"/>
      <c r="V99" s="112">
        <v>70</v>
      </c>
      <c r="W99" s="112">
        <v>73</v>
      </c>
      <c r="X99" s="112">
        <v>94</v>
      </c>
      <c r="Y99" s="112">
        <v>91</v>
      </c>
      <c r="Z99" s="112">
        <v>118</v>
      </c>
    </row>
    <row r="100" spans="1:32" ht="15" customHeight="1" x14ac:dyDescent="0.25">
      <c r="S100" s="115" t="s">
        <v>58</v>
      </c>
      <c r="T100" s="115"/>
      <c r="U100" s="112"/>
      <c r="V100" s="112">
        <v>737</v>
      </c>
      <c r="W100" s="112">
        <v>702</v>
      </c>
      <c r="X100" s="112">
        <v>710</v>
      </c>
      <c r="Y100" s="112">
        <v>676</v>
      </c>
      <c r="Z100" s="112">
        <v>624</v>
      </c>
    </row>
    <row r="101" spans="1:32" x14ac:dyDescent="0.25">
      <c r="A101" s="18"/>
      <c r="S101" s="118" t="s">
        <v>53</v>
      </c>
      <c r="T101" s="118"/>
      <c r="U101" s="112"/>
      <c r="V101" s="112">
        <v>34861</v>
      </c>
      <c r="W101" s="112">
        <v>35737</v>
      </c>
      <c r="X101" s="112">
        <v>36334</v>
      </c>
      <c r="Y101" s="112">
        <v>36108</v>
      </c>
      <c r="Z101" s="112">
        <v>34524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204</v>
      </c>
      <c r="Y103" s="106" t="s">
        <v>281</v>
      </c>
      <c r="Z103" s="106" t="s">
        <v>287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81069</v>
      </c>
      <c r="W104" s="112">
        <v>82912</v>
      </c>
      <c r="X104" s="112">
        <v>84441</v>
      </c>
      <c r="Y104" s="112">
        <v>81253</v>
      </c>
      <c r="Z104" s="112">
        <v>81253</v>
      </c>
      <c r="AB104" s="109" t="str">
        <f>TEXT(Z104,"###,###")</f>
        <v>81,253</v>
      </c>
      <c r="AD104" s="130">
        <f>Z104/($Z$4)*100</f>
        <v>80.788466318667659</v>
      </c>
      <c r="AF104" s="109"/>
    </row>
    <row r="105" spans="1:32" x14ac:dyDescent="0.25">
      <c r="S105" s="115" t="s">
        <v>17</v>
      </c>
      <c r="T105" s="115"/>
      <c r="U105" s="112"/>
      <c r="V105" s="112">
        <v>13824</v>
      </c>
      <c r="W105" s="112">
        <v>13765</v>
      </c>
      <c r="X105" s="112">
        <v>14726</v>
      </c>
      <c r="Y105" s="112">
        <v>14030</v>
      </c>
      <c r="Z105" s="112">
        <v>13787</v>
      </c>
      <c r="AB105" s="109" t="str">
        <f>TEXT(Z105,"###,###")</f>
        <v>13,787</v>
      </c>
      <c r="AD105" s="130">
        <f>Z105/($Z$4)*100</f>
        <v>13.708177976634353</v>
      </c>
      <c r="AF105" s="109"/>
    </row>
    <row r="106" spans="1:32" x14ac:dyDescent="0.25">
      <c r="S106" s="118" t="s">
        <v>53</v>
      </c>
      <c r="T106" s="118"/>
      <c r="U106" s="120"/>
      <c r="V106" s="120">
        <v>94893</v>
      </c>
      <c r="W106" s="120">
        <v>96677</v>
      </c>
      <c r="X106" s="120">
        <v>99167</v>
      </c>
      <c r="Y106" s="120">
        <v>95283</v>
      </c>
      <c r="Z106" s="120">
        <v>95040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15930</v>
      </c>
      <c r="W108" s="112">
        <v>18882</v>
      </c>
      <c r="X108" s="112">
        <v>16333</v>
      </c>
      <c r="Y108" s="112">
        <v>16432</v>
      </c>
      <c r="Z108" s="112">
        <v>15338</v>
      </c>
      <c r="AB108" s="109" t="str">
        <f>TEXT(Z108,"###,###")</f>
        <v>15,338</v>
      </c>
      <c r="AD108" s="130">
        <f>Z108/($Z$4)*100</f>
        <v>15.25031071339796</v>
      </c>
      <c r="AF108" s="109"/>
    </row>
    <row r="109" spans="1:32" x14ac:dyDescent="0.25">
      <c r="S109" s="115" t="s">
        <v>20</v>
      </c>
      <c r="T109" s="115"/>
      <c r="U109" s="112"/>
      <c r="V109" s="112">
        <v>14035</v>
      </c>
      <c r="W109" s="112">
        <v>13864</v>
      </c>
      <c r="X109" s="112">
        <v>13650</v>
      </c>
      <c r="Y109" s="112">
        <v>13485</v>
      </c>
      <c r="Z109" s="112">
        <v>14085</v>
      </c>
      <c r="AB109" s="109" t="str">
        <f>TEXT(Z109,"###,###")</f>
        <v>14,085</v>
      </c>
      <c r="AD109" s="130">
        <f>Z109/($Z$4)*100</f>
        <v>14.004474272930647</v>
      </c>
      <c r="AF109" s="109"/>
    </row>
    <row r="110" spans="1:32" x14ac:dyDescent="0.25">
      <c r="S110" s="115" t="s">
        <v>21</v>
      </c>
      <c r="T110" s="115"/>
      <c r="U110" s="112"/>
      <c r="V110" s="112">
        <v>23613</v>
      </c>
      <c r="W110" s="112">
        <v>22281</v>
      </c>
      <c r="X110" s="112">
        <v>24714</v>
      </c>
      <c r="Y110" s="112">
        <v>22903</v>
      </c>
      <c r="Z110" s="112">
        <v>21743</v>
      </c>
      <c r="AB110" s="109" t="str">
        <f>TEXT(Z110,"###,###")</f>
        <v>21,743</v>
      </c>
      <c r="AD110" s="130">
        <f>Z110/($Z$4)*100</f>
        <v>21.618692518021376</v>
      </c>
      <c r="AF110" s="109"/>
    </row>
    <row r="111" spans="1:32" x14ac:dyDescent="0.25">
      <c r="S111" s="115" t="s">
        <v>22</v>
      </c>
      <c r="T111" s="115"/>
      <c r="U111" s="112"/>
      <c r="V111" s="112">
        <v>42007</v>
      </c>
      <c r="W111" s="112">
        <v>42769</v>
      </c>
      <c r="X111" s="112">
        <v>45068</v>
      </c>
      <c r="Y111" s="112">
        <v>44493</v>
      </c>
      <c r="Z111" s="112">
        <v>42596</v>
      </c>
      <c r="AB111" s="109" t="str">
        <f>TEXT(Z111,"###,###")</f>
        <v>42,596</v>
      </c>
      <c r="AD111" s="130">
        <f>Z111/($Z$4)*100</f>
        <v>42.352473278647771</v>
      </c>
      <c r="AF111" s="109"/>
    </row>
    <row r="112" spans="1:32" x14ac:dyDescent="0.25">
      <c r="S112" s="118" t="s">
        <v>53</v>
      </c>
      <c r="T112" s="118"/>
      <c r="U112" s="112"/>
      <c r="V112" s="112">
        <v>103143</v>
      </c>
      <c r="W112" s="112">
        <v>105584</v>
      </c>
      <c r="X112" s="112">
        <v>107197</v>
      </c>
      <c r="Y112" s="112">
        <v>104787</v>
      </c>
      <c r="Z112" s="112">
        <v>100575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38.97</v>
      </c>
      <c r="W118" s="131">
        <v>38.99</v>
      </c>
      <c r="X118" s="131">
        <v>38.950000000000003</v>
      </c>
      <c r="Y118" s="131">
        <v>39.229999999999997</v>
      </c>
      <c r="Z118" s="131">
        <v>39.840000000000003</v>
      </c>
      <c r="AB118" s="109" t="str">
        <f>TEXT(Z118,"##.0")</f>
        <v>39.8</v>
      </c>
    </row>
    <row r="120" spans="19:32" x14ac:dyDescent="0.25">
      <c r="S120" s="101" t="s">
        <v>100</v>
      </c>
      <c r="T120" s="112"/>
      <c r="U120" s="112"/>
      <c r="V120" s="112">
        <v>59247</v>
      </c>
      <c r="W120" s="112">
        <v>60552</v>
      </c>
      <c r="X120" s="112">
        <v>61325</v>
      </c>
      <c r="Y120" s="112">
        <v>60877</v>
      </c>
      <c r="Z120" s="112">
        <v>57466</v>
      </c>
      <c r="AB120" s="109" t="str">
        <f>TEXT(Z120,"###,###")</f>
        <v>57,466</v>
      </c>
    </row>
    <row r="121" spans="19:32" x14ac:dyDescent="0.25">
      <c r="S121" s="101" t="s">
        <v>101</v>
      </c>
      <c r="T121" s="112"/>
      <c r="U121" s="112"/>
      <c r="V121" s="112">
        <v>4669</v>
      </c>
      <c r="W121" s="112">
        <v>4882</v>
      </c>
      <c r="X121" s="112">
        <v>4870</v>
      </c>
      <c r="Y121" s="112">
        <v>4725</v>
      </c>
      <c r="Z121" s="112">
        <v>4642</v>
      </c>
      <c r="AB121" s="109" t="str">
        <f>TEXT(Z121,"###,###")</f>
        <v>4,642</v>
      </c>
    </row>
    <row r="122" spans="19:32" x14ac:dyDescent="0.25">
      <c r="S122" s="101" t="s">
        <v>102</v>
      </c>
      <c r="T122" s="112"/>
      <c r="U122" s="112"/>
      <c r="V122" s="112">
        <v>5766</v>
      </c>
      <c r="W122" s="112">
        <v>6030</v>
      </c>
      <c r="X122" s="112">
        <v>6104</v>
      </c>
      <c r="Y122" s="112">
        <v>6269</v>
      </c>
      <c r="Z122" s="112">
        <v>6225</v>
      </c>
      <c r="AB122" s="109" t="str">
        <f>TEXT(Z122,"###,###")</f>
        <v>6,225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65013</v>
      </c>
      <c r="W124" s="112">
        <v>66582</v>
      </c>
      <c r="X124" s="112">
        <v>67429</v>
      </c>
      <c r="Y124" s="112">
        <v>67146</v>
      </c>
      <c r="Z124" s="112">
        <v>63691</v>
      </c>
      <c r="AB124" s="109" t="str">
        <f>TEXT(Z124,"###,###")</f>
        <v>63,691</v>
      </c>
      <c r="AD124" s="127">
        <f>Z124/$Z$7*100</f>
        <v>93.206796130712831</v>
      </c>
    </row>
    <row r="125" spans="19:32" x14ac:dyDescent="0.25">
      <c r="S125" s="101" t="s">
        <v>104</v>
      </c>
      <c r="T125" s="112"/>
      <c r="U125" s="112"/>
      <c r="V125" s="112">
        <v>10435</v>
      </c>
      <c r="W125" s="112">
        <v>10912</v>
      </c>
      <c r="X125" s="112">
        <v>10974</v>
      </c>
      <c r="Y125" s="112">
        <v>10994</v>
      </c>
      <c r="Z125" s="112">
        <v>10867</v>
      </c>
      <c r="AB125" s="109" t="str">
        <f>TEXT(Z125,"###,###")</f>
        <v>10,867</v>
      </c>
      <c r="AD125" s="127">
        <f>Z125/$Z$7*100</f>
        <v>15.903004404899537</v>
      </c>
    </row>
    <row r="127" spans="19:32" x14ac:dyDescent="0.25">
      <c r="S127" s="101" t="s">
        <v>105</v>
      </c>
      <c r="T127" s="112"/>
      <c r="U127" s="112"/>
      <c r="V127" s="112">
        <v>34823</v>
      </c>
      <c r="W127" s="112">
        <v>35717</v>
      </c>
      <c r="X127" s="112">
        <v>35968</v>
      </c>
      <c r="Y127" s="112">
        <v>35759</v>
      </c>
      <c r="Z127" s="112">
        <v>33784</v>
      </c>
      <c r="AB127" s="109" t="str">
        <f>TEXT(Z127,"###,###")</f>
        <v>33,784</v>
      </c>
      <c r="AD127" s="127">
        <f>Z127/$Z$7*100</f>
        <v>49.440241171908156</v>
      </c>
    </row>
    <row r="128" spans="19:32" x14ac:dyDescent="0.25">
      <c r="S128" s="101" t="s">
        <v>106</v>
      </c>
      <c r="T128" s="112"/>
      <c r="U128" s="112"/>
      <c r="V128" s="112">
        <v>34858</v>
      </c>
      <c r="W128" s="112">
        <v>35739</v>
      </c>
      <c r="X128" s="112">
        <v>36336</v>
      </c>
      <c r="Y128" s="112">
        <v>36109</v>
      </c>
      <c r="Z128" s="112">
        <v>34525</v>
      </c>
      <c r="AB128" s="109" t="str">
        <f>TEXT(Z128,"###,###")</f>
        <v>34,525</v>
      </c>
      <c r="AD128" s="127">
        <f>Z128/$Z$7*100</f>
        <v>50.5246367055449</v>
      </c>
    </row>
    <row r="130" spans="19:20" x14ac:dyDescent="0.25">
      <c r="S130" s="101" t="s">
        <v>282</v>
      </c>
      <c r="T130" s="127">
        <v>84.096995595100466</v>
      </c>
    </row>
    <row r="131" spans="19:20" x14ac:dyDescent="0.25">
      <c r="S131" s="101" t="s">
        <v>283</v>
      </c>
      <c r="T131" s="127">
        <v>6.7932038692871677</v>
      </c>
    </row>
    <row r="132" spans="19:20" x14ac:dyDescent="0.25">
      <c r="S132" s="101" t="s">
        <v>284</v>
      </c>
      <c r="T132" s="127">
        <v>9.1098005356123686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9C08EAA-4472-468A-A8BE-11DB45C2E8D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240C92F0-4F05-4297-8207-0DC00058E1A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EF5A878E-62D9-4A6F-BCA9-2F96946D4BA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33A6D5E9-E63B-4EAF-85EA-DCDF0CA26AA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94C5E2-BAC4-49BE-8398-35ABAE40C702}">
  <sheetPr codeName="Sheet129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176</v>
      </c>
      <c r="T1" s="99"/>
      <c r="U1" s="99"/>
      <c r="V1" s="99"/>
      <c r="W1" s="99"/>
      <c r="X1" s="99"/>
      <c r="Y1" s="100" t="s">
        <v>263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204</v>
      </c>
      <c r="Y2" s="103" t="s">
        <v>281</v>
      </c>
      <c r="Z2" s="103" t="s">
        <v>287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60" t="s">
        <v>292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176</v>
      </c>
      <c r="Y3" s="105" t="s">
        <v>263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8.65 Strathbogie, Victoria,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8034</v>
      </c>
      <c r="W4" s="108">
        <v>8494</v>
      </c>
      <c r="X4" s="108">
        <v>8515</v>
      </c>
      <c r="Y4" s="108">
        <v>8550</v>
      </c>
      <c r="Z4" s="108">
        <v>8867</v>
      </c>
      <c r="AB4" s="109" t="str">
        <f>TEXT(Z4,"###,###")</f>
        <v>8,867</v>
      </c>
      <c r="AD4" s="110">
        <f>Z4/Y4-1</f>
        <v>3.7076023391812818E-2</v>
      </c>
      <c r="AF4" s="110">
        <f>Z4/V4-1</f>
        <v>0.10368434154841921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4087</v>
      </c>
      <c r="W5" s="108">
        <v>4313</v>
      </c>
      <c r="X5" s="108">
        <v>4303</v>
      </c>
      <c r="Y5" s="108">
        <v>4314</v>
      </c>
      <c r="Z5" s="108">
        <v>4382</v>
      </c>
      <c r="AB5" s="109" t="str">
        <f>TEXT(Z5,"###,###")</f>
        <v>4,382</v>
      </c>
      <c r="AD5" s="110">
        <f t="shared" ref="AD5:AD9" si="0">Z5/Y5-1</f>
        <v>1.5762633286972694E-2</v>
      </c>
      <c r="AF5" s="110">
        <f t="shared" ref="AF5:AF9" si="1">Z5/V5-1</f>
        <v>7.2180083190604316E-2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3947</v>
      </c>
      <c r="W6" s="108">
        <v>4184</v>
      </c>
      <c r="X6" s="108">
        <v>4214</v>
      </c>
      <c r="Y6" s="108">
        <v>4235</v>
      </c>
      <c r="Z6" s="108">
        <v>4479</v>
      </c>
      <c r="AB6" s="109" t="str">
        <f>TEXT(Z6,"###,###")</f>
        <v>4,479</v>
      </c>
      <c r="AD6" s="110">
        <f t="shared" si="0"/>
        <v>5.7615112160566806E-2</v>
      </c>
      <c r="AF6" s="110">
        <f t="shared" si="1"/>
        <v>0.13478591335191292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5494</v>
      </c>
      <c r="W7" s="108">
        <v>5784</v>
      </c>
      <c r="X7" s="108">
        <v>5774</v>
      </c>
      <c r="Y7" s="108">
        <v>5941</v>
      </c>
      <c r="Z7" s="108">
        <v>6025</v>
      </c>
      <c r="AB7" s="109" t="str">
        <f>TEXT(Z7,"###,###")</f>
        <v>6,025</v>
      </c>
      <c r="AD7" s="110">
        <f t="shared" si="0"/>
        <v>1.4139033832688108E-2</v>
      </c>
      <c r="AF7" s="110">
        <f t="shared" si="1"/>
        <v>9.6650891882053225E-2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8,867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6,025</v>
      </c>
      <c r="P8" s="67"/>
      <c r="S8" s="107" t="s">
        <v>84</v>
      </c>
      <c r="T8" s="108"/>
      <c r="U8" s="108"/>
      <c r="V8" s="108">
        <v>35692.089999999997</v>
      </c>
      <c r="W8" s="108">
        <v>37474.17</v>
      </c>
      <c r="X8" s="108">
        <v>36660</v>
      </c>
      <c r="Y8" s="108">
        <v>38368.449999999997</v>
      </c>
      <c r="Z8" s="108">
        <v>39875.99</v>
      </c>
      <c r="AB8" s="109" t="str">
        <f>TEXT(Z8,"$###,###")</f>
        <v>$39,876</v>
      </c>
      <c r="AD8" s="110">
        <f t="shared" si="0"/>
        <v>3.929113633727721E-2</v>
      </c>
      <c r="AF8" s="110">
        <f t="shared" si="1"/>
        <v>0.11722205116035522</v>
      </c>
    </row>
    <row r="9" spans="1:32" x14ac:dyDescent="0.25">
      <c r="A9" s="30" t="s">
        <v>14</v>
      </c>
      <c r="B9" s="71"/>
      <c r="C9" s="72"/>
      <c r="D9" s="73">
        <f>AD104</f>
        <v>67.384684786286229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50.804979253112037</v>
      </c>
      <c r="P9" s="74" t="s">
        <v>85</v>
      </c>
      <c r="S9" s="107" t="s">
        <v>7</v>
      </c>
      <c r="T9" s="108"/>
      <c r="U9" s="108"/>
      <c r="V9" s="108">
        <v>229549560</v>
      </c>
      <c r="W9" s="108">
        <v>252721369</v>
      </c>
      <c r="X9" s="108">
        <v>260170833</v>
      </c>
      <c r="Y9" s="108">
        <v>273848304</v>
      </c>
      <c r="Z9" s="108">
        <v>299556915</v>
      </c>
      <c r="AB9" s="109" t="str">
        <f>TEXT(Z9/1000000,"$#,###.0")&amp;" mil"</f>
        <v>$299.6 mil</v>
      </c>
      <c r="AD9" s="110">
        <f t="shared" si="0"/>
        <v>9.3879022161115877E-2</v>
      </c>
      <c r="AF9" s="110">
        <f t="shared" si="1"/>
        <v>0.30497708207325691</v>
      </c>
    </row>
    <row r="10" spans="1:32" x14ac:dyDescent="0.25">
      <c r="A10" s="30" t="s">
        <v>17</v>
      </c>
      <c r="B10" s="71"/>
      <c r="C10" s="72"/>
      <c r="D10" s="73">
        <f>AD105</f>
        <v>17.19860155633247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49.078838174273862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71.203319502074692</v>
      </c>
      <c r="P11" s="74" t="s">
        <v>85</v>
      </c>
      <c r="S11" s="107" t="s">
        <v>29</v>
      </c>
      <c r="T11" s="112"/>
      <c r="U11" s="112"/>
      <c r="V11" s="112">
        <v>6438</v>
      </c>
      <c r="W11" s="112">
        <v>6788</v>
      </c>
      <c r="X11" s="112">
        <v>6906</v>
      </c>
      <c r="Y11" s="112">
        <v>6853</v>
      </c>
      <c r="Z11" s="112">
        <v>7131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16.780082987551868</v>
      </c>
      <c r="P12" s="74" t="s">
        <v>85</v>
      </c>
      <c r="S12" s="107" t="s">
        <v>30</v>
      </c>
      <c r="T12" s="112"/>
      <c r="U12" s="112"/>
      <c r="V12" s="112">
        <v>1597</v>
      </c>
      <c r="W12" s="112">
        <v>1701</v>
      </c>
      <c r="X12" s="112">
        <v>1609</v>
      </c>
      <c r="Y12" s="112">
        <v>1690</v>
      </c>
      <c r="Z12" s="112">
        <v>1736</v>
      </c>
    </row>
    <row r="13" spans="1:32" ht="15" customHeight="1" x14ac:dyDescent="0.25">
      <c r="A13" s="30" t="s">
        <v>19</v>
      </c>
      <c r="B13" s="72"/>
      <c r="C13" s="72"/>
      <c r="D13" s="73">
        <f>AD108</f>
        <v>19.848877861734522</v>
      </c>
      <c r="E13" s="74" t="s">
        <v>85</v>
      </c>
      <c r="F13" s="24"/>
      <c r="G13" s="142" t="s">
        <v>285</v>
      </c>
      <c r="H13" s="143"/>
      <c r="I13" s="143"/>
      <c r="J13" s="143"/>
      <c r="K13" s="143"/>
      <c r="L13" s="143"/>
      <c r="M13" s="81"/>
      <c r="N13" s="72"/>
      <c r="O13" s="73">
        <f>T132</f>
        <v>12.099585062240664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16.228713206270442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46.8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24.359986466674187</v>
      </c>
      <c r="E15" s="74" t="s">
        <v>85</v>
      </c>
      <c r="F15" s="24"/>
      <c r="G15" s="33" t="s">
        <v>279</v>
      </c>
      <c r="H15" s="72"/>
      <c r="I15" s="72"/>
      <c r="J15" s="72"/>
      <c r="K15" s="82"/>
      <c r="L15" s="72"/>
      <c r="M15" s="72"/>
      <c r="N15" s="72"/>
      <c r="O15" s="73">
        <f>AB38</f>
        <v>17.4505567558584</v>
      </c>
      <c r="P15" s="74" t="s">
        <v>85</v>
      </c>
      <c r="S15" s="115" t="s">
        <v>61</v>
      </c>
      <c r="T15" s="115"/>
      <c r="U15" s="116"/>
      <c r="V15" s="116">
        <v>1135</v>
      </c>
      <c r="W15" s="116">
        <v>1225</v>
      </c>
      <c r="X15" s="116">
        <v>1229</v>
      </c>
      <c r="Y15" s="112">
        <v>1195</v>
      </c>
      <c r="Z15" s="112">
        <v>1226</v>
      </c>
      <c r="AB15" s="117">
        <f t="shared" ref="AB15:AB34" si="2">IF(Z15="np",0,Z15/$Z$34)</f>
        <v>0.13826547874140069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24.991541671365738</v>
      </c>
      <c r="E16" s="85" t="s">
        <v>85</v>
      </c>
      <c r="F16" s="24"/>
      <c r="G16" s="86" t="s">
        <v>280</v>
      </c>
      <c r="H16" s="35"/>
      <c r="I16" s="35"/>
      <c r="J16" s="35"/>
      <c r="K16" s="36"/>
      <c r="L16" s="35"/>
      <c r="M16" s="35"/>
      <c r="N16" s="35"/>
      <c r="O16" s="84">
        <f>AB37</f>
        <v>82.5494432441416</v>
      </c>
      <c r="P16" s="37" t="s">
        <v>85</v>
      </c>
      <c r="S16" s="115" t="s">
        <v>62</v>
      </c>
      <c r="T16" s="115"/>
      <c r="U16" s="116"/>
      <c r="V16" s="116">
        <v>34</v>
      </c>
      <c r="W16" s="116">
        <v>41</v>
      </c>
      <c r="X16" s="116">
        <v>43</v>
      </c>
      <c r="Y16" s="112">
        <v>62</v>
      </c>
      <c r="Z16" s="112">
        <v>34</v>
      </c>
      <c r="AB16" s="117">
        <f t="shared" si="2"/>
        <v>3.8344423141987143E-3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508</v>
      </c>
      <c r="W17" s="116">
        <v>661</v>
      </c>
      <c r="X17" s="116">
        <v>566</v>
      </c>
      <c r="Y17" s="112">
        <v>586</v>
      </c>
      <c r="Z17" s="112">
        <v>560</v>
      </c>
      <c r="AB17" s="117">
        <f t="shared" si="2"/>
        <v>6.3155520469155291E-2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289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54</v>
      </c>
      <c r="W18" s="116">
        <v>52</v>
      </c>
      <c r="X18" s="116">
        <v>59</v>
      </c>
      <c r="Y18" s="112">
        <v>48</v>
      </c>
      <c r="Z18" s="112">
        <v>46</v>
      </c>
      <c r="AB18" s="117">
        <f t="shared" si="2"/>
        <v>5.1877748956806139E-3</v>
      </c>
    </row>
    <row r="19" spans="1:28" x14ac:dyDescent="0.25">
      <c r="A19" s="63" t="str">
        <f>$S$1&amp;" ("&amp;$V$2&amp;" to "&amp;$Z$2&amp;")"</f>
        <v>Strathbogie (2016-17 to 2020-21)</v>
      </c>
      <c r="B19" s="63"/>
      <c r="C19" s="63"/>
      <c r="D19" s="63"/>
      <c r="E19" s="63"/>
      <c r="F19" s="63"/>
      <c r="G19" s="63" t="str">
        <f>$S$1&amp;" ("&amp;$V$2&amp;" to "&amp;$Z$2&amp;")"</f>
        <v>Strathbogie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457</v>
      </c>
      <c r="W19" s="116">
        <v>590</v>
      </c>
      <c r="X19" s="116">
        <v>571</v>
      </c>
      <c r="Y19" s="112">
        <v>579</v>
      </c>
      <c r="Z19" s="112">
        <v>643</v>
      </c>
      <c r="AB19" s="117">
        <f t="shared" si="2"/>
        <v>7.2516070824405102E-2</v>
      </c>
    </row>
    <row r="20" spans="1:28" x14ac:dyDescent="0.25">
      <c r="S20" s="115" t="s">
        <v>66</v>
      </c>
      <c r="T20" s="115"/>
      <c r="U20" s="116"/>
      <c r="V20" s="116">
        <v>194</v>
      </c>
      <c r="W20" s="116">
        <v>224</v>
      </c>
      <c r="X20" s="116">
        <v>196</v>
      </c>
      <c r="Y20" s="112">
        <v>210</v>
      </c>
      <c r="Z20" s="112">
        <v>235</v>
      </c>
      <c r="AB20" s="117">
        <f t="shared" si="2"/>
        <v>2.6502763054020526E-2</v>
      </c>
    </row>
    <row r="21" spans="1:28" x14ac:dyDescent="0.25">
      <c r="S21" s="115" t="s">
        <v>67</v>
      </c>
      <c r="T21" s="115"/>
      <c r="U21" s="116"/>
      <c r="V21" s="116">
        <v>445</v>
      </c>
      <c r="W21" s="116">
        <v>474</v>
      </c>
      <c r="X21" s="116">
        <v>499</v>
      </c>
      <c r="Y21" s="112">
        <v>484</v>
      </c>
      <c r="Z21" s="112">
        <v>599</v>
      </c>
      <c r="AB21" s="117">
        <f t="shared" si="2"/>
        <v>6.7553851358971462E-2</v>
      </c>
    </row>
    <row r="22" spans="1:28" x14ac:dyDescent="0.25">
      <c r="S22" s="115" t="s">
        <v>68</v>
      </c>
      <c r="T22" s="115"/>
      <c r="U22" s="116"/>
      <c r="V22" s="116">
        <v>486</v>
      </c>
      <c r="W22" s="116">
        <v>400</v>
      </c>
      <c r="X22" s="116">
        <v>496</v>
      </c>
      <c r="Y22" s="112">
        <v>540</v>
      </c>
      <c r="Z22" s="112">
        <v>561</v>
      </c>
      <c r="AB22" s="117">
        <f t="shared" si="2"/>
        <v>6.3268298184278787E-2</v>
      </c>
    </row>
    <row r="23" spans="1:28" x14ac:dyDescent="0.25">
      <c r="S23" s="115" t="s">
        <v>69</v>
      </c>
      <c r="T23" s="115"/>
      <c r="U23" s="116"/>
      <c r="V23" s="116">
        <v>364</v>
      </c>
      <c r="W23" s="116">
        <v>405</v>
      </c>
      <c r="X23" s="116">
        <v>339</v>
      </c>
      <c r="Y23" s="112">
        <v>341</v>
      </c>
      <c r="Z23" s="112">
        <v>342</v>
      </c>
      <c r="AB23" s="117">
        <f t="shared" si="2"/>
        <v>3.8569978572234126E-2</v>
      </c>
    </row>
    <row r="24" spans="1:28" x14ac:dyDescent="0.25">
      <c r="S24" s="115" t="s">
        <v>70</v>
      </c>
      <c r="T24" s="115"/>
      <c r="U24" s="116"/>
      <c r="V24" s="116">
        <v>53</v>
      </c>
      <c r="W24" s="116">
        <v>63</v>
      </c>
      <c r="X24" s="116">
        <v>52</v>
      </c>
      <c r="Y24" s="112">
        <v>68</v>
      </c>
      <c r="Z24" s="112">
        <v>67</v>
      </c>
      <c r="AB24" s="117">
        <f t="shared" si="2"/>
        <v>7.5561069132739373E-3</v>
      </c>
    </row>
    <row r="25" spans="1:28" x14ac:dyDescent="0.25">
      <c r="S25" s="115" t="s">
        <v>71</v>
      </c>
      <c r="T25" s="115"/>
      <c r="U25" s="116"/>
      <c r="V25" s="116">
        <v>176</v>
      </c>
      <c r="W25" s="116">
        <v>215</v>
      </c>
      <c r="X25" s="116">
        <v>229</v>
      </c>
      <c r="Y25" s="112">
        <v>238</v>
      </c>
      <c r="Z25" s="112">
        <v>222</v>
      </c>
      <c r="AB25" s="117">
        <f t="shared" si="2"/>
        <v>2.5036652757415134E-2</v>
      </c>
    </row>
    <row r="26" spans="1:28" x14ac:dyDescent="0.25">
      <c r="S26" s="115" t="s">
        <v>72</v>
      </c>
      <c r="T26" s="115"/>
      <c r="U26" s="116"/>
      <c r="V26" s="116">
        <v>99</v>
      </c>
      <c r="W26" s="116">
        <v>138</v>
      </c>
      <c r="X26" s="116">
        <v>137</v>
      </c>
      <c r="Y26" s="112">
        <v>174</v>
      </c>
      <c r="Z26" s="112">
        <v>169</v>
      </c>
      <c r="AB26" s="117">
        <f t="shared" si="2"/>
        <v>1.905943385587008E-2</v>
      </c>
    </row>
    <row r="27" spans="1:28" x14ac:dyDescent="0.25">
      <c r="S27" s="115" t="s">
        <v>73</v>
      </c>
      <c r="T27" s="115"/>
      <c r="U27" s="116"/>
      <c r="V27" s="116">
        <v>341</v>
      </c>
      <c r="W27" s="116">
        <v>415</v>
      </c>
      <c r="X27" s="116">
        <v>424</v>
      </c>
      <c r="Y27" s="112">
        <v>399</v>
      </c>
      <c r="Z27" s="112">
        <v>448</v>
      </c>
      <c r="AB27" s="117">
        <f t="shared" si="2"/>
        <v>5.0524416375324233E-2</v>
      </c>
    </row>
    <row r="28" spans="1:28" x14ac:dyDescent="0.25">
      <c r="S28" s="115" t="s">
        <v>74</v>
      </c>
      <c r="T28" s="115"/>
      <c r="U28" s="116"/>
      <c r="V28" s="116">
        <v>403</v>
      </c>
      <c r="W28" s="116">
        <v>508</v>
      </c>
      <c r="X28" s="116">
        <v>517</v>
      </c>
      <c r="Y28" s="112">
        <v>482</v>
      </c>
      <c r="Z28" s="112">
        <v>448</v>
      </c>
      <c r="AB28" s="117">
        <f t="shared" si="2"/>
        <v>5.0524416375324233E-2</v>
      </c>
    </row>
    <row r="29" spans="1:28" x14ac:dyDescent="0.25">
      <c r="S29" s="115" t="s">
        <v>75</v>
      </c>
      <c r="T29" s="115"/>
      <c r="U29" s="116"/>
      <c r="V29" s="116">
        <v>453</v>
      </c>
      <c r="W29" s="116">
        <v>416</v>
      </c>
      <c r="X29" s="116">
        <v>686</v>
      </c>
      <c r="Y29" s="112">
        <v>468</v>
      </c>
      <c r="Z29" s="112">
        <v>498</v>
      </c>
      <c r="AB29" s="117">
        <f t="shared" si="2"/>
        <v>5.6163302131498817E-2</v>
      </c>
    </row>
    <row r="30" spans="1:28" x14ac:dyDescent="0.25">
      <c r="S30" s="115" t="s">
        <v>76</v>
      </c>
      <c r="T30" s="115"/>
      <c r="U30" s="116"/>
      <c r="V30" s="116">
        <v>548</v>
      </c>
      <c r="W30" s="116">
        <v>504</v>
      </c>
      <c r="X30" s="116">
        <v>355</v>
      </c>
      <c r="Y30" s="112">
        <v>557</v>
      </c>
      <c r="Z30" s="112">
        <v>545</v>
      </c>
      <c r="AB30" s="117">
        <f t="shared" si="2"/>
        <v>6.1463854742302919E-2</v>
      </c>
    </row>
    <row r="31" spans="1:28" x14ac:dyDescent="0.25">
      <c r="S31" s="115" t="s">
        <v>77</v>
      </c>
      <c r="T31" s="115"/>
      <c r="U31" s="116"/>
      <c r="V31" s="116">
        <v>766</v>
      </c>
      <c r="W31" s="116">
        <v>821</v>
      </c>
      <c r="X31" s="116">
        <v>865</v>
      </c>
      <c r="Y31" s="112">
        <v>908</v>
      </c>
      <c r="Z31" s="112">
        <v>993</v>
      </c>
      <c r="AB31" s="117">
        <f t="shared" si="2"/>
        <v>0.11198827111762716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156</v>
      </c>
      <c r="W32" s="116">
        <v>184</v>
      </c>
      <c r="X32" s="116">
        <v>184</v>
      </c>
      <c r="Y32" s="112">
        <v>179</v>
      </c>
      <c r="Z32" s="112">
        <v>209</v>
      </c>
      <c r="AB32" s="117">
        <f t="shared" si="2"/>
        <v>2.3570542460809744E-2</v>
      </c>
    </row>
    <row r="33" spans="19:32" x14ac:dyDescent="0.25">
      <c r="S33" s="115" t="s">
        <v>79</v>
      </c>
      <c r="T33" s="115"/>
      <c r="U33" s="116"/>
      <c r="V33" s="116">
        <v>148</v>
      </c>
      <c r="W33" s="116">
        <v>170</v>
      </c>
      <c r="X33" s="116">
        <v>198</v>
      </c>
      <c r="Y33" s="112">
        <v>174</v>
      </c>
      <c r="Z33" s="112">
        <v>213</v>
      </c>
      <c r="AB33" s="117">
        <f t="shared" si="2"/>
        <v>2.402165332130371E-2</v>
      </c>
    </row>
    <row r="34" spans="19:32" x14ac:dyDescent="0.25">
      <c r="S34" s="118" t="s">
        <v>53</v>
      </c>
      <c r="T34" s="118"/>
      <c r="U34" s="119"/>
      <c r="V34" s="119">
        <v>8033</v>
      </c>
      <c r="W34" s="119">
        <v>8494</v>
      </c>
      <c r="X34" s="119">
        <v>8516</v>
      </c>
      <c r="Y34" s="120">
        <v>8544</v>
      </c>
      <c r="Z34" s="120">
        <v>8867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4622</v>
      </c>
      <c r="W37" s="112">
        <v>4891</v>
      </c>
      <c r="X37" s="112">
        <v>4787</v>
      </c>
      <c r="Y37" s="112">
        <v>4938</v>
      </c>
      <c r="Z37" s="112">
        <v>4967</v>
      </c>
      <c r="AB37" s="132">
        <f>Z37/Z40*100</f>
        <v>82.5494432441416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870</v>
      </c>
      <c r="W38" s="112">
        <v>892</v>
      </c>
      <c r="X38" s="112">
        <v>980</v>
      </c>
      <c r="Y38" s="112">
        <v>999</v>
      </c>
      <c r="Z38" s="112">
        <v>1050</v>
      </c>
      <c r="AB38" s="132">
        <f>Z38/Z40*100</f>
        <v>17.4505567558584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5492</v>
      </c>
      <c r="W40" s="112">
        <v>5783</v>
      </c>
      <c r="X40" s="112">
        <v>5767</v>
      </c>
      <c r="Y40" s="112">
        <v>5937</v>
      </c>
      <c r="Z40" s="112">
        <v>6017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7</v>
      </c>
      <c r="X44" s="112">
        <v>0</v>
      </c>
      <c r="Y44" s="112">
        <v>0</v>
      </c>
      <c r="Z44" s="112">
        <v>2</v>
      </c>
    </row>
    <row r="45" spans="19:32" x14ac:dyDescent="0.25">
      <c r="S45" s="115" t="s">
        <v>37</v>
      </c>
      <c r="T45" s="115"/>
      <c r="U45" s="112"/>
      <c r="V45" s="112">
        <v>68</v>
      </c>
      <c r="W45" s="112">
        <v>85</v>
      </c>
      <c r="X45" s="112">
        <v>91</v>
      </c>
      <c r="Y45" s="112">
        <v>111</v>
      </c>
      <c r="Z45" s="112">
        <v>112</v>
      </c>
    </row>
    <row r="46" spans="19:32" x14ac:dyDescent="0.25">
      <c r="S46" s="115" t="s">
        <v>38</v>
      </c>
      <c r="T46" s="115"/>
      <c r="U46" s="112"/>
      <c r="V46" s="112">
        <v>214</v>
      </c>
      <c r="W46" s="112">
        <v>239</v>
      </c>
      <c r="X46" s="112">
        <v>247</v>
      </c>
      <c r="Y46" s="112">
        <v>258</v>
      </c>
      <c r="Z46" s="112">
        <v>269</v>
      </c>
    </row>
    <row r="47" spans="19:32" x14ac:dyDescent="0.25">
      <c r="S47" s="115" t="s">
        <v>39</v>
      </c>
      <c r="T47" s="115"/>
      <c r="U47" s="112"/>
      <c r="V47" s="112">
        <v>308</v>
      </c>
      <c r="W47" s="112">
        <v>335</v>
      </c>
      <c r="X47" s="112">
        <v>338</v>
      </c>
      <c r="Y47" s="112">
        <v>298</v>
      </c>
      <c r="Z47" s="112">
        <v>313</v>
      </c>
    </row>
    <row r="48" spans="19:32" x14ac:dyDescent="0.25">
      <c r="S48" s="115" t="s">
        <v>40</v>
      </c>
      <c r="T48" s="115"/>
      <c r="U48" s="112"/>
      <c r="V48" s="112">
        <v>386</v>
      </c>
      <c r="W48" s="112">
        <v>374</v>
      </c>
      <c r="X48" s="112">
        <v>391</v>
      </c>
      <c r="Y48" s="112">
        <v>342</v>
      </c>
      <c r="Z48" s="112">
        <v>308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333</v>
      </c>
      <c r="W49" s="112">
        <v>409</v>
      </c>
      <c r="X49" s="112">
        <v>387</v>
      </c>
      <c r="Y49" s="112">
        <v>351</v>
      </c>
      <c r="Z49" s="112">
        <v>382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Strathbogie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289</v>
      </c>
      <c r="W50" s="112">
        <v>304</v>
      </c>
      <c r="X50" s="112">
        <v>343</v>
      </c>
      <c r="Y50" s="112">
        <v>354</v>
      </c>
      <c r="Z50" s="112">
        <v>351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313</v>
      </c>
      <c r="W51" s="112">
        <v>329</v>
      </c>
      <c r="X51" s="112">
        <v>334</v>
      </c>
      <c r="Y51" s="112">
        <v>318</v>
      </c>
      <c r="Z51" s="112">
        <v>327</v>
      </c>
    </row>
    <row r="52" spans="1:26" ht="15" customHeight="1" x14ac:dyDescent="0.25">
      <c r="S52" s="115" t="s">
        <v>44</v>
      </c>
      <c r="T52" s="115"/>
      <c r="U52" s="112"/>
      <c r="V52" s="112">
        <v>391</v>
      </c>
      <c r="W52" s="112">
        <v>368</v>
      </c>
      <c r="X52" s="112">
        <v>363</v>
      </c>
      <c r="Y52" s="112">
        <v>358</v>
      </c>
      <c r="Z52" s="112">
        <v>375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397</v>
      </c>
      <c r="W53" s="112">
        <v>410</v>
      </c>
      <c r="X53" s="112">
        <v>382</v>
      </c>
      <c r="Y53" s="112">
        <v>407</v>
      </c>
      <c r="Z53" s="112">
        <v>383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411</v>
      </c>
      <c r="W54" s="112">
        <v>423</v>
      </c>
      <c r="X54" s="112">
        <v>425</v>
      </c>
      <c r="Y54" s="112">
        <v>438</v>
      </c>
      <c r="Z54" s="112">
        <v>446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447</v>
      </c>
      <c r="W55" s="112">
        <v>451</v>
      </c>
      <c r="X55" s="112">
        <v>439</v>
      </c>
      <c r="Y55" s="112">
        <v>449</v>
      </c>
      <c r="Z55" s="112">
        <v>461</v>
      </c>
    </row>
    <row r="56" spans="1:26" ht="15" customHeight="1" x14ac:dyDescent="0.25">
      <c r="S56" s="115" t="s">
        <v>48</v>
      </c>
      <c r="T56" s="115"/>
      <c r="U56" s="112"/>
      <c r="V56" s="112">
        <v>272</v>
      </c>
      <c r="W56" s="112">
        <v>295</v>
      </c>
      <c r="X56" s="112">
        <v>293</v>
      </c>
      <c r="Y56" s="112">
        <v>307</v>
      </c>
      <c r="Z56" s="112">
        <v>333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126</v>
      </c>
      <c r="W57" s="112">
        <v>147</v>
      </c>
      <c r="X57" s="112">
        <v>142</v>
      </c>
      <c r="Y57" s="112">
        <v>168</v>
      </c>
      <c r="Z57" s="112">
        <v>179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60</v>
      </c>
      <c r="W58" s="112">
        <v>69</v>
      </c>
      <c r="X58" s="112">
        <v>57</v>
      </c>
      <c r="Y58" s="112">
        <v>71</v>
      </c>
      <c r="Z58" s="112">
        <v>71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47</v>
      </c>
      <c r="W59" s="112">
        <v>47</v>
      </c>
      <c r="X59" s="112">
        <v>39</v>
      </c>
      <c r="Y59" s="112">
        <v>44</v>
      </c>
      <c r="Z59" s="112">
        <v>48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25</v>
      </c>
      <c r="W60" s="112">
        <v>30</v>
      </c>
      <c r="X60" s="112">
        <v>22</v>
      </c>
      <c r="Y60" s="112">
        <v>21</v>
      </c>
      <c r="Z60" s="112">
        <v>22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4090</v>
      </c>
      <c r="W61" s="112">
        <v>4309</v>
      </c>
      <c r="X61" s="112">
        <v>4303</v>
      </c>
      <c r="Y61" s="112">
        <v>4315</v>
      </c>
      <c r="Z61" s="112">
        <v>4382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4</v>
      </c>
      <c r="X63" s="112">
        <v>0</v>
      </c>
      <c r="Y63" s="112">
        <v>4</v>
      </c>
      <c r="Z63" s="112">
        <v>4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72</v>
      </c>
      <c r="W64" s="112">
        <v>66</v>
      </c>
      <c r="X64" s="112">
        <v>103</v>
      </c>
      <c r="Y64" s="112">
        <v>102</v>
      </c>
      <c r="Z64" s="112">
        <v>132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Strathbogie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168</v>
      </c>
      <c r="W65" s="112">
        <v>227</v>
      </c>
      <c r="X65" s="112">
        <v>256</v>
      </c>
      <c r="Y65" s="112">
        <v>223</v>
      </c>
      <c r="Z65" s="112">
        <v>230</v>
      </c>
    </row>
    <row r="66" spans="1:26" x14ac:dyDescent="0.25">
      <c r="S66" s="115" t="s">
        <v>39</v>
      </c>
      <c r="T66" s="115"/>
      <c r="U66" s="112"/>
      <c r="V66" s="112">
        <v>327</v>
      </c>
      <c r="W66" s="112">
        <v>313</v>
      </c>
      <c r="X66" s="112">
        <v>283</v>
      </c>
      <c r="Y66" s="112">
        <v>325</v>
      </c>
      <c r="Z66" s="112">
        <v>330</v>
      </c>
    </row>
    <row r="67" spans="1:26" x14ac:dyDescent="0.25">
      <c r="S67" s="115" t="s">
        <v>40</v>
      </c>
      <c r="T67" s="115"/>
      <c r="U67" s="112"/>
      <c r="V67" s="112">
        <v>368</v>
      </c>
      <c r="W67" s="112">
        <v>422</v>
      </c>
      <c r="X67" s="112">
        <v>386</v>
      </c>
      <c r="Y67" s="112">
        <v>343</v>
      </c>
      <c r="Z67" s="112">
        <v>364</v>
      </c>
    </row>
    <row r="68" spans="1:26" x14ac:dyDescent="0.25">
      <c r="S68" s="115" t="s">
        <v>41</v>
      </c>
      <c r="T68" s="115"/>
      <c r="U68" s="112"/>
      <c r="V68" s="112">
        <v>334</v>
      </c>
      <c r="W68" s="112">
        <v>332</v>
      </c>
      <c r="X68" s="112">
        <v>349</v>
      </c>
      <c r="Y68" s="112">
        <v>372</v>
      </c>
      <c r="Z68" s="112">
        <v>385</v>
      </c>
    </row>
    <row r="69" spans="1:26" x14ac:dyDescent="0.25">
      <c r="S69" s="115" t="s">
        <v>42</v>
      </c>
      <c r="T69" s="115"/>
      <c r="U69" s="112"/>
      <c r="V69" s="112">
        <v>276</v>
      </c>
      <c r="W69" s="112">
        <v>289</v>
      </c>
      <c r="X69" s="112">
        <v>371</v>
      </c>
      <c r="Y69" s="112">
        <v>352</v>
      </c>
      <c r="Z69" s="112">
        <v>387</v>
      </c>
    </row>
    <row r="70" spans="1:26" x14ac:dyDescent="0.25">
      <c r="S70" s="115" t="s">
        <v>43</v>
      </c>
      <c r="T70" s="115"/>
      <c r="U70" s="112"/>
      <c r="V70" s="112">
        <v>329</v>
      </c>
      <c r="W70" s="112">
        <v>340</v>
      </c>
      <c r="X70" s="112">
        <v>367</v>
      </c>
      <c r="Y70" s="112">
        <v>352</v>
      </c>
      <c r="Z70" s="112">
        <v>384</v>
      </c>
    </row>
    <row r="71" spans="1:26" x14ac:dyDescent="0.25">
      <c r="S71" s="115" t="s">
        <v>44</v>
      </c>
      <c r="T71" s="115"/>
      <c r="U71" s="112"/>
      <c r="V71" s="112">
        <v>398</v>
      </c>
      <c r="W71" s="112">
        <v>432</v>
      </c>
      <c r="X71" s="112">
        <v>414</v>
      </c>
      <c r="Y71" s="112">
        <v>375</v>
      </c>
      <c r="Z71" s="112">
        <v>379</v>
      </c>
    </row>
    <row r="72" spans="1:26" x14ac:dyDescent="0.25">
      <c r="S72" s="115" t="s">
        <v>45</v>
      </c>
      <c r="T72" s="115"/>
      <c r="U72" s="112"/>
      <c r="V72" s="112">
        <v>411</v>
      </c>
      <c r="W72" s="112">
        <v>416</v>
      </c>
      <c r="X72" s="112">
        <v>380</v>
      </c>
      <c r="Y72" s="112">
        <v>395</v>
      </c>
      <c r="Z72" s="112">
        <v>444</v>
      </c>
    </row>
    <row r="73" spans="1:26" x14ac:dyDescent="0.25">
      <c r="S73" s="115" t="s">
        <v>46</v>
      </c>
      <c r="T73" s="115"/>
      <c r="U73" s="112"/>
      <c r="V73" s="112">
        <v>507</v>
      </c>
      <c r="W73" s="112">
        <v>499</v>
      </c>
      <c r="X73" s="112">
        <v>500</v>
      </c>
      <c r="Y73" s="112">
        <v>469</v>
      </c>
      <c r="Z73" s="112">
        <v>444</v>
      </c>
    </row>
    <row r="74" spans="1:26" x14ac:dyDescent="0.25">
      <c r="S74" s="115" t="s">
        <v>47</v>
      </c>
      <c r="T74" s="115"/>
      <c r="U74" s="112"/>
      <c r="V74" s="112">
        <v>385</v>
      </c>
      <c r="W74" s="112">
        <v>402</v>
      </c>
      <c r="X74" s="112">
        <v>408</v>
      </c>
      <c r="Y74" s="112">
        <v>464</v>
      </c>
      <c r="Z74" s="112">
        <v>500</v>
      </c>
    </row>
    <row r="75" spans="1:26" x14ac:dyDescent="0.25">
      <c r="S75" s="115" t="s">
        <v>48</v>
      </c>
      <c r="T75" s="115"/>
      <c r="U75" s="112"/>
      <c r="V75" s="112">
        <v>203</v>
      </c>
      <c r="W75" s="112">
        <v>229</v>
      </c>
      <c r="X75" s="112">
        <v>228</v>
      </c>
      <c r="Y75" s="112">
        <v>248</v>
      </c>
      <c r="Z75" s="112">
        <v>265</v>
      </c>
    </row>
    <row r="76" spans="1:26" x14ac:dyDescent="0.25">
      <c r="S76" s="115" t="s">
        <v>49</v>
      </c>
      <c r="T76" s="115"/>
      <c r="U76" s="112"/>
      <c r="V76" s="112">
        <v>87</v>
      </c>
      <c r="W76" s="112">
        <v>110</v>
      </c>
      <c r="X76" s="112">
        <v>83</v>
      </c>
      <c r="Y76" s="112">
        <v>109</v>
      </c>
      <c r="Z76" s="112">
        <v>127</v>
      </c>
    </row>
    <row r="77" spans="1:26" x14ac:dyDescent="0.25">
      <c r="S77" s="115" t="s">
        <v>50</v>
      </c>
      <c r="T77" s="115"/>
      <c r="U77" s="112"/>
      <c r="V77" s="112">
        <v>44</v>
      </c>
      <c r="W77" s="112">
        <v>46</v>
      </c>
      <c r="X77" s="112">
        <v>46</v>
      </c>
      <c r="Y77" s="112">
        <v>58</v>
      </c>
      <c r="Z77" s="112">
        <v>58</v>
      </c>
    </row>
    <row r="78" spans="1:26" x14ac:dyDescent="0.25">
      <c r="S78" s="115" t="s">
        <v>51</v>
      </c>
      <c r="T78" s="115"/>
      <c r="U78" s="112"/>
      <c r="V78" s="112">
        <v>20</v>
      </c>
      <c r="W78" s="112">
        <v>26</v>
      </c>
      <c r="X78" s="112">
        <v>21</v>
      </c>
      <c r="Y78" s="112">
        <v>28</v>
      </c>
      <c r="Z78" s="112">
        <v>29</v>
      </c>
    </row>
    <row r="79" spans="1:26" x14ac:dyDescent="0.25">
      <c r="S79" s="115" t="s">
        <v>52</v>
      </c>
      <c r="T79" s="115"/>
      <c r="U79" s="112"/>
      <c r="V79" s="112">
        <v>22</v>
      </c>
      <c r="W79" s="112">
        <v>20</v>
      </c>
      <c r="X79" s="112">
        <v>14</v>
      </c>
      <c r="Y79" s="112">
        <v>18</v>
      </c>
      <c r="Z79" s="112">
        <v>17</v>
      </c>
    </row>
    <row r="80" spans="1:26" x14ac:dyDescent="0.25">
      <c r="S80" s="118" t="s">
        <v>53</v>
      </c>
      <c r="T80" s="118"/>
      <c r="U80" s="112"/>
      <c r="V80" s="112">
        <v>3947</v>
      </c>
      <c r="W80" s="112">
        <v>4179</v>
      </c>
      <c r="X80" s="112">
        <v>4218</v>
      </c>
      <c r="Y80" s="112">
        <v>4232</v>
      </c>
      <c r="Z80" s="112">
        <v>4479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Strathbogie</v>
      </c>
      <c r="D83" s="144"/>
      <c r="E83" s="144"/>
      <c r="F83" s="144"/>
      <c r="G83" s="144"/>
      <c r="H83" s="47"/>
      <c r="I83" s="47"/>
      <c r="J83" s="145" t="str">
        <f>'State data for spotlight'!A1</f>
        <v>Victoria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314</v>
      </c>
      <c r="W83" s="112">
        <v>336</v>
      </c>
      <c r="X83" s="112">
        <v>339</v>
      </c>
      <c r="Y83" s="112">
        <v>360</v>
      </c>
      <c r="Z83" s="112">
        <v>374</v>
      </c>
      <c r="AD83" s="117"/>
    </row>
    <row r="84" spans="1:30" ht="15" customHeight="1" x14ac:dyDescent="0.25">
      <c r="A84" s="46"/>
      <c r="B84" s="46"/>
      <c r="C84" s="48"/>
      <c r="D84" s="139" t="s">
        <v>0</v>
      </c>
      <c r="E84" s="139"/>
      <c r="F84" s="139" t="s">
        <v>201</v>
      </c>
      <c r="G84" s="139"/>
      <c r="H84" s="48"/>
      <c r="I84" s="48"/>
      <c r="J84" s="48"/>
      <c r="K84" s="48"/>
      <c r="L84" s="139" t="s">
        <v>0</v>
      </c>
      <c r="M84" s="139"/>
      <c r="N84" s="139" t="s">
        <v>201</v>
      </c>
      <c r="O84" s="139"/>
      <c r="S84" s="115" t="s">
        <v>57</v>
      </c>
      <c r="T84" s="115"/>
      <c r="U84" s="112"/>
      <c r="V84" s="112">
        <v>200</v>
      </c>
      <c r="W84" s="112">
        <v>204</v>
      </c>
      <c r="X84" s="112">
        <v>227</v>
      </c>
      <c r="Y84" s="112">
        <v>241</v>
      </c>
      <c r="Z84" s="112">
        <v>224</v>
      </c>
    </row>
    <row r="85" spans="1:30" ht="15" customHeight="1" x14ac:dyDescent="0.25">
      <c r="A85" s="46"/>
      <c r="B85" s="46"/>
      <c r="C85" s="58" t="s">
        <v>1</v>
      </c>
      <c r="D85" s="139" t="s">
        <v>2</v>
      </c>
      <c r="E85" s="139"/>
      <c r="F85" s="139" t="str">
        <f>"since "&amp;$V$2</f>
        <v>since 2016-17</v>
      </c>
      <c r="G85" s="139"/>
      <c r="H85" s="48"/>
      <c r="I85" s="48"/>
      <c r="J85" s="48"/>
      <c r="K85" s="58" t="s">
        <v>1</v>
      </c>
      <c r="L85" s="139" t="s">
        <v>2</v>
      </c>
      <c r="M85" s="139"/>
      <c r="N85" s="139" t="str">
        <f>"since "&amp;$V$2</f>
        <v>since 2016-17</v>
      </c>
      <c r="O85" s="139"/>
      <c r="S85" s="115" t="s">
        <v>195</v>
      </c>
      <c r="T85" s="115"/>
      <c r="U85" s="112"/>
      <c r="V85" s="112">
        <v>475</v>
      </c>
      <c r="W85" s="112">
        <v>460</v>
      </c>
      <c r="X85" s="112">
        <v>460</v>
      </c>
      <c r="Y85" s="112">
        <v>484</v>
      </c>
      <c r="Z85" s="112">
        <v>494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8,867</v>
      </c>
      <c r="D86" s="96">
        <f t="shared" ref="D86:D91" si="4">AD4</f>
        <v>3.7076023391812818E-2</v>
      </c>
      <c r="E86" s="97">
        <f t="shared" ref="E86:E91" si="5">AD4</f>
        <v>3.7076023391812818E-2</v>
      </c>
      <c r="F86" s="96">
        <f t="shared" ref="F86:F91" si="6">AF4</f>
        <v>0.10368434154841921</v>
      </c>
      <c r="G86" s="97">
        <f t="shared" ref="G86:G91" si="7">AF4</f>
        <v>0.10368434154841921</v>
      </c>
      <c r="H86" s="57"/>
      <c r="I86" s="57"/>
      <c r="J86" s="140" t="str">
        <f>'State data for spotlight'!J4</f>
        <v>5,274,707</v>
      </c>
      <c r="K86" s="140"/>
      <c r="L86" s="96">
        <f>'State data for spotlight'!L4</f>
        <v>1.4421743640712803E-2</v>
      </c>
      <c r="M86" s="97">
        <f>'State data for spotlight'!L4</f>
        <v>1.4421743640712803E-2</v>
      </c>
      <c r="N86" s="96">
        <f>'State data for spotlight'!N4</f>
        <v>8.438148994686534E-2</v>
      </c>
      <c r="O86" s="97">
        <f>'State data for spotlight'!N4</f>
        <v>8.438148994686534E-2</v>
      </c>
      <c r="S86" s="115" t="s">
        <v>196</v>
      </c>
      <c r="T86" s="115"/>
      <c r="U86" s="112"/>
      <c r="V86" s="112">
        <v>144</v>
      </c>
      <c r="W86" s="112">
        <v>141</v>
      </c>
      <c r="X86" s="112">
        <v>141</v>
      </c>
      <c r="Y86" s="112">
        <v>146</v>
      </c>
      <c r="Z86" s="112">
        <v>147</v>
      </c>
    </row>
    <row r="87" spans="1:30" ht="15" customHeight="1" x14ac:dyDescent="0.25">
      <c r="A87" s="98" t="s">
        <v>4</v>
      </c>
      <c r="B87" s="49"/>
      <c r="C87" s="57" t="str">
        <f t="shared" si="3"/>
        <v>4,382</v>
      </c>
      <c r="D87" s="96">
        <f t="shared" si="4"/>
        <v>1.5762633286972694E-2</v>
      </c>
      <c r="E87" s="97">
        <f t="shared" si="5"/>
        <v>1.5762633286972694E-2</v>
      </c>
      <c r="F87" s="96">
        <f t="shared" si="6"/>
        <v>7.2180083190604316E-2</v>
      </c>
      <c r="G87" s="97">
        <f t="shared" si="7"/>
        <v>7.2180083190604316E-2</v>
      </c>
      <c r="H87" s="57"/>
      <c r="I87" s="57"/>
      <c r="J87" s="140" t="str">
        <f>'State data for spotlight'!J5</f>
        <v>2,678,317</v>
      </c>
      <c r="K87" s="140"/>
      <c r="L87" s="96">
        <f>'State data for spotlight'!L5</f>
        <v>7.6054295905234603E-3</v>
      </c>
      <c r="M87" s="97">
        <f>'State data for spotlight'!L5</f>
        <v>7.6054295905234603E-3</v>
      </c>
      <c r="N87" s="96">
        <f>'State data for spotlight'!N5</f>
        <v>7.1082164833552008E-2</v>
      </c>
      <c r="O87" s="97">
        <f>'State data for spotlight'!N5</f>
        <v>7.1082164833552008E-2</v>
      </c>
      <c r="S87" s="115" t="s">
        <v>197</v>
      </c>
      <c r="T87" s="115"/>
      <c r="U87" s="112"/>
      <c r="V87" s="112">
        <v>83</v>
      </c>
      <c r="W87" s="112">
        <v>85</v>
      </c>
      <c r="X87" s="112">
        <v>77</v>
      </c>
      <c r="Y87" s="112">
        <v>74</v>
      </c>
      <c r="Z87" s="112">
        <v>84</v>
      </c>
    </row>
    <row r="88" spans="1:30" ht="15" customHeight="1" x14ac:dyDescent="0.25">
      <c r="A88" s="98" t="s">
        <v>5</v>
      </c>
      <c r="B88" s="49"/>
      <c r="C88" s="57" t="str">
        <f t="shared" si="3"/>
        <v>4,479</v>
      </c>
      <c r="D88" s="96">
        <f t="shared" si="4"/>
        <v>5.7615112160566806E-2</v>
      </c>
      <c r="E88" s="97">
        <f t="shared" si="5"/>
        <v>5.7615112160566806E-2</v>
      </c>
      <c r="F88" s="96">
        <f t="shared" si="6"/>
        <v>0.13478591335191292</v>
      </c>
      <c r="G88" s="97">
        <f t="shared" si="7"/>
        <v>0.13478591335191292</v>
      </c>
      <c r="H88" s="57"/>
      <c r="I88" s="57"/>
      <c r="J88" s="140" t="str">
        <f>'State data for spotlight'!J6</f>
        <v>2,593,620</v>
      </c>
      <c r="K88" s="140"/>
      <c r="L88" s="96">
        <f>'State data for spotlight'!L6</f>
        <v>2.0458990541862843E-2</v>
      </c>
      <c r="M88" s="97">
        <f>'State data for spotlight'!L6</f>
        <v>2.0458990541862843E-2</v>
      </c>
      <c r="N88" s="96">
        <f>'State data for spotlight'!N6</f>
        <v>9.7278654845571522E-2</v>
      </c>
      <c r="O88" s="97">
        <f>'State data for spotlight'!N6</f>
        <v>9.7278654845571522E-2</v>
      </c>
      <c r="S88" s="115" t="s">
        <v>198</v>
      </c>
      <c r="T88" s="115"/>
      <c r="U88" s="112"/>
      <c r="V88" s="112">
        <v>91</v>
      </c>
      <c r="W88" s="112">
        <v>93</v>
      </c>
      <c r="X88" s="112">
        <v>102</v>
      </c>
      <c r="Y88" s="112">
        <v>100</v>
      </c>
      <c r="Z88" s="112">
        <v>105</v>
      </c>
    </row>
    <row r="89" spans="1:30" ht="15" customHeight="1" x14ac:dyDescent="0.25">
      <c r="A89" s="49" t="s">
        <v>6</v>
      </c>
      <c r="B89" s="49"/>
      <c r="C89" s="57" t="str">
        <f t="shared" si="3"/>
        <v>6,025</v>
      </c>
      <c r="D89" s="96">
        <f t="shared" si="4"/>
        <v>1.4139033832688108E-2</v>
      </c>
      <c r="E89" s="97">
        <f t="shared" si="5"/>
        <v>1.4139033832688108E-2</v>
      </c>
      <c r="F89" s="96">
        <f t="shared" si="6"/>
        <v>9.6650891882053225E-2</v>
      </c>
      <c r="G89" s="97">
        <f t="shared" si="7"/>
        <v>9.6650891882053225E-2</v>
      </c>
      <c r="H89" s="57"/>
      <c r="I89" s="57"/>
      <c r="J89" s="140" t="str">
        <f>'State data for spotlight'!J7</f>
        <v>3,674,745</v>
      </c>
      <c r="K89" s="140"/>
      <c r="L89" s="96">
        <f>'State data for spotlight'!L7</f>
        <v>-4.8048916624486848E-3</v>
      </c>
      <c r="M89" s="97">
        <f>'State data for spotlight'!L7</f>
        <v>-4.8048916624486848E-3</v>
      </c>
      <c r="N89" s="96">
        <f>'State data for spotlight'!N7</f>
        <v>6.9960159780158238E-2</v>
      </c>
      <c r="O89" s="97">
        <f>'State data for spotlight'!N7</f>
        <v>6.9960159780158238E-2</v>
      </c>
      <c r="S89" s="115" t="s">
        <v>199</v>
      </c>
      <c r="T89" s="115"/>
      <c r="U89" s="112"/>
      <c r="V89" s="112">
        <v>275</v>
      </c>
      <c r="W89" s="112">
        <v>287</v>
      </c>
      <c r="X89" s="112">
        <v>292</v>
      </c>
      <c r="Y89" s="112">
        <v>284</v>
      </c>
      <c r="Z89" s="112">
        <v>294</v>
      </c>
    </row>
    <row r="90" spans="1:30" ht="15" customHeight="1" x14ac:dyDescent="0.25">
      <c r="A90" s="49" t="s">
        <v>98</v>
      </c>
      <c r="B90" s="49"/>
      <c r="C90" s="57" t="str">
        <f t="shared" si="3"/>
        <v>$39,876</v>
      </c>
      <c r="D90" s="96">
        <f t="shared" si="4"/>
        <v>3.929113633727721E-2</v>
      </c>
      <c r="E90" s="97">
        <f t="shared" si="5"/>
        <v>3.929113633727721E-2</v>
      </c>
      <c r="F90" s="96">
        <f t="shared" si="6"/>
        <v>0.11722205116035522</v>
      </c>
      <c r="G90" s="97">
        <f t="shared" si="7"/>
        <v>0.11722205116035522</v>
      </c>
      <c r="H90" s="57"/>
      <c r="I90" s="57"/>
      <c r="J90" s="57"/>
      <c r="K90" s="57" t="str">
        <f>'State data for spotlight'!J8</f>
        <v>$47,209</v>
      </c>
      <c r="L90" s="96">
        <f>'State data for spotlight'!L8</f>
        <v>5.506898121546655E-2</v>
      </c>
      <c r="M90" s="97">
        <f>'State data for spotlight'!L8</f>
        <v>5.506898121546655E-2</v>
      </c>
      <c r="N90" s="96">
        <f>'State data for spotlight'!N8</f>
        <v>0.1204561491199776</v>
      </c>
      <c r="O90" s="97">
        <f>'State data for spotlight'!N8</f>
        <v>0.1204561491199776</v>
      </c>
      <c r="S90" s="115" t="s">
        <v>58</v>
      </c>
      <c r="T90" s="115"/>
      <c r="U90" s="112"/>
      <c r="V90" s="112">
        <v>423</v>
      </c>
      <c r="W90" s="112">
        <v>446</v>
      </c>
      <c r="X90" s="112">
        <v>466</v>
      </c>
      <c r="Y90" s="112">
        <v>441</v>
      </c>
      <c r="Z90" s="112">
        <v>443</v>
      </c>
    </row>
    <row r="91" spans="1:30" ht="15" customHeight="1" x14ac:dyDescent="0.25">
      <c r="A91" s="49" t="s">
        <v>7</v>
      </c>
      <c r="B91" s="49"/>
      <c r="C91" s="57" t="str">
        <f t="shared" si="3"/>
        <v>$299.6 mil</v>
      </c>
      <c r="D91" s="96">
        <f t="shared" si="4"/>
        <v>9.3879022161115877E-2</v>
      </c>
      <c r="E91" s="97">
        <f t="shared" si="5"/>
        <v>9.3879022161115877E-2</v>
      </c>
      <c r="F91" s="96">
        <f t="shared" si="6"/>
        <v>0.30497708207325691</v>
      </c>
      <c r="G91" s="97">
        <f t="shared" si="7"/>
        <v>0.30497708207325691</v>
      </c>
      <c r="H91" s="57"/>
      <c r="I91" s="57"/>
      <c r="J91" s="57"/>
      <c r="K91" s="57" t="str">
        <f>'State data for spotlight'!J9</f>
        <v>$245.4 bil</v>
      </c>
      <c r="L91" s="96">
        <f>'State data for spotlight'!L9</f>
        <v>4.7371657837374626E-2</v>
      </c>
      <c r="M91" s="97">
        <f>'State data for spotlight'!L9</f>
        <v>4.7371657837374626E-2</v>
      </c>
      <c r="N91" s="96">
        <f>'State data for spotlight'!N9</f>
        <v>0.24227335855331145</v>
      </c>
      <c r="O91" s="97">
        <f>'State data for spotlight'!N9</f>
        <v>0.24227335855331145</v>
      </c>
      <c r="S91" s="118" t="s">
        <v>53</v>
      </c>
      <c r="T91" s="118"/>
      <c r="U91" s="112"/>
      <c r="V91" s="112">
        <v>2868</v>
      </c>
      <c r="W91" s="112">
        <v>2978</v>
      </c>
      <c r="X91" s="112">
        <v>2966</v>
      </c>
      <c r="Y91" s="112">
        <v>3045</v>
      </c>
      <c r="Z91" s="112">
        <v>3060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5" t="s">
        <v>202</v>
      </c>
      <c r="S93" s="115" t="s">
        <v>56</v>
      </c>
      <c r="T93" s="115"/>
      <c r="U93" s="112"/>
      <c r="V93" s="112">
        <v>174</v>
      </c>
      <c r="W93" s="112">
        <v>193</v>
      </c>
      <c r="X93" s="112">
        <v>212</v>
      </c>
      <c r="Y93" s="112">
        <v>205</v>
      </c>
      <c r="Z93" s="112">
        <v>220</v>
      </c>
    </row>
    <row r="94" spans="1:30" ht="15" customHeight="1" x14ac:dyDescent="0.25">
      <c r="A94" s="136" t="s">
        <v>203</v>
      </c>
      <c r="S94" s="115" t="s">
        <v>57</v>
      </c>
      <c r="T94" s="115"/>
      <c r="U94" s="112"/>
      <c r="V94" s="112">
        <v>476</v>
      </c>
      <c r="W94" s="112">
        <v>503</v>
      </c>
      <c r="X94" s="112">
        <v>508</v>
      </c>
      <c r="Y94" s="112">
        <v>528</v>
      </c>
      <c r="Z94" s="112">
        <v>526</v>
      </c>
    </row>
    <row r="95" spans="1:30" ht="15" customHeight="1" x14ac:dyDescent="0.25">
      <c r="A95" s="134" t="s">
        <v>286</v>
      </c>
      <c r="S95" s="115" t="s">
        <v>195</v>
      </c>
      <c r="T95" s="115"/>
      <c r="U95" s="112"/>
      <c r="V95" s="112">
        <v>116</v>
      </c>
      <c r="W95" s="112">
        <v>125</v>
      </c>
      <c r="X95" s="112">
        <v>126</v>
      </c>
      <c r="Y95" s="112">
        <v>128</v>
      </c>
      <c r="Z95" s="112">
        <v>122</v>
      </c>
    </row>
    <row r="96" spans="1:30" ht="15" customHeight="1" x14ac:dyDescent="0.25">
      <c r="A96" s="135" t="s">
        <v>278</v>
      </c>
      <c r="S96" s="115" t="s">
        <v>196</v>
      </c>
      <c r="T96" s="115"/>
      <c r="U96" s="112"/>
      <c r="V96" s="112">
        <v>353</v>
      </c>
      <c r="W96" s="112">
        <v>365</v>
      </c>
      <c r="X96" s="112">
        <v>402</v>
      </c>
      <c r="Y96" s="112">
        <v>436</v>
      </c>
      <c r="Z96" s="112">
        <v>443</v>
      </c>
    </row>
    <row r="97" spans="1:32" ht="15" customHeight="1" x14ac:dyDescent="0.25">
      <c r="A97" s="134" t="s">
        <v>290</v>
      </c>
      <c r="S97" s="115" t="s">
        <v>197</v>
      </c>
      <c r="T97" s="115"/>
      <c r="U97" s="112"/>
      <c r="V97" s="112">
        <v>393</v>
      </c>
      <c r="W97" s="112">
        <v>418</v>
      </c>
      <c r="X97" s="112">
        <v>405</v>
      </c>
      <c r="Y97" s="112">
        <v>417</v>
      </c>
      <c r="Z97" s="112">
        <v>427</v>
      </c>
    </row>
    <row r="98" spans="1:32" ht="15" customHeight="1" x14ac:dyDescent="0.25">
      <c r="A98" s="134" t="s">
        <v>291</v>
      </c>
      <c r="S98" s="115" t="s">
        <v>198</v>
      </c>
      <c r="T98" s="115"/>
      <c r="U98" s="112"/>
      <c r="V98" s="112">
        <v>198</v>
      </c>
      <c r="W98" s="112">
        <v>198</v>
      </c>
      <c r="X98" s="112">
        <v>194</v>
      </c>
      <c r="Y98" s="112">
        <v>198</v>
      </c>
      <c r="Z98" s="112">
        <v>203</v>
      </c>
    </row>
    <row r="99" spans="1:32" ht="15" customHeight="1" x14ac:dyDescent="0.25">
      <c r="S99" s="115" t="s">
        <v>199</v>
      </c>
      <c r="T99" s="115"/>
      <c r="U99" s="112"/>
      <c r="V99" s="112">
        <v>29</v>
      </c>
      <c r="W99" s="112">
        <v>30</v>
      </c>
      <c r="X99" s="112">
        <v>32</v>
      </c>
      <c r="Y99" s="112">
        <v>26</v>
      </c>
      <c r="Z99" s="112">
        <v>28</v>
      </c>
    </row>
    <row r="100" spans="1:32" ht="15" customHeight="1" x14ac:dyDescent="0.25">
      <c r="S100" s="115" t="s">
        <v>58</v>
      </c>
      <c r="T100" s="115"/>
      <c r="U100" s="112"/>
      <c r="V100" s="112">
        <v>278</v>
      </c>
      <c r="W100" s="112">
        <v>306</v>
      </c>
      <c r="X100" s="112">
        <v>282</v>
      </c>
      <c r="Y100" s="112">
        <v>296</v>
      </c>
      <c r="Z100" s="112">
        <v>308</v>
      </c>
    </row>
    <row r="101" spans="1:32" x14ac:dyDescent="0.25">
      <c r="A101" s="18"/>
      <c r="S101" s="118" t="s">
        <v>53</v>
      </c>
      <c r="T101" s="118"/>
      <c r="U101" s="112"/>
      <c r="V101" s="112">
        <v>2630</v>
      </c>
      <c r="W101" s="112">
        <v>2808</v>
      </c>
      <c r="X101" s="112">
        <v>2806</v>
      </c>
      <c r="Y101" s="112">
        <v>2898</v>
      </c>
      <c r="Z101" s="112">
        <v>2956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204</v>
      </c>
      <c r="Y103" s="106" t="s">
        <v>281</v>
      </c>
      <c r="Z103" s="106" t="s">
        <v>287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5420</v>
      </c>
      <c r="W104" s="112">
        <v>5755</v>
      </c>
      <c r="X104" s="112">
        <v>5715</v>
      </c>
      <c r="Y104" s="112">
        <v>5975</v>
      </c>
      <c r="Z104" s="112">
        <v>5975</v>
      </c>
      <c r="AB104" s="109" t="str">
        <f>TEXT(Z104,"###,###")</f>
        <v>5,975</v>
      </c>
      <c r="AD104" s="130">
        <f>Z104/($Z$4)*100</f>
        <v>67.384684786286229</v>
      </c>
      <c r="AF104" s="109"/>
    </row>
    <row r="105" spans="1:32" x14ac:dyDescent="0.25">
      <c r="S105" s="115" t="s">
        <v>17</v>
      </c>
      <c r="T105" s="115"/>
      <c r="U105" s="112"/>
      <c r="V105" s="112">
        <v>1447</v>
      </c>
      <c r="W105" s="112">
        <v>1364</v>
      </c>
      <c r="X105" s="112">
        <v>1507</v>
      </c>
      <c r="Y105" s="112">
        <v>1507</v>
      </c>
      <c r="Z105" s="112">
        <v>1525</v>
      </c>
      <c r="AB105" s="109" t="str">
        <f>TEXT(Z105,"###,###")</f>
        <v>1,525</v>
      </c>
      <c r="AD105" s="130">
        <f>Z105/($Z$4)*100</f>
        <v>17.19860155633247</v>
      </c>
      <c r="AF105" s="109"/>
    </row>
    <row r="106" spans="1:32" x14ac:dyDescent="0.25">
      <c r="S106" s="118" t="s">
        <v>53</v>
      </c>
      <c r="T106" s="118"/>
      <c r="U106" s="120"/>
      <c r="V106" s="120">
        <v>6867</v>
      </c>
      <c r="W106" s="120">
        <v>7119</v>
      </c>
      <c r="X106" s="120">
        <v>7222</v>
      </c>
      <c r="Y106" s="120">
        <v>7482</v>
      </c>
      <c r="Z106" s="120">
        <v>7500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1582</v>
      </c>
      <c r="W108" s="112">
        <v>1861</v>
      </c>
      <c r="X108" s="112">
        <v>1733</v>
      </c>
      <c r="Y108" s="112">
        <v>1790</v>
      </c>
      <c r="Z108" s="112">
        <v>1760</v>
      </c>
      <c r="AB108" s="109" t="str">
        <f>TEXT(Z108,"###,###")</f>
        <v>1,760</v>
      </c>
      <c r="AD108" s="130">
        <f>Z108/($Z$4)*100</f>
        <v>19.848877861734522</v>
      </c>
      <c r="AF108" s="109"/>
    </row>
    <row r="109" spans="1:32" x14ac:dyDescent="0.25">
      <c r="S109" s="115" t="s">
        <v>20</v>
      </c>
      <c r="T109" s="115"/>
      <c r="U109" s="112"/>
      <c r="V109" s="112">
        <v>1438</v>
      </c>
      <c r="W109" s="112">
        <v>1371</v>
      </c>
      <c r="X109" s="112">
        <v>1324</v>
      </c>
      <c r="Y109" s="112">
        <v>1378</v>
      </c>
      <c r="Z109" s="112">
        <v>1439</v>
      </c>
      <c r="AB109" s="109" t="str">
        <f>TEXT(Z109,"###,###")</f>
        <v>1,439</v>
      </c>
      <c r="AD109" s="130">
        <f>Z109/($Z$4)*100</f>
        <v>16.228713206270442</v>
      </c>
      <c r="AF109" s="109"/>
    </row>
    <row r="110" spans="1:32" x14ac:dyDescent="0.25">
      <c r="S110" s="115" t="s">
        <v>21</v>
      </c>
      <c r="T110" s="115"/>
      <c r="U110" s="112"/>
      <c r="V110" s="112">
        <v>1855</v>
      </c>
      <c r="W110" s="112">
        <v>1876</v>
      </c>
      <c r="X110" s="112">
        <v>2060</v>
      </c>
      <c r="Y110" s="112">
        <v>2048</v>
      </c>
      <c r="Z110" s="112">
        <v>2160</v>
      </c>
      <c r="AB110" s="109" t="str">
        <f>TEXT(Z110,"###,###")</f>
        <v>2,160</v>
      </c>
      <c r="AD110" s="130">
        <f>Z110/($Z$4)*100</f>
        <v>24.359986466674187</v>
      </c>
      <c r="AF110" s="109"/>
    </row>
    <row r="111" spans="1:32" x14ac:dyDescent="0.25">
      <c r="S111" s="115" t="s">
        <v>22</v>
      </c>
      <c r="T111" s="115"/>
      <c r="U111" s="112"/>
      <c r="V111" s="112">
        <v>1936</v>
      </c>
      <c r="W111" s="112">
        <v>1926</v>
      </c>
      <c r="X111" s="112">
        <v>2022</v>
      </c>
      <c r="Y111" s="112">
        <v>2033</v>
      </c>
      <c r="Z111" s="112">
        <v>2216</v>
      </c>
      <c r="AB111" s="109" t="str">
        <f>TEXT(Z111,"###,###")</f>
        <v>2,216</v>
      </c>
      <c r="AD111" s="130">
        <f>Z111/($Z$4)*100</f>
        <v>24.991541671365738</v>
      </c>
      <c r="AF111" s="109"/>
    </row>
    <row r="112" spans="1:32" x14ac:dyDescent="0.25">
      <c r="S112" s="118" t="s">
        <v>53</v>
      </c>
      <c r="T112" s="118"/>
      <c r="U112" s="112"/>
      <c r="V112" s="112">
        <v>8038</v>
      </c>
      <c r="W112" s="112">
        <v>8489</v>
      </c>
      <c r="X112" s="112">
        <v>8519</v>
      </c>
      <c r="Y112" s="112">
        <v>8548</v>
      </c>
      <c r="Z112" s="112">
        <v>8867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46.5</v>
      </c>
      <c r="W118" s="131">
        <v>46.63</v>
      </c>
      <c r="X118" s="131">
        <v>46.01</v>
      </c>
      <c r="Y118" s="131">
        <v>46.49</v>
      </c>
      <c r="Z118" s="131">
        <v>46.77</v>
      </c>
      <c r="AB118" s="109" t="str">
        <f>TEXT(Z118,"##.0")</f>
        <v>46.8</v>
      </c>
    </row>
    <row r="120" spans="19:32" x14ac:dyDescent="0.25">
      <c r="S120" s="101" t="s">
        <v>100</v>
      </c>
      <c r="T120" s="112"/>
      <c r="U120" s="112"/>
      <c r="V120" s="112">
        <v>3895</v>
      </c>
      <c r="W120" s="112">
        <v>4078</v>
      </c>
      <c r="X120" s="112">
        <v>4162</v>
      </c>
      <c r="Y120" s="112">
        <v>4246</v>
      </c>
      <c r="Z120" s="112">
        <v>4290</v>
      </c>
      <c r="AB120" s="109" t="str">
        <f>TEXT(Z120,"###,###")</f>
        <v>4,290</v>
      </c>
    </row>
    <row r="121" spans="19:32" x14ac:dyDescent="0.25">
      <c r="S121" s="101" t="s">
        <v>101</v>
      </c>
      <c r="T121" s="112"/>
      <c r="U121" s="112"/>
      <c r="V121" s="112">
        <v>896</v>
      </c>
      <c r="W121" s="112">
        <v>991</v>
      </c>
      <c r="X121" s="112">
        <v>934</v>
      </c>
      <c r="Y121" s="112">
        <v>982</v>
      </c>
      <c r="Z121" s="112">
        <v>1011</v>
      </c>
      <c r="AB121" s="109" t="str">
        <f>TEXT(Z121,"###,###")</f>
        <v>1,011</v>
      </c>
    </row>
    <row r="122" spans="19:32" x14ac:dyDescent="0.25">
      <c r="S122" s="101" t="s">
        <v>102</v>
      </c>
      <c r="T122" s="112"/>
      <c r="U122" s="112"/>
      <c r="V122" s="112">
        <v>703</v>
      </c>
      <c r="W122" s="112">
        <v>712</v>
      </c>
      <c r="X122" s="112">
        <v>677</v>
      </c>
      <c r="Y122" s="112">
        <v>707</v>
      </c>
      <c r="Z122" s="112">
        <v>729</v>
      </c>
      <c r="AB122" s="109" t="str">
        <f>TEXT(Z122,"###,###")</f>
        <v>729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4598</v>
      </c>
      <c r="W124" s="112">
        <v>4790</v>
      </c>
      <c r="X124" s="112">
        <v>4839</v>
      </c>
      <c r="Y124" s="112">
        <v>4953</v>
      </c>
      <c r="Z124" s="112">
        <v>5019</v>
      </c>
      <c r="AB124" s="109" t="str">
        <f>TEXT(Z124,"###,###")</f>
        <v>5,019</v>
      </c>
      <c r="AD124" s="127">
        <f>Z124/$Z$7*100</f>
        <v>83.302904564315355</v>
      </c>
    </row>
    <row r="125" spans="19:32" x14ac:dyDescent="0.25">
      <c r="S125" s="101" t="s">
        <v>104</v>
      </c>
      <c r="T125" s="112"/>
      <c r="U125" s="112"/>
      <c r="V125" s="112">
        <v>1599</v>
      </c>
      <c r="W125" s="112">
        <v>1703</v>
      </c>
      <c r="X125" s="112">
        <v>1611</v>
      </c>
      <c r="Y125" s="112">
        <v>1689</v>
      </c>
      <c r="Z125" s="112">
        <v>1740</v>
      </c>
      <c r="AB125" s="109" t="str">
        <f>TEXT(Z125,"###,###")</f>
        <v>1,740</v>
      </c>
      <c r="AD125" s="127">
        <f>Z125/$Z$7*100</f>
        <v>28.879668049792528</v>
      </c>
    </row>
    <row r="127" spans="19:32" x14ac:dyDescent="0.25">
      <c r="S127" s="101" t="s">
        <v>105</v>
      </c>
      <c r="T127" s="112"/>
      <c r="U127" s="112"/>
      <c r="V127" s="112">
        <v>2862</v>
      </c>
      <c r="W127" s="112">
        <v>2974</v>
      </c>
      <c r="X127" s="112">
        <v>2963</v>
      </c>
      <c r="Y127" s="112">
        <v>3043</v>
      </c>
      <c r="Z127" s="112">
        <v>3061</v>
      </c>
      <c r="AB127" s="109" t="str">
        <f>TEXT(Z127,"###,###")</f>
        <v>3,061</v>
      </c>
      <c r="AD127" s="127">
        <f>Z127/$Z$7*100</f>
        <v>50.804979253112037</v>
      </c>
    </row>
    <row r="128" spans="19:32" x14ac:dyDescent="0.25">
      <c r="S128" s="101" t="s">
        <v>106</v>
      </c>
      <c r="T128" s="112"/>
      <c r="U128" s="112"/>
      <c r="V128" s="112">
        <v>2628</v>
      </c>
      <c r="W128" s="112">
        <v>2805</v>
      </c>
      <c r="X128" s="112">
        <v>2811</v>
      </c>
      <c r="Y128" s="112">
        <v>2898</v>
      </c>
      <c r="Z128" s="112">
        <v>2957</v>
      </c>
      <c r="AB128" s="109" t="str">
        <f>TEXT(Z128,"###,###")</f>
        <v>2,957</v>
      </c>
      <c r="AD128" s="127">
        <f>Z128/$Z$7*100</f>
        <v>49.078838174273862</v>
      </c>
    </row>
    <row r="130" spans="19:20" x14ac:dyDescent="0.25">
      <c r="S130" s="101" t="s">
        <v>282</v>
      </c>
      <c r="T130" s="127">
        <v>71.203319502074692</v>
      </c>
    </row>
    <row r="131" spans="19:20" x14ac:dyDescent="0.25">
      <c r="S131" s="101" t="s">
        <v>283</v>
      </c>
      <c r="T131" s="127">
        <v>16.780082987551868</v>
      </c>
    </row>
    <row r="132" spans="19:20" x14ac:dyDescent="0.25">
      <c r="S132" s="101" t="s">
        <v>284</v>
      </c>
      <c r="T132" s="127">
        <v>12.099585062240664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FBFFC3CA-532B-4500-AA0F-B642CF5BFFB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1D04EBBF-A84B-4120-9CFF-482A1B3634A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A3CF4CEF-F9B7-424E-B292-19D5195E10F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B351FDDE-26E8-451C-9C21-052DDAF004C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A518A9-208C-44D4-B3A1-23312392F3D3}">
  <sheetPr codeName="Sheet130">
    <tabColor theme="4" tint="-0.249977111117893"/>
  </sheetPr>
  <dimension ref="A1:AF132"/>
  <sheetViews>
    <sheetView showGridLines="0" topLeftCell="A54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177</v>
      </c>
      <c r="T1" s="99"/>
      <c r="U1" s="99"/>
      <c r="V1" s="99"/>
      <c r="W1" s="99"/>
      <c r="X1" s="99"/>
      <c r="Y1" s="100" t="s">
        <v>264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204</v>
      </c>
      <c r="Y2" s="103" t="s">
        <v>281</v>
      </c>
      <c r="Z2" s="103" t="s">
        <v>287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60" t="s">
        <v>292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177</v>
      </c>
      <c r="Y3" s="105" t="s">
        <v>264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8.66 Surf Coast, Victoria,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25582</v>
      </c>
      <c r="W4" s="108">
        <v>26834</v>
      </c>
      <c r="X4" s="108">
        <v>27811</v>
      </c>
      <c r="Y4" s="108">
        <v>28917</v>
      </c>
      <c r="Z4" s="108">
        <v>30782</v>
      </c>
      <c r="AB4" s="109" t="str">
        <f>TEXT(Z4,"###,###")</f>
        <v>30,782</v>
      </c>
      <c r="AD4" s="110">
        <f>Z4/Y4-1</f>
        <v>6.4494933775979479E-2</v>
      </c>
      <c r="AF4" s="110">
        <f>Z4/V4-1</f>
        <v>0.20326792275818928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12493</v>
      </c>
      <c r="W5" s="108">
        <v>13041</v>
      </c>
      <c r="X5" s="108">
        <v>13352</v>
      </c>
      <c r="Y5" s="108">
        <v>13977</v>
      </c>
      <c r="Z5" s="108">
        <v>14795</v>
      </c>
      <c r="AB5" s="109" t="str">
        <f>TEXT(Z5,"###,###")</f>
        <v>14,795</v>
      </c>
      <c r="AD5" s="110">
        <f t="shared" ref="AD5:AD9" si="0">Z5/Y5-1</f>
        <v>5.8524719181512586E-2</v>
      </c>
      <c r="AF5" s="110">
        <f t="shared" ref="AF5:AF9" si="1">Z5/V5-1</f>
        <v>0.18426318738493563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13095</v>
      </c>
      <c r="W6" s="108">
        <v>13789</v>
      </c>
      <c r="X6" s="108">
        <v>14458</v>
      </c>
      <c r="Y6" s="108">
        <v>14947</v>
      </c>
      <c r="Z6" s="108">
        <v>15963</v>
      </c>
      <c r="AB6" s="109" t="str">
        <f>TEXT(Z6,"###,###")</f>
        <v>15,963</v>
      </c>
      <c r="AD6" s="110">
        <f t="shared" si="0"/>
        <v>6.7973506389241933E-2</v>
      </c>
      <c r="AF6" s="110">
        <f t="shared" si="1"/>
        <v>0.21901489117983974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17541</v>
      </c>
      <c r="W7" s="108">
        <v>18342</v>
      </c>
      <c r="X7" s="108">
        <v>19040</v>
      </c>
      <c r="Y7" s="108">
        <v>20193</v>
      </c>
      <c r="Z7" s="108">
        <v>20979</v>
      </c>
      <c r="AB7" s="109" t="str">
        <f>TEXT(Z7,"###,###")</f>
        <v>20,979</v>
      </c>
      <c r="AD7" s="110">
        <f t="shared" si="0"/>
        <v>3.8924379735551851E-2</v>
      </c>
      <c r="AF7" s="110">
        <f t="shared" si="1"/>
        <v>0.19599794766546941</v>
      </c>
    </row>
    <row r="8" spans="1:32" ht="17.25" customHeight="1" x14ac:dyDescent="0.25">
      <c r="A8" s="64" t="s">
        <v>12</v>
      </c>
      <c r="B8" s="65"/>
      <c r="C8" s="29"/>
      <c r="D8" s="66" t="str">
        <f>AB4</f>
        <v>30,782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20,979</v>
      </c>
      <c r="P8" s="67"/>
      <c r="S8" s="107" t="s">
        <v>84</v>
      </c>
      <c r="T8" s="108"/>
      <c r="U8" s="108"/>
      <c r="V8" s="108">
        <v>36410</v>
      </c>
      <c r="W8" s="108">
        <v>37779</v>
      </c>
      <c r="X8" s="108">
        <v>40378.44</v>
      </c>
      <c r="Y8" s="108">
        <v>40820.160000000003</v>
      </c>
      <c r="Z8" s="108">
        <v>43523.78</v>
      </c>
      <c r="AB8" s="109" t="str">
        <f>TEXT(Z8,"$###,###")</f>
        <v>$43,524</v>
      </c>
      <c r="AD8" s="110">
        <f t="shared" si="0"/>
        <v>6.6232469446469544E-2</v>
      </c>
      <c r="AF8" s="110">
        <f t="shared" si="1"/>
        <v>0.19537984070310355</v>
      </c>
    </row>
    <row r="9" spans="1:32" x14ac:dyDescent="0.25">
      <c r="A9" s="30" t="s">
        <v>14</v>
      </c>
      <c r="B9" s="71"/>
      <c r="C9" s="72"/>
      <c r="D9" s="73">
        <f>AD104</f>
        <v>71.398869469170293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49.697316363983028</v>
      </c>
      <c r="P9" s="74" t="s">
        <v>85</v>
      </c>
      <c r="S9" s="107" t="s">
        <v>7</v>
      </c>
      <c r="T9" s="108"/>
      <c r="U9" s="108"/>
      <c r="V9" s="108">
        <v>982294614</v>
      </c>
      <c r="W9" s="108">
        <v>1073062182</v>
      </c>
      <c r="X9" s="108">
        <v>1170060098</v>
      </c>
      <c r="Y9" s="108">
        <v>1290862192</v>
      </c>
      <c r="Z9" s="108">
        <v>1429280240</v>
      </c>
      <c r="AB9" s="109" t="str">
        <f>TEXT(Z9/1000000,"$#,###.0")&amp;" mil"</f>
        <v>$1,429.3 mil</v>
      </c>
      <c r="AD9" s="110">
        <f t="shared" si="0"/>
        <v>0.10722914410061213</v>
      </c>
      <c r="AF9" s="110">
        <f t="shared" si="1"/>
        <v>0.45504232602867556</v>
      </c>
    </row>
    <row r="10" spans="1:32" x14ac:dyDescent="0.25">
      <c r="A10" s="30" t="s">
        <v>17</v>
      </c>
      <c r="B10" s="71"/>
      <c r="C10" s="72"/>
      <c r="D10" s="73">
        <f>AD105</f>
        <v>19.426937820804365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50.188283521616853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78.869345536012204</v>
      </c>
      <c r="P11" s="74" t="s">
        <v>85</v>
      </c>
      <c r="S11" s="107" t="s">
        <v>29</v>
      </c>
      <c r="T11" s="112"/>
      <c r="U11" s="112"/>
      <c r="V11" s="112">
        <v>21762</v>
      </c>
      <c r="W11" s="112">
        <v>22882</v>
      </c>
      <c r="X11" s="112">
        <v>23709</v>
      </c>
      <c r="Y11" s="112">
        <v>24591</v>
      </c>
      <c r="Z11" s="112">
        <v>26354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10.920444253777587</v>
      </c>
      <c r="P12" s="74" t="s">
        <v>85</v>
      </c>
      <c r="S12" s="107" t="s">
        <v>30</v>
      </c>
      <c r="T12" s="112"/>
      <c r="U12" s="112"/>
      <c r="V12" s="112">
        <v>3817</v>
      </c>
      <c r="W12" s="112">
        <v>3955</v>
      </c>
      <c r="X12" s="112">
        <v>4104</v>
      </c>
      <c r="Y12" s="112">
        <v>4323</v>
      </c>
      <c r="Z12" s="112">
        <v>4428</v>
      </c>
    </row>
    <row r="13" spans="1:32" ht="15" customHeight="1" x14ac:dyDescent="0.25">
      <c r="A13" s="30" t="s">
        <v>19</v>
      </c>
      <c r="B13" s="72"/>
      <c r="C13" s="72"/>
      <c r="D13" s="73">
        <f>AD108</f>
        <v>20.222857514131633</v>
      </c>
      <c r="E13" s="74" t="s">
        <v>85</v>
      </c>
      <c r="F13" s="24"/>
      <c r="G13" s="142" t="s">
        <v>285</v>
      </c>
      <c r="H13" s="143"/>
      <c r="I13" s="143"/>
      <c r="J13" s="143"/>
      <c r="K13" s="143"/>
      <c r="L13" s="143"/>
      <c r="M13" s="81"/>
      <c r="N13" s="72"/>
      <c r="O13" s="73">
        <f>T132</f>
        <v>10.172076838743505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16.191280618543306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42.9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20.950555519459424</v>
      </c>
      <c r="E15" s="74" t="s">
        <v>85</v>
      </c>
      <c r="F15" s="24"/>
      <c r="G15" s="33" t="s">
        <v>279</v>
      </c>
      <c r="H15" s="72"/>
      <c r="I15" s="72"/>
      <c r="J15" s="72"/>
      <c r="K15" s="82"/>
      <c r="L15" s="72"/>
      <c r="M15" s="72"/>
      <c r="N15" s="72"/>
      <c r="O15" s="73">
        <f>AB38</f>
        <v>18.814052147385478</v>
      </c>
      <c r="P15" s="74" t="s">
        <v>85</v>
      </c>
      <c r="S15" s="115" t="s">
        <v>61</v>
      </c>
      <c r="T15" s="115"/>
      <c r="U15" s="116"/>
      <c r="V15" s="116">
        <v>583</v>
      </c>
      <c r="W15" s="116">
        <v>651</v>
      </c>
      <c r="X15" s="116">
        <v>666</v>
      </c>
      <c r="Y15" s="112">
        <v>654</v>
      </c>
      <c r="Z15" s="112">
        <v>680</v>
      </c>
      <c r="AB15" s="117">
        <f t="shared" ref="AB15:AB34" si="2">IF(Z15="np",0,Z15/$Z$34)</f>
        <v>2.2090832304593595E-2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34.728087843544927</v>
      </c>
      <c r="E16" s="85" t="s">
        <v>85</v>
      </c>
      <c r="F16" s="24"/>
      <c r="G16" s="86" t="s">
        <v>280</v>
      </c>
      <c r="H16" s="35"/>
      <c r="I16" s="35"/>
      <c r="J16" s="35"/>
      <c r="K16" s="36"/>
      <c r="L16" s="35"/>
      <c r="M16" s="35"/>
      <c r="N16" s="35"/>
      <c r="O16" s="84">
        <f>AB37</f>
        <v>81.185947852614518</v>
      </c>
      <c r="P16" s="37" t="s">
        <v>85</v>
      </c>
      <c r="S16" s="115" t="s">
        <v>62</v>
      </c>
      <c r="T16" s="115"/>
      <c r="U16" s="116"/>
      <c r="V16" s="116">
        <v>54</v>
      </c>
      <c r="W16" s="116">
        <v>56</v>
      </c>
      <c r="X16" s="116">
        <v>57</v>
      </c>
      <c r="Y16" s="112">
        <v>79</v>
      </c>
      <c r="Z16" s="112">
        <v>68</v>
      </c>
      <c r="AB16" s="117">
        <f t="shared" si="2"/>
        <v>2.2090832304593592E-3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1020</v>
      </c>
      <c r="W17" s="116">
        <v>1077</v>
      </c>
      <c r="X17" s="116">
        <v>1113</v>
      </c>
      <c r="Y17" s="112">
        <v>1021</v>
      </c>
      <c r="Z17" s="112">
        <v>1115</v>
      </c>
      <c r="AB17" s="117">
        <f t="shared" si="2"/>
        <v>3.6222467675914492E-2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289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165</v>
      </c>
      <c r="W18" s="116">
        <v>184</v>
      </c>
      <c r="X18" s="116">
        <v>187</v>
      </c>
      <c r="Y18" s="112">
        <v>205</v>
      </c>
      <c r="Z18" s="112">
        <v>214</v>
      </c>
      <c r="AB18" s="117">
        <f t="shared" si="2"/>
        <v>6.9521148723279838E-3</v>
      </c>
    </row>
    <row r="19" spans="1:28" x14ac:dyDescent="0.25">
      <c r="A19" s="63" t="str">
        <f>$S$1&amp;" ("&amp;$V$2&amp;" to "&amp;$Z$2&amp;")"</f>
        <v>Surf Coast (2016-17 to 2020-21)</v>
      </c>
      <c r="B19" s="63"/>
      <c r="C19" s="63"/>
      <c r="D19" s="63"/>
      <c r="E19" s="63"/>
      <c r="F19" s="63"/>
      <c r="G19" s="63" t="str">
        <f>$S$1&amp;" ("&amp;$V$2&amp;" to "&amp;$Z$2&amp;")"</f>
        <v>Surf Coast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2113</v>
      </c>
      <c r="W19" s="116">
        <v>2425</v>
      </c>
      <c r="X19" s="116">
        <v>2509</v>
      </c>
      <c r="Y19" s="112">
        <v>2683</v>
      </c>
      <c r="Z19" s="112">
        <v>2851</v>
      </c>
      <c r="AB19" s="117">
        <f t="shared" si="2"/>
        <v>9.2619063088818135E-2</v>
      </c>
    </row>
    <row r="20" spans="1:28" x14ac:dyDescent="0.25">
      <c r="S20" s="115" t="s">
        <v>66</v>
      </c>
      <c r="T20" s="115"/>
      <c r="U20" s="116"/>
      <c r="V20" s="116">
        <v>1029</v>
      </c>
      <c r="W20" s="116">
        <v>1097</v>
      </c>
      <c r="X20" s="116">
        <v>1067</v>
      </c>
      <c r="Y20" s="112">
        <v>1030</v>
      </c>
      <c r="Z20" s="112">
        <v>1027</v>
      </c>
      <c r="AB20" s="117">
        <f t="shared" si="2"/>
        <v>3.3363654083555322E-2</v>
      </c>
    </row>
    <row r="21" spans="1:28" x14ac:dyDescent="0.25">
      <c r="S21" s="115" t="s">
        <v>67</v>
      </c>
      <c r="T21" s="115"/>
      <c r="U21" s="116"/>
      <c r="V21" s="116">
        <v>2157</v>
      </c>
      <c r="W21" s="116">
        <v>2286</v>
      </c>
      <c r="X21" s="116">
        <v>2389</v>
      </c>
      <c r="Y21" s="112">
        <v>2571</v>
      </c>
      <c r="Z21" s="112">
        <v>2930</v>
      </c>
      <c r="AB21" s="117">
        <f t="shared" si="2"/>
        <v>9.5185498018322393E-2</v>
      </c>
    </row>
    <row r="22" spans="1:28" x14ac:dyDescent="0.25">
      <c r="S22" s="115" t="s">
        <v>68</v>
      </c>
      <c r="T22" s="115"/>
      <c r="U22" s="116"/>
      <c r="V22" s="116">
        <v>2208</v>
      </c>
      <c r="W22" s="116">
        <v>2473</v>
      </c>
      <c r="X22" s="116">
        <v>2533</v>
      </c>
      <c r="Y22" s="112">
        <v>2756</v>
      </c>
      <c r="Z22" s="112">
        <v>3030</v>
      </c>
      <c r="AB22" s="117">
        <f t="shared" si="2"/>
        <v>9.8434149827821449E-2</v>
      </c>
    </row>
    <row r="23" spans="1:28" x14ac:dyDescent="0.25">
      <c r="S23" s="115" t="s">
        <v>69</v>
      </c>
      <c r="T23" s="115"/>
      <c r="U23" s="116"/>
      <c r="V23" s="116">
        <v>562</v>
      </c>
      <c r="W23" s="116">
        <v>626</v>
      </c>
      <c r="X23" s="116">
        <v>614</v>
      </c>
      <c r="Y23" s="112">
        <v>618</v>
      </c>
      <c r="Z23" s="112">
        <v>622</v>
      </c>
      <c r="AB23" s="117">
        <f t="shared" si="2"/>
        <v>2.0206614255084139E-2</v>
      </c>
    </row>
    <row r="24" spans="1:28" x14ac:dyDescent="0.25">
      <c r="S24" s="115" t="s">
        <v>70</v>
      </c>
      <c r="T24" s="115"/>
      <c r="U24" s="116"/>
      <c r="V24" s="116">
        <v>274</v>
      </c>
      <c r="W24" s="116">
        <v>282</v>
      </c>
      <c r="X24" s="116">
        <v>335</v>
      </c>
      <c r="Y24" s="112">
        <v>319</v>
      </c>
      <c r="Z24" s="112">
        <v>528</v>
      </c>
      <c r="AB24" s="117">
        <f t="shared" si="2"/>
        <v>1.7152881554155026E-2</v>
      </c>
    </row>
    <row r="25" spans="1:28" x14ac:dyDescent="0.25">
      <c r="S25" s="115" t="s">
        <v>71</v>
      </c>
      <c r="T25" s="115"/>
      <c r="U25" s="116"/>
      <c r="V25" s="116">
        <v>861</v>
      </c>
      <c r="W25" s="116">
        <v>916</v>
      </c>
      <c r="X25" s="116">
        <v>954</v>
      </c>
      <c r="Y25" s="112">
        <v>1049</v>
      </c>
      <c r="Z25" s="112">
        <v>1153</v>
      </c>
      <c r="AB25" s="117">
        <f t="shared" si="2"/>
        <v>3.7456955363524135E-2</v>
      </c>
    </row>
    <row r="26" spans="1:28" x14ac:dyDescent="0.25">
      <c r="S26" s="115" t="s">
        <v>72</v>
      </c>
      <c r="T26" s="115"/>
      <c r="U26" s="116"/>
      <c r="V26" s="116">
        <v>583</v>
      </c>
      <c r="W26" s="116">
        <v>561</v>
      </c>
      <c r="X26" s="116">
        <v>590</v>
      </c>
      <c r="Y26" s="112">
        <v>593</v>
      </c>
      <c r="Z26" s="112">
        <v>601</v>
      </c>
      <c r="AB26" s="117">
        <f t="shared" si="2"/>
        <v>1.9524397375089337E-2</v>
      </c>
    </row>
    <row r="27" spans="1:28" x14ac:dyDescent="0.25">
      <c r="S27" s="115" t="s">
        <v>73</v>
      </c>
      <c r="T27" s="115"/>
      <c r="U27" s="116"/>
      <c r="V27" s="116">
        <v>1675</v>
      </c>
      <c r="W27" s="116">
        <v>1889</v>
      </c>
      <c r="X27" s="116">
        <v>2070</v>
      </c>
      <c r="Y27" s="112">
        <v>2126</v>
      </c>
      <c r="Z27" s="112">
        <v>2344</v>
      </c>
      <c r="AB27" s="117">
        <f t="shared" si="2"/>
        <v>7.6148398414657911E-2</v>
      </c>
    </row>
    <row r="28" spans="1:28" x14ac:dyDescent="0.25">
      <c r="S28" s="115" t="s">
        <v>74</v>
      </c>
      <c r="T28" s="115"/>
      <c r="U28" s="116"/>
      <c r="V28" s="116">
        <v>1354</v>
      </c>
      <c r="W28" s="116">
        <v>1731</v>
      </c>
      <c r="X28" s="116">
        <v>1721</v>
      </c>
      <c r="Y28" s="112">
        <v>1906</v>
      </c>
      <c r="Z28" s="112">
        <v>1813</v>
      </c>
      <c r="AB28" s="117">
        <f t="shared" si="2"/>
        <v>5.8898057306217923E-2</v>
      </c>
    </row>
    <row r="29" spans="1:28" x14ac:dyDescent="0.25">
      <c r="S29" s="115" t="s">
        <v>75</v>
      </c>
      <c r="T29" s="115"/>
      <c r="U29" s="116"/>
      <c r="V29" s="116">
        <v>1392</v>
      </c>
      <c r="W29" s="116">
        <v>1367</v>
      </c>
      <c r="X29" s="116">
        <v>2441</v>
      </c>
      <c r="Y29" s="112">
        <v>1531</v>
      </c>
      <c r="Z29" s="112">
        <v>1755</v>
      </c>
      <c r="AB29" s="117">
        <f t="shared" si="2"/>
        <v>5.7013839256708464E-2</v>
      </c>
    </row>
    <row r="30" spans="1:28" x14ac:dyDescent="0.25">
      <c r="S30" s="115" t="s">
        <v>76</v>
      </c>
      <c r="T30" s="115"/>
      <c r="U30" s="116"/>
      <c r="V30" s="116">
        <v>2748</v>
      </c>
      <c r="W30" s="116">
        <v>2919</v>
      </c>
      <c r="X30" s="116">
        <v>2160</v>
      </c>
      <c r="Y30" s="112">
        <v>3118</v>
      </c>
      <c r="Z30" s="112">
        <v>3041</v>
      </c>
      <c r="AB30" s="117">
        <f t="shared" si="2"/>
        <v>9.8791501526866346E-2</v>
      </c>
    </row>
    <row r="31" spans="1:28" x14ac:dyDescent="0.25">
      <c r="S31" s="115" t="s">
        <v>77</v>
      </c>
      <c r="T31" s="115"/>
      <c r="U31" s="116"/>
      <c r="V31" s="116">
        <v>2915</v>
      </c>
      <c r="W31" s="116">
        <v>3086</v>
      </c>
      <c r="X31" s="116">
        <v>3302</v>
      </c>
      <c r="Y31" s="112">
        <v>3459</v>
      </c>
      <c r="Z31" s="112">
        <v>3911</v>
      </c>
      <c r="AB31" s="117">
        <f t="shared" si="2"/>
        <v>0.12705477226950815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578</v>
      </c>
      <c r="W32" s="116">
        <v>726</v>
      </c>
      <c r="X32" s="116">
        <v>755</v>
      </c>
      <c r="Y32" s="112">
        <v>816</v>
      </c>
      <c r="Z32" s="112">
        <v>899</v>
      </c>
      <c r="AB32" s="117">
        <f t="shared" si="2"/>
        <v>2.9205379767396532E-2</v>
      </c>
    </row>
    <row r="33" spans="19:32" x14ac:dyDescent="0.25">
      <c r="S33" s="115" t="s">
        <v>79</v>
      </c>
      <c r="T33" s="115"/>
      <c r="U33" s="116"/>
      <c r="V33" s="116">
        <v>737</v>
      </c>
      <c r="W33" s="116">
        <v>824</v>
      </c>
      <c r="X33" s="116">
        <v>931</v>
      </c>
      <c r="Y33" s="112">
        <v>994</v>
      </c>
      <c r="Z33" s="112">
        <v>1026</v>
      </c>
      <c r="AB33" s="117">
        <f t="shared" si="2"/>
        <v>3.3331167565460333E-2</v>
      </c>
    </row>
    <row r="34" spans="19:32" x14ac:dyDescent="0.25">
      <c r="S34" s="118" t="s">
        <v>53</v>
      </c>
      <c r="T34" s="118"/>
      <c r="U34" s="119"/>
      <c r="V34" s="119">
        <v>25584</v>
      </c>
      <c r="W34" s="119">
        <v>26836</v>
      </c>
      <c r="X34" s="119">
        <v>27813</v>
      </c>
      <c r="Y34" s="120">
        <v>28921</v>
      </c>
      <c r="Z34" s="120">
        <v>30782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14399</v>
      </c>
      <c r="W37" s="112">
        <v>15065</v>
      </c>
      <c r="X37" s="112">
        <v>15675</v>
      </c>
      <c r="Y37" s="112">
        <v>16626</v>
      </c>
      <c r="Z37" s="112">
        <v>17032</v>
      </c>
      <c r="AB37" s="132">
        <f>Z37/Z40*100</f>
        <v>81.185947852614518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3139</v>
      </c>
      <c r="W38" s="112">
        <v>3270</v>
      </c>
      <c r="X38" s="112">
        <v>3363</v>
      </c>
      <c r="Y38" s="112">
        <v>3570</v>
      </c>
      <c r="Z38" s="112">
        <v>3947</v>
      </c>
      <c r="AB38" s="132">
        <f>Z38/Z40*100</f>
        <v>18.814052147385478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17538</v>
      </c>
      <c r="W40" s="112">
        <v>18335</v>
      </c>
      <c r="X40" s="112">
        <v>19038</v>
      </c>
      <c r="Y40" s="112">
        <v>20196</v>
      </c>
      <c r="Z40" s="112">
        <v>20979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6</v>
      </c>
      <c r="W44" s="112">
        <v>4</v>
      </c>
      <c r="X44" s="112">
        <v>9</v>
      </c>
      <c r="Y44" s="112">
        <v>8</v>
      </c>
      <c r="Z44" s="112">
        <v>12</v>
      </c>
    </row>
    <row r="45" spans="19:32" x14ac:dyDescent="0.25">
      <c r="S45" s="115" t="s">
        <v>37</v>
      </c>
      <c r="T45" s="115"/>
      <c r="U45" s="112"/>
      <c r="V45" s="112">
        <v>276</v>
      </c>
      <c r="W45" s="112">
        <v>304</v>
      </c>
      <c r="X45" s="112">
        <v>288</v>
      </c>
      <c r="Y45" s="112">
        <v>329</v>
      </c>
      <c r="Z45" s="112">
        <v>432</v>
      </c>
    </row>
    <row r="46" spans="19:32" x14ac:dyDescent="0.25">
      <c r="S46" s="115" t="s">
        <v>38</v>
      </c>
      <c r="T46" s="115"/>
      <c r="U46" s="112"/>
      <c r="V46" s="112">
        <v>729</v>
      </c>
      <c r="W46" s="112">
        <v>823</v>
      </c>
      <c r="X46" s="112">
        <v>815</v>
      </c>
      <c r="Y46" s="112">
        <v>838</v>
      </c>
      <c r="Z46" s="112">
        <v>901</v>
      </c>
    </row>
    <row r="47" spans="19:32" x14ac:dyDescent="0.25">
      <c r="S47" s="115" t="s">
        <v>39</v>
      </c>
      <c r="T47" s="115"/>
      <c r="U47" s="112"/>
      <c r="V47" s="112">
        <v>1049</v>
      </c>
      <c r="W47" s="112">
        <v>1148</v>
      </c>
      <c r="X47" s="112">
        <v>1073</v>
      </c>
      <c r="Y47" s="112">
        <v>1151</v>
      </c>
      <c r="Z47" s="112">
        <v>1132</v>
      </c>
    </row>
    <row r="48" spans="19:32" x14ac:dyDescent="0.25">
      <c r="S48" s="115" t="s">
        <v>40</v>
      </c>
      <c r="T48" s="115"/>
      <c r="U48" s="112"/>
      <c r="V48" s="112">
        <v>1125</v>
      </c>
      <c r="W48" s="112">
        <v>1140</v>
      </c>
      <c r="X48" s="112">
        <v>1242</v>
      </c>
      <c r="Y48" s="112">
        <v>1319</v>
      </c>
      <c r="Z48" s="112">
        <v>1477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1239</v>
      </c>
      <c r="W49" s="112">
        <v>1270</v>
      </c>
      <c r="X49" s="112">
        <v>1379</v>
      </c>
      <c r="Y49" s="112">
        <v>1394</v>
      </c>
      <c r="Z49" s="112">
        <v>1428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Surf Coast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1304</v>
      </c>
      <c r="W50" s="112">
        <v>1394</v>
      </c>
      <c r="X50" s="112">
        <v>1388</v>
      </c>
      <c r="Y50" s="112">
        <v>1469</v>
      </c>
      <c r="Z50" s="112">
        <v>1571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1339</v>
      </c>
      <c r="W51" s="112">
        <v>1405</v>
      </c>
      <c r="X51" s="112">
        <v>1479</v>
      </c>
      <c r="Y51" s="112">
        <v>1516</v>
      </c>
      <c r="Z51" s="112">
        <v>1595</v>
      </c>
    </row>
    <row r="52" spans="1:26" ht="15" customHeight="1" x14ac:dyDescent="0.25">
      <c r="S52" s="115" t="s">
        <v>44</v>
      </c>
      <c r="T52" s="115"/>
      <c r="U52" s="112"/>
      <c r="V52" s="112">
        <v>1300</v>
      </c>
      <c r="W52" s="112">
        <v>1368</v>
      </c>
      <c r="X52" s="112">
        <v>1399</v>
      </c>
      <c r="Y52" s="112">
        <v>1429</v>
      </c>
      <c r="Z52" s="112">
        <v>1460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1130</v>
      </c>
      <c r="W53" s="112">
        <v>1122</v>
      </c>
      <c r="X53" s="112">
        <v>1167</v>
      </c>
      <c r="Y53" s="112">
        <v>1198</v>
      </c>
      <c r="Z53" s="112">
        <v>1311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1192</v>
      </c>
      <c r="W54" s="112">
        <v>1181</v>
      </c>
      <c r="X54" s="112">
        <v>1154</v>
      </c>
      <c r="Y54" s="112">
        <v>1217</v>
      </c>
      <c r="Z54" s="112">
        <v>1216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892</v>
      </c>
      <c r="W55" s="112">
        <v>945</v>
      </c>
      <c r="X55" s="112">
        <v>957</v>
      </c>
      <c r="Y55" s="112">
        <v>1017</v>
      </c>
      <c r="Z55" s="112">
        <v>1074</v>
      </c>
    </row>
    <row r="56" spans="1:26" ht="15" customHeight="1" x14ac:dyDescent="0.25">
      <c r="S56" s="115" t="s">
        <v>48</v>
      </c>
      <c r="T56" s="115"/>
      <c r="U56" s="112"/>
      <c r="V56" s="112">
        <v>546</v>
      </c>
      <c r="W56" s="112">
        <v>536</v>
      </c>
      <c r="X56" s="112">
        <v>582</v>
      </c>
      <c r="Y56" s="112">
        <v>623</v>
      </c>
      <c r="Z56" s="112">
        <v>669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231</v>
      </c>
      <c r="W57" s="112">
        <v>260</v>
      </c>
      <c r="X57" s="112">
        <v>281</v>
      </c>
      <c r="Y57" s="112">
        <v>299</v>
      </c>
      <c r="Z57" s="112">
        <v>325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72</v>
      </c>
      <c r="W58" s="112">
        <v>97</v>
      </c>
      <c r="X58" s="112">
        <v>101</v>
      </c>
      <c r="Y58" s="112">
        <v>124</v>
      </c>
      <c r="Z58" s="112">
        <v>127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41</v>
      </c>
      <c r="W59" s="112">
        <v>39</v>
      </c>
      <c r="X59" s="112">
        <v>35</v>
      </c>
      <c r="Y59" s="112">
        <v>40</v>
      </c>
      <c r="Z59" s="112">
        <v>38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15</v>
      </c>
      <c r="W60" s="112">
        <v>17</v>
      </c>
      <c r="X60" s="112">
        <v>8</v>
      </c>
      <c r="Y60" s="112">
        <v>20</v>
      </c>
      <c r="Z60" s="112">
        <v>27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12491</v>
      </c>
      <c r="W61" s="112">
        <v>13042</v>
      </c>
      <c r="X61" s="112">
        <v>13355</v>
      </c>
      <c r="Y61" s="112">
        <v>13975</v>
      </c>
      <c r="Z61" s="112">
        <v>14795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7</v>
      </c>
      <c r="W63" s="112">
        <v>6</v>
      </c>
      <c r="X63" s="112">
        <v>7</v>
      </c>
      <c r="Y63" s="112">
        <v>7</v>
      </c>
      <c r="Z63" s="112">
        <v>15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275</v>
      </c>
      <c r="W64" s="112">
        <v>339</v>
      </c>
      <c r="X64" s="112">
        <v>360</v>
      </c>
      <c r="Y64" s="112">
        <v>415</v>
      </c>
      <c r="Z64" s="112">
        <v>505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Surf Coast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749</v>
      </c>
      <c r="W65" s="112">
        <v>849</v>
      </c>
      <c r="X65" s="112">
        <v>850</v>
      </c>
      <c r="Y65" s="112">
        <v>863</v>
      </c>
      <c r="Z65" s="112">
        <v>1005</v>
      </c>
    </row>
    <row r="66" spans="1:26" x14ac:dyDescent="0.25">
      <c r="S66" s="115" t="s">
        <v>39</v>
      </c>
      <c r="T66" s="115"/>
      <c r="U66" s="112"/>
      <c r="V66" s="112">
        <v>1093</v>
      </c>
      <c r="W66" s="112">
        <v>1198</v>
      </c>
      <c r="X66" s="112">
        <v>1236</v>
      </c>
      <c r="Y66" s="112">
        <v>1203</v>
      </c>
      <c r="Z66" s="112">
        <v>1266</v>
      </c>
    </row>
    <row r="67" spans="1:26" x14ac:dyDescent="0.25">
      <c r="S67" s="115" t="s">
        <v>40</v>
      </c>
      <c r="T67" s="115"/>
      <c r="U67" s="112"/>
      <c r="V67" s="112">
        <v>1319</v>
      </c>
      <c r="W67" s="112">
        <v>1320</v>
      </c>
      <c r="X67" s="112">
        <v>1391</v>
      </c>
      <c r="Y67" s="112">
        <v>1433</v>
      </c>
      <c r="Z67" s="112">
        <v>1486</v>
      </c>
    </row>
    <row r="68" spans="1:26" x14ac:dyDescent="0.25">
      <c r="S68" s="115" t="s">
        <v>41</v>
      </c>
      <c r="T68" s="115"/>
      <c r="U68" s="112"/>
      <c r="V68" s="112">
        <v>1369</v>
      </c>
      <c r="W68" s="112">
        <v>1432</v>
      </c>
      <c r="X68" s="112">
        <v>1448</v>
      </c>
      <c r="Y68" s="112">
        <v>1531</v>
      </c>
      <c r="Z68" s="112">
        <v>1655</v>
      </c>
    </row>
    <row r="69" spans="1:26" x14ac:dyDescent="0.25">
      <c r="S69" s="115" t="s">
        <v>42</v>
      </c>
      <c r="T69" s="115"/>
      <c r="U69" s="112"/>
      <c r="V69" s="112">
        <v>1376</v>
      </c>
      <c r="W69" s="112">
        <v>1471</v>
      </c>
      <c r="X69" s="112">
        <v>1634</v>
      </c>
      <c r="Y69" s="112">
        <v>1706</v>
      </c>
      <c r="Z69" s="112">
        <v>1825</v>
      </c>
    </row>
    <row r="70" spans="1:26" x14ac:dyDescent="0.25">
      <c r="S70" s="115" t="s">
        <v>43</v>
      </c>
      <c r="T70" s="115"/>
      <c r="U70" s="112"/>
      <c r="V70" s="112">
        <v>1440</v>
      </c>
      <c r="W70" s="112">
        <v>1548</v>
      </c>
      <c r="X70" s="112">
        <v>1596</v>
      </c>
      <c r="Y70" s="112">
        <v>1650</v>
      </c>
      <c r="Z70" s="112">
        <v>1764</v>
      </c>
    </row>
    <row r="71" spans="1:26" x14ac:dyDescent="0.25">
      <c r="S71" s="115" t="s">
        <v>44</v>
      </c>
      <c r="T71" s="115"/>
      <c r="U71" s="112"/>
      <c r="V71" s="112">
        <v>1519</v>
      </c>
      <c r="W71" s="112">
        <v>1572</v>
      </c>
      <c r="X71" s="112">
        <v>1651</v>
      </c>
      <c r="Y71" s="112">
        <v>1674</v>
      </c>
      <c r="Z71" s="112">
        <v>1750</v>
      </c>
    </row>
    <row r="72" spans="1:26" x14ac:dyDescent="0.25">
      <c r="S72" s="115" t="s">
        <v>45</v>
      </c>
      <c r="T72" s="115"/>
      <c r="U72" s="112"/>
      <c r="V72" s="112">
        <v>1229</v>
      </c>
      <c r="W72" s="112">
        <v>1257</v>
      </c>
      <c r="X72" s="112">
        <v>1305</v>
      </c>
      <c r="Y72" s="112">
        <v>1409</v>
      </c>
      <c r="Z72" s="112">
        <v>1480</v>
      </c>
    </row>
    <row r="73" spans="1:26" x14ac:dyDescent="0.25">
      <c r="S73" s="115" t="s">
        <v>46</v>
      </c>
      <c r="T73" s="115"/>
      <c r="U73" s="112"/>
      <c r="V73" s="112">
        <v>1205</v>
      </c>
      <c r="W73" s="112">
        <v>1225</v>
      </c>
      <c r="X73" s="112">
        <v>1259</v>
      </c>
      <c r="Y73" s="112">
        <v>1278</v>
      </c>
      <c r="Z73" s="112">
        <v>1323</v>
      </c>
    </row>
    <row r="74" spans="1:26" x14ac:dyDescent="0.25">
      <c r="S74" s="115" t="s">
        <v>47</v>
      </c>
      <c r="T74" s="115"/>
      <c r="U74" s="112"/>
      <c r="V74" s="112">
        <v>839</v>
      </c>
      <c r="W74" s="112">
        <v>864</v>
      </c>
      <c r="X74" s="112">
        <v>945</v>
      </c>
      <c r="Y74" s="112">
        <v>983</v>
      </c>
      <c r="Z74" s="112">
        <v>1036</v>
      </c>
    </row>
    <row r="75" spans="1:26" x14ac:dyDescent="0.25">
      <c r="S75" s="115" t="s">
        <v>48</v>
      </c>
      <c r="T75" s="115"/>
      <c r="U75" s="112"/>
      <c r="V75" s="112">
        <v>409</v>
      </c>
      <c r="W75" s="112">
        <v>430</v>
      </c>
      <c r="X75" s="112">
        <v>500</v>
      </c>
      <c r="Y75" s="112">
        <v>488</v>
      </c>
      <c r="Z75" s="112">
        <v>499</v>
      </c>
    </row>
    <row r="76" spans="1:26" x14ac:dyDescent="0.25">
      <c r="S76" s="115" t="s">
        <v>49</v>
      </c>
      <c r="T76" s="115"/>
      <c r="U76" s="112"/>
      <c r="V76" s="112">
        <v>143</v>
      </c>
      <c r="W76" s="112">
        <v>169</v>
      </c>
      <c r="X76" s="112">
        <v>160</v>
      </c>
      <c r="Y76" s="112">
        <v>190</v>
      </c>
      <c r="Z76" s="112">
        <v>227</v>
      </c>
    </row>
    <row r="77" spans="1:26" x14ac:dyDescent="0.25">
      <c r="S77" s="115" t="s">
        <v>50</v>
      </c>
      <c r="T77" s="115"/>
      <c r="U77" s="112"/>
      <c r="V77" s="112">
        <v>53</v>
      </c>
      <c r="W77" s="112">
        <v>49</v>
      </c>
      <c r="X77" s="112">
        <v>58</v>
      </c>
      <c r="Y77" s="112">
        <v>62</v>
      </c>
      <c r="Z77" s="112">
        <v>63</v>
      </c>
    </row>
    <row r="78" spans="1:26" x14ac:dyDescent="0.25">
      <c r="S78" s="115" t="s">
        <v>51</v>
      </c>
      <c r="T78" s="115"/>
      <c r="U78" s="112"/>
      <c r="V78" s="112">
        <v>30</v>
      </c>
      <c r="W78" s="112">
        <v>28</v>
      </c>
      <c r="X78" s="112">
        <v>31</v>
      </c>
      <c r="Y78" s="112">
        <v>35</v>
      </c>
      <c r="Z78" s="112">
        <v>28</v>
      </c>
    </row>
    <row r="79" spans="1:26" x14ac:dyDescent="0.25">
      <c r="S79" s="115" t="s">
        <v>52</v>
      </c>
      <c r="T79" s="115"/>
      <c r="U79" s="112"/>
      <c r="V79" s="112">
        <v>36</v>
      </c>
      <c r="W79" s="112">
        <v>30</v>
      </c>
      <c r="X79" s="112">
        <v>31</v>
      </c>
      <c r="Y79" s="112">
        <v>31</v>
      </c>
      <c r="Z79" s="112">
        <v>36</v>
      </c>
    </row>
    <row r="80" spans="1:26" x14ac:dyDescent="0.25">
      <c r="S80" s="118" t="s">
        <v>53</v>
      </c>
      <c r="T80" s="118"/>
      <c r="U80" s="112"/>
      <c r="V80" s="112">
        <v>13095</v>
      </c>
      <c r="W80" s="112">
        <v>13790</v>
      </c>
      <c r="X80" s="112">
        <v>14459</v>
      </c>
      <c r="Y80" s="112">
        <v>14943</v>
      </c>
      <c r="Z80" s="112">
        <v>15963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Surf Coast</v>
      </c>
      <c r="D83" s="144"/>
      <c r="E83" s="144"/>
      <c r="F83" s="144"/>
      <c r="G83" s="144"/>
      <c r="H83" s="47"/>
      <c r="I83" s="47"/>
      <c r="J83" s="145" t="str">
        <f>'State data for spotlight'!A1</f>
        <v>Victoria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1299</v>
      </c>
      <c r="W83" s="112">
        <v>1387</v>
      </c>
      <c r="X83" s="112">
        <v>1453</v>
      </c>
      <c r="Y83" s="112">
        <v>1645</v>
      </c>
      <c r="Z83" s="112">
        <v>1713</v>
      </c>
      <c r="AD83" s="117"/>
    </row>
    <row r="84" spans="1:30" ht="15" customHeight="1" x14ac:dyDescent="0.25">
      <c r="A84" s="46"/>
      <c r="B84" s="46"/>
      <c r="C84" s="48"/>
      <c r="D84" s="139" t="s">
        <v>0</v>
      </c>
      <c r="E84" s="139"/>
      <c r="F84" s="139" t="s">
        <v>201</v>
      </c>
      <c r="G84" s="139"/>
      <c r="H84" s="48"/>
      <c r="I84" s="48"/>
      <c r="J84" s="48"/>
      <c r="K84" s="48"/>
      <c r="L84" s="139" t="s">
        <v>0</v>
      </c>
      <c r="M84" s="139"/>
      <c r="N84" s="139" t="s">
        <v>201</v>
      </c>
      <c r="O84" s="139"/>
      <c r="S84" s="115" t="s">
        <v>57</v>
      </c>
      <c r="T84" s="115"/>
      <c r="U84" s="112"/>
      <c r="V84" s="112">
        <v>1477</v>
      </c>
      <c r="W84" s="112">
        <v>1527</v>
      </c>
      <c r="X84" s="112">
        <v>1613</v>
      </c>
      <c r="Y84" s="112">
        <v>1671</v>
      </c>
      <c r="Z84" s="112">
        <v>1812</v>
      </c>
    </row>
    <row r="85" spans="1:30" ht="15" customHeight="1" x14ac:dyDescent="0.25">
      <c r="A85" s="46"/>
      <c r="B85" s="46"/>
      <c r="C85" s="58" t="s">
        <v>1</v>
      </c>
      <c r="D85" s="139" t="s">
        <v>2</v>
      </c>
      <c r="E85" s="139"/>
      <c r="F85" s="139" t="str">
        <f>"since "&amp;$V$2</f>
        <v>since 2016-17</v>
      </c>
      <c r="G85" s="139"/>
      <c r="H85" s="48"/>
      <c r="I85" s="48"/>
      <c r="J85" s="48"/>
      <c r="K85" s="58" t="s">
        <v>1</v>
      </c>
      <c r="L85" s="139" t="s">
        <v>2</v>
      </c>
      <c r="M85" s="139"/>
      <c r="N85" s="139" t="str">
        <f>"since "&amp;$V$2</f>
        <v>since 2016-17</v>
      </c>
      <c r="O85" s="139"/>
      <c r="S85" s="115" t="s">
        <v>195</v>
      </c>
      <c r="T85" s="115"/>
      <c r="U85" s="112"/>
      <c r="V85" s="112">
        <v>1455</v>
      </c>
      <c r="W85" s="112">
        <v>1523</v>
      </c>
      <c r="X85" s="112">
        <v>1596</v>
      </c>
      <c r="Y85" s="112">
        <v>1682</v>
      </c>
      <c r="Z85" s="112">
        <v>1742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30,782</v>
      </c>
      <c r="D86" s="96">
        <f t="shared" ref="D86:D91" si="4">AD4</f>
        <v>6.4494933775979479E-2</v>
      </c>
      <c r="E86" s="97">
        <f t="shared" ref="E86:E91" si="5">AD4</f>
        <v>6.4494933775979479E-2</v>
      </c>
      <c r="F86" s="96">
        <f t="shared" ref="F86:F91" si="6">AF4</f>
        <v>0.20326792275818928</v>
      </c>
      <c r="G86" s="97">
        <f t="shared" ref="G86:G91" si="7">AF4</f>
        <v>0.20326792275818928</v>
      </c>
      <c r="H86" s="57"/>
      <c r="I86" s="57"/>
      <c r="J86" s="140" t="str">
        <f>'State data for spotlight'!J4</f>
        <v>5,274,707</v>
      </c>
      <c r="K86" s="140"/>
      <c r="L86" s="96">
        <f>'State data for spotlight'!L4</f>
        <v>1.4421743640712803E-2</v>
      </c>
      <c r="M86" s="97">
        <f>'State data for spotlight'!L4</f>
        <v>1.4421743640712803E-2</v>
      </c>
      <c r="N86" s="96">
        <f>'State data for spotlight'!N4</f>
        <v>8.438148994686534E-2</v>
      </c>
      <c r="O86" s="97">
        <f>'State data for spotlight'!N4</f>
        <v>8.438148994686534E-2</v>
      </c>
      <c r="S86" s="115" t="s">
        <v>196</v>
      </c>
      <c r="T86" s="115"/>
      <c r="U86" s="112"/>
      <c r="V86" s="112">
        <v>644</v>
      </c>
      <c r="W86" s="112">
        <v>656</v>
      </c>
      <c r="X86" s="112">
        <v>718</v>
      </c>
      <c r="Y86" s="112">
        <v>751</v>
      </c>
      <c r="Z86" s="112">
        <v>791</v>
      </c>
    </row>
    <row r="87" spans="1:30" ht="15" customHeight="1" x14ac:dyDescent="0.25">
      <c r="A87" s="98" t="s">
        <v>4</v>
      </c>
      <c r="B87" s="49"/>
      <c r="C87" s="57" t="str">
        <f t="shared" si="3"/>
        <v>14,795</v>
      </c>
      <c r="D87" s="96">
        <f t="shared" si="4"/>
        <v>5.8524719181512586E-2</v>
      </c>
      <c r="E87" s="97">
        <f t="shared" si="5"/>
        <v>5.8524719181512586E-2</v>
      </c>
      <c r="F87" s="96">
        <f t="shared" si="6"/>
        <v>0.18426318738493563</v>
      </c>
      <c r="G87" s="97">
        <f t="shared" si="7"/>
        <v>0.18426318738493563</v>
      </c>
      <c r="H87" s="57"/>
      <c r="I87" s="57"/>
      <c r="J87" s="140" t="str">
        <f>'State data for spotlight'!J5</f>
        <v>2,678,317</v>
      </c>
      <c r="K87" s="140"/>
      <c r="L87" s="96">
        <f>'State data for spotlight'!L5</f>
        <v>7.6054295905234603E-3</v>
      </c>
      <c r="M87" s="97">
        <f>'State data for spotlight'!L5</f>
        <v>7.6054295905234603E-3</v>
      </c>
      <c r="N87" s="96">
        <f>'State data for spotlight'!N5</f>
        <v>7.1082164833552008E-2</v>
      </c>
      <c r="O87" s="97">
        <f>'State data for spotlight'!N5</f>
        <v>7.1082164833552008E-2</v>
      </c>
      <c r="S87" s="115" t="s">
        <v>197</v>
      </c>
      <c r="T87" s="115"/>
      <c r="U87" s="112"/>
      <c r="V87" s="112">
        <v>363</v>
      </c>
      <c r="W87" s="112">
        <v>366</v>
      </c>
      <c r="X87" s="112">
        <v>383</v>
      </c>
      <c r="Y87" s="112">
        <v>374</v>
      </c>
      <c r="Z87" s="112">
        <v>395</v>
      </c>
    </row>
    <row r="88" spans="1:30" ht="15" customHeight="1" x14ac:dyDescent="0.25">
      <c r="A88" s="98" t="s">
        <v>5</v>
      </c>
      <c r="B88" s="49"/>
      <c r="C88" s="57" t="str">
        <f t="shared" si="3"/>
        <v>15,963</v>
      </c>
      <c r="D88" s="96">
        <f t="shared" si="4"/>
        <v>6.7973506389241933E-2</v>
      </c>
      <c r="E88" s="97">
        <f t="shared" si="5"/>
        <v>6.7973506389241933E-2</v>
      </c>
      <c r="F88" s="96">
        <f t="shared" si="6"/>
        <v>0.21901489117983974</v>
      </c>
      <c r="G88" s="97">
        <f t="shared" si="7"/>
        <v>0.21901489117983974</v>
      </c>
      <c r="H88" s="57"/>
      <c r="I88" s="57"/>
      <c r="J88" s="140" t="str">
        <f>'State data for spotlight'!J6</f>
        <v>2,593,620</v>
      </c>
      <c r="K88" s="140"/>
      <c r="L88" s="96">
        <f>'State data for spotlight'!L6</f>
        <v>2.0458990541862843E-2</v>
      </c>
      <c r="M88" s="97">
        <f>'State data for spotlight'!L6</f>
        <v>2.0458990541862843E-2</v>
      </c>
      <c r="N88" s="96">
        <f>'State data for spotlight'!N6</f>
        <v>9.7278654845571522E-2</v>
      </c>
      <c r="O88" s="97">
        <f>'State data for spotlight'!N6</f>
        <v>9.7278654845571522E-2</v>
      </c>
      <c r="S88" s="115" t="s">
        <v>198</v>
      </c>
      <c r="T88" s="115"/>
      <c r="U88" s="112"/>
      <c r="V88" s="112">
        <v>433</v>
      </c>
      <c r="W88" s="112">
        <v>474</v>
      </c>
      <c r="X88" s="112">
        <v>516</v>
      </c>
      <c r="Y88" s="112">
        <v>542</v>
      </c>
      <c r="Z88" s="112">
        <v>558</v>
      </c>
    </row>
    <row r="89" spans="1:30" ht="15" customHeight="1" x14ac:dyDescent="0.25">
      <c r="A89" s="49" t="s">
        <v>6</v>
      </c>
      <c r="B89" s="49"/>
      <c r="C89" s="57" t="str">
        <f t="shared" si="3"/>
        <v>20,979</v>
      </c>
      <c r="D89" s="96">
        <f t="shared" si="4"/>
        <v>3.8924379735551851E-2</v>
      </c>
      <c r="E89" s="97">
        <f t="shared" si="5"/>
        <v>3.8924379735551851E-2</v>
      </c>
      <c r="F89" s="96">
        <f t="shared" si="6"/>
        <v>0.19599794766546941</v>
      </c>
      <c r="G89" s="97">
        <f t="shared" si="7"/>
        <v>0.19599794766546941</v>
      </c>
      <c r="H89" s="57"/>
      <c r="I89" s="57"/>
      <c r="J89" s="140" t="str">
        <f>'State data for spotlight'!J7</f>
        <v>3,674,745</v>
      </c>
      <c r="K89" s="140"/>
      <c r="L89" s="96">
        <f>'State data for spotlight'!L7</f>
        <v>-4.8048916624486848E-3</v>
      </c>
      <c r="M89" s="97">
        <f>'State data for spotlight'!L7</f>
        <v>-4.8048916624486848E-3</v>
      </c>
      <c r="N89" s="96">
        <f>'State data for spotlight'!N7</f>
        <v>6.9960159780158238E-2</v>
      </c>
      <c r="O89" s="97">
        <f>'State data for spotlight'!N7</f>
        <v>6.9960159780158238E-2</v>
      </c>
      <c r="S89" s="115" t="s">
        <v>199</v>
      </c>
      <c r="T89" s="115"/>
      <c r="U89" s="112"/>
      <c r="V89" s="112">
        <v>366</v>
      </c>
      <c r="W89" s="112">
        <v>375</v>
      </c>
      <c r="X89" s="112">
        <v>406</v>
      </c>
      <c r="Y89" s="112">
        <v>402</v>
      </c>
      <c r="Z89" s="112">
        <v>396</v>
      </c>
    </row>
    <row r="90" spans="1:30" ht="15" customHeight="1" x14ac:dyDescent="0.25">
      <c r="A90" s="49" t="s">
        <v>98</v>
      </c>
      <c r="B90" s="49"/>
      <c r="C90" s="57" t="str">
        <f t="shared" si="3"/>
        <v>$43,524</v>
      </c>
      <c r="D90" s="96">
        <f t="shared" si="4"/>
        <v>6.6232469446469544E-2</v>
      </c>
      <c r="E90" s="97">
        <f t="shared" si="5"/>
        <v>6.6232469446469544E-2</v>
      </c>
      <c r="F90" s="96">
        <f t="shared" si="6"/>
        <v>0.19537984070310355</v>
      </c>
      <c r="G90" s="97">
        <f t="shared" si="7"/>
        <v>0.19537984070310355</v>
      </c>
      <c r="H90" s="57"/>
      <c r="I90" s="57"/>
      <c r="J90" s="57"/>
      <c r="K90" s="57" t="str">
        <f>'State data for spotlight'!J8</f>
        <v>$47,209</v>
      </c>
      <c r="L90" s="96">
        <f>'State data for spotlight'!L8</f>
        <v>5.506898121546655E-2</v>
      </c>
      <c r="M90" s="97">
        <f>'State data for spotlight'!L8</f>
        <v>5.506898121546655E-2</v>
      </c>
      <c r="N90" s="96">
        <f>'State data for spotlight'!N8</f>
        <v>0.1204561491199776</v>
      </c>
      <c r="O90" s="97">
        <f>'State data for spotlight'!N8</f>
        <v>0.1204561491199776</v>
      </c>
      <c r="S90" s="115" t="s">
        <v>58</v>
      </c>
      <c r="T90" s="115"/>
      <c r="U90" s="112"/>
      <c r="V90" s="112">
        <v>656</v>
      </c>
      <c r="W90" s="112">
        <v>728</v>
      </c>
      <c r="X90" s="112">
        <v>750</v>
      </c>
      <c r="Y90" s="112">
        <v>775</v>
      </c>
      <c r="Z90" s="112">
        <v>748</v>
      </c>
    </row>
    <row r="91" spans="1:30" ht="15" customHeight="1" x14ac:dyDescent="0.25">
      <c r="A91" s="49" t="s">
        <v>7</v>
      </c>
      <c r="B91" s="49"/>
      <c r="C91" s="57" t="str">
        <f t="shared" si="3"/>
        <v>$1,429.3 mil</v>
      </c>
      <c r="D91" s="96">
        <f t="shared" si="4"/>
        <v>0.10722914410061213</v>
      </c>
      <c r="E91" s="97">
        <f t="shared" si="5"/>
        <v>0.10722914410061213</v>
      </c>
      <c r="F91" s="96">
        <f t="shared" si="6"/>
        <v>0.45504232602867556</v>
      </c>
      <c r="G91" s="97">
        <f t="shared" si="7"/>
        <v>0.45504232602867556</v>
      </c>
      <c r="H91" s="57"/>
      <c r="I91" s="57"/>
      <c r="J91" s="57"/>
      <c r="K91" s="57" t="str">
        <f>'State data for spotlight'!J9</f>
        <v>$245.4 bil</v>
      </c>
      <c r="L91" s="96">
        <f>'State data for spotlight'!L9</f>
        <v>4.7371657837374626E-2</v>
      </c>
      <c r="M91" s="97">
        <f>'State data for spotlight'!L9</f>
        <v>4.7371657837374626E-2</v>
      </c>
      <c r="N91" s="96">
        <f>'State data for spotlight'!N9</f>
        <v>0.24227335855331145</v>
      </c>
      <c r="O91" s="97">
        <f>'State data for spotlight'!N9</f>
        <v>0.24227335855331145</v>
      </c>
      <c r="S91" s="118" t="s">
        <v>53</v>
      </c>
      <c r="T91" s="118"/>
      <c r="U91" s="112"/>
      <c r="V91" s="112">
        <v>8860</v>
      </c>
      <c r="W91" s="112">
        <v>9232</v>
      </c>
      <c r="X91" s="112">
        <v>9565</v>
      </c>
      <c r="Y91" s="112">
        <v>10110</v>
      </c>
      <c r="Z91" s="112">
        <v>10430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5" t="s">
        <v>202</v>
      </c>
      <c r="S93" s="115" t="s">
        <v>56</v>
      </c>
      <c r="T93" s="115"/>
      <c r="U93" s="112"/>
      <c r="V93" s="112">
        <v>805</v>
      </c>
      <c r="W93" s="112">
        <v>864</v>
      </c>
      <c r="X93" s="112">
        <v>961</v>
      </c>
      <c r="Y93" s="112">
        <v>1035</v>
      </c>
      <c r="Z93" s="112">
        <v>1099</v>
      </c>
    </row>
    <row r="94" spans="1:30" ht="15" customHeight="1" x14ac:dyDescent="0.25">
      <c r="A94" s="136" t="s">
        <v>203</v>
      </c>
      <c r="S94" s="115" t="s">
        <v>57</v>
      </c>
      <c r="T94" s="115"/>
      <c r="U94" s="112"/>
      <c r="V94" s="112">
        <v>2308</v>
      </c>
      <c r="W94" s="112">
        <v>2443</v>
      </c>
      <c r="X94" s="112">
        <v>2554</v>
      </c>
      <c r="Y94" s="112">
        <v>2672</v>
      </c>
      <c r="Z94" s="112">
        <v>2916</v>
      </c>
    </row>
    <row r="95" spans="1:30" ht="15" customHeight="1" x14ac:dyDescent="0.25">
      <c r="A95" s="134" t="s">
        <v>286</v>
      </c>
      <c r="S95" s="115" t="s">
        <v>195</v>
      </c>
      <c r="T95" s="115"/>
      <c r="U95" s="112"/>
      <c r="V95" s="112">
        <v>238</v>
      </c>
      <c r="W95" s="112">
        <v>250</v>
      </c>
      <c r="X95" s="112">
        <v>260</v>
      </c>
      <c r="Y95" s="112">
        <v>264</v>
      </c>
      <c r="Z95" s="112">
        <v>251</v>
      </c>
    </row>
    <row r="96" spans="1:30" ht="15" customHeight="1" x14ac:dyDescent="0.25">
      <c r="A96" s="135" t="s">
        <v>278</v>
      </c>
      <c r="S96" s="115" t="s">
        <v>196</v>
      </c>
      <c r="T96" s="115"/>
      <c r="U96" s="112"/>
      <c r="V96" s="112">
        <v>1071</v>
      </c>
      <c r="W96" s="112">
        <v>1160</v>
      </c>
      <c r="X96" s="112">
        <v>1260</v>
      </c>
      <c r="Y96" s="112">
        <v>1369</v>
      </c>
      <c r="Z96" s="112">
        <v>1389</v>
      </c>
    </row>
    <row r="97" spans="1:32" ht="15" customHeight="1" x14ac:dyDescent="0.25">
      <c r="A97" s="134" t="s">
        <v>290</v>
      </c>
      <c r="S97" s="115" t="s">
        <v>197</v>
      </c>
      <c r="T97" s="115"/>
      <c r="U97" s="112"/>
      <c r="V97" s="112">
        <v>1461</v>
      </c>
      <c r="W97" s="112">
        <v>1502</v>
      </c>
      <c r="X97" s="112">
        <v>1526</v>
      </c>
      <c r="Y97" s="112">
        <v>1549</v>
      </c>
      <c r="Z97" s="112">
        <v>1598</v>
      </c>
    </row>
    <row r="98" spans="1:32" ht="15" customHeight="1" x14ac:dyDescent="0.25">
      <c r="A98" s="134" t="s">
        <v>291</v>
      </c>
      <c r="S98" s="115" t="s">
        <v>198</v>
      </c>
      <c r="T98" s="115"/>
      <c r="U98" s="112"/>
      <c r="V98" s="112">
        <v>834</v>
      </c>
      <c r="W98" s="112">
        <v>842</v>
      </c>
      <c r="X98" s="112">
        <v>884</v>
      </c>
      <c r="Y98" s="112">
        <v>953</v>
      </c>
      <c r="Z98" s="112">
        <v>965</v>
      </c>
    </row>
    <row r="99" spans="1:32" ht="15" customHeight="1" x14ac:dyDescent="0.25">
      <c r="S99" s="115" t="s">
        <v>199</v>
      </c>
      <c r="T99" s="115"/>
      <c r="U99" s="112"/>
      <c r="V99" s="112">
        <v>37</v>
      </c>
      <c r="W99" s="112">
        <v>40</v>
      </c>
      <c r="X99" s="112">
        <v>49</v>
      </c>
      <c r="Y99" s="112">
        <v>57</v>
      </c>
      <c r="Z99" s="112">
        <v>67</v>
      </c>
    </row>
    <row r="100" spans="1:32" ht="15" customHeight="1" x14ac:dyDescent="0.25">
      <c r="S100" s="115" t="s">
        <v>58</v>
      </c>
      <c r="T100" s="115"/>
      <c r="U100" s="112"/>
      <c r="V100" s="112">
        <v>260</v>
      </c>
      <c r="W100" s="112">
        <v>306</v>
      </c>
      <c r="X100" s="112">
        <v>295</v>
      </c>
      <c r="Y100" s="112">
        <v>313</v>
      </c>
      <c r="Z100" s="112">
        <v>335</v>
      </c>
    </row>
    <row r="101" spans="1:32" x14ac:dyDescent="0.25">
      <c r="A101" s="18"/>
      <c r="S101" s="118" t="s">
        <v>53</v>
      </c>
      <c r="T101" s="118"/>
      <c r="U101" s="112"/>
      <c r="V101" s="112">
        <v>8685</v>
      </c>
      <c r="W101" s="112">
        <v>9107</v>
      </c>
      <c r="X101" s="112">
        <v>9470</v>
      </c>
      <c r="Y101" s="112">
        <v>10082</v>
      </c>
      <c r="Z101" s="112">
        <v>10523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204</v>
      </c>
      <c r="Y103" s="106" t="s">
        <v>281</v>
      </c>
      <c r="Z103" s="106" t="s">
        <v>287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18788</v>
      </c>
      <c r="W104" s="112">
        <v>19567</v>
      </c>
      <c r="X104" s="112">
        <v>20160</v>
      </c>
      <c r="Y104" s="112">
        <v>21978</v>
      </c>
      <c r="Z104" s="112">
        <v>21978</v>
      </c>
      <c r="AB104" s="109" t="str">
        <f>TEXT(Z104,"###,###")</f>
        <v>21,978</v>
      </c>
      <c r="AD104" s="130">
        <f>Z104/($Z$4)*100</f>
        <v>71.398869469170293</v>
      </c>
      <c r="AF104" s="109"/>
    </row>
    <row r="105" spans="1:32" x14ac:dyDescent="0.25">
      <c r="S105" s="115" t="s">
        <v>17</v>
      </c>
      <c r="T105" s="115"/>
      <c r="U105" s="112"/>
      <c r="V105" s="112">
        <v>5243</v>
      </c>
      <c r="W105" s="112">
        <v>5252</v>
      </c>
      <c r="X105" s="112">
        <v>5712</v>
      </c>
      <c r="Y105" s="112">
        <v>5668</v>
      </c>
      <c r="Z105" s="112">
        <v>5980</v>
      </c>
      <c r="AB105" s="109" t="str">
        <f>TEXT(Z105,"###,###")</f>
        <v>5,980</v>
      </c>
      <c r="AD105" s="130">
        <f>Z105/($Z$4)*100</f>
        <v>19.426937820804365</v>
      </c>
      <c r="AF105" s="109"/>
    </row>
    <row r="106" spans="1:32" x14ac:dyDescent="0.25">
      <c r="S106" s="118" t="s">
        <v>53</v>
      </c>
      <c r="T106" s="118"/>
      <c r="U106" s="120"/>
      <c r="V106" s="120">
        <v>24031</v>
      </c>
      <c r="W106" s="120">
        <v>24819</v>
      </c>
      <c r="X106" s="120">
        <v>25872</v>
      </c>
      <c r="Y106" s="120">
        <v>27646</v>
      </c>
      <c r="Z106" s="120">
        <v>27958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4893</v>
      </c>
      <c r="W108" s="112">
        <v>5804</v>
      </c>
      <c r="X108" s="112">
        <v>5319</v>
      </c>
      <c r="Y108" s="112">
        <v>5912</v>
      </c>
      <c r="Z108" s="112">
        <v>6225</v>
      </c>
      <c r="AB108" s="109" t="str">
        <f>TEXT(Z108,"###,###")</f>
        <v>6,225</v>
      </c>
      <c r="AD108" s="130">
        <f>Z108/($Z$4)*100</f>
        <v>20.222857514131633</v>
      </c>
      <c r="AF108" s="109"/>
    </row>
    <row r="109" spans="1:32" x14ac:dyDescent="0.25">
      <c r="S109" s="115" t="s">
        <v>20</v>
      </c>
      <c r="T109" s="115"/>
      <c r="U109" s="112"/>
      <c r="V109" s="112">
        <v>3848</v>
      </c>
      <c r="W109" s="112">
        <v>3804</v>
      </c>
      <c r="X109" s="112">
        <v>4255</v>
      </c>
      <c r="Y109" s="112">
        <v>4235</v>
      </c>
      <c r="Z109" s="112">
        <v>4984</v>
      </c>
      <c r="AB109" s="109" t="str">
        <f>TEXT(Z109,"###,###")</f>
        <v>4,984</v>
      </c>
      <c r="AD109" s="130">
        <f>Z109/($Z$4)*100</f>
        <v>16.191280618543306</v>
      </c>
      <c r="AF109" s="109"/>
    </row>
    <row r="110" spans="1:32" x14ac:dyDescent="0.25">
      <c r="S110" s="115" t="s">
        <v>21</v>
      </c>
      <c r="T110" s="115"/>
      <c r="U110" s="112"/>
      <c r="V110" s="112">
        <v>5264</v>
      </c>
      <c r="W110" s="112">
        <v>5289</v>
      </c>
      <c r="X110" s="112">
        <v>5652</v>
      </c>
      <c r="Y110" s="112">
        <v>6002</v>
      </c>
      <c r="Z110" s="112">
        <v>6449</v>
      </c>
      <c r="AB110" s="109" t="str">
        <f>TEXT(Z110,"###,###")</f>
        <v>6,449</v>
      </c>
      <c r="AD110" s="130">
        <f>Z110/($Z$4)*100</f>
        <v>20.950555519459424</v>
      </c>
      <c r="AF110" s="109"/>
    </row>
    <row r="111" spans="1:32" x14ac:dyDescent="0.25">
      <c r="S111" s="115" t="s">
        <v>22</v>
      </c>
      <c r="T111" s="115"/>
      <c r="U111" s="112"/>
      <c r="V111" s="112">
        <v>9090</v>
      </c>
      <c r="W111" s="112">
        <v>9327</v>
      </c>
      <c r="X111" s="112">
        <v>10091</v>
      </c>
      <c r="Y111" s="112">
        <v>10098</v>
      </c>
      <c r="Z111" s="112">
        <v>10690</v>
      </c>
      <c r="AB111" s="109" t="str">
        <f>TEXT(Z111,"###,###")</f>
        <v>10,690</v>
      </c>
      <c r="AD111" s="130">
        <f>Z111/($Z$4)*100</f>
        <v>34.728087843544927</v>
      </c>
      <c r="AF111" s="109"/>
    </row>
    <row r="112" spans="1:32" x14ac:dyDescent="0.25">
      <c r="S112" s="118" t="s">
        <v>53</v>
      </c>
      <c r="T112" s="118"/>
      <c r="U112" s="112"/>
      <c r="V112" s="112">
        <v>25584</v>
      </c>
      <c r="W112" s="112">
        <v>26831</v>
      </c>
      <c r="X112" s="112">
        <v>27808</v>
      </c>
      <c r="Y112" s="112">
        <v>28921</v>
      </c>
      <c r="Z112" s="112">
        <v>30782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42.8</v>
      </c>
      <c r="W118" s="131">
        <v>42.83</v>
      </c>
      <c r="X118" s="131">
        <v>42.79</v>
      </c>
      <c r="Y118" s="131">
        <v>42.83</v>
      </c>
      <c r="Z118" s="131">
        <v>42.85</v>
      </c>
      <c r="AB118" s="109" t="str">
        <f>TEXT(Z118,"##.0")</f>
        <v>42.9</v>
      </c>
    </row>
    <row r="120" spans="19:32" x14ac:dyDescent="0.25">
      <c r="S120" s="101" t="s">
        <v>100</v>
      </c>
      <c r="T120" s="112"/>
      <c r="U120" s="112"/>
      <c r="V120" s="112">
        <v>13726</v>
      </c>
      <c r="W120" s="112">
        <v>14384</v>
      </c>
      <c r="X120" s="112">
        <v>14939</v>
      </c>
      <c r="Y120" s="112">
        <v>15870</v>
      </c>
      <c r="Z120" s="112">
        <v>16546</v>
      </c>
      <c r="AB120" s="109" t="str">
        <f>TEXT(Z120,"###,###")</f>
        <v>16,546</v>
      </c>
    </row>
    <row r="121" spans="19:32" x14ac:dyDescent="0.25">
      <c r="S121" s="101" t="s">
        <v>101</v>
      </c>
      <c r="T121" s="112"/>
      <c r="U121" s="112"/>
      <c r="V121" s="112">
        <v>2026</v>
      </c>
      <c r="W121" s="112">
        <v>2097</v>
      </c>
      <c r="X121" s="112">
        <v>2088</v>
      </c>
      <c r="Y121" s="112">
        <v>2301</v>
      </c>
      <c r="Z121" s="112">
        <v>2291</v>
      </c>
      <c r="AB121" s="109" t="str">
        <f>TEXT(Z121,"###,###")</f>
        <v>2,291</v>
      </c>
    </row>
    <row r="122" spans="19:32" x14ac:dyDescent="0.25">
      <c r="S122" s="101" t="s">
        <v>102</v>
      </c>
      <c r="T122" s="112"/>
      <c r="U122" s="112"/>
      <c r="V122" s="112">
        <v>1793</v>
      </c>
      <c r="W122" s="112">
        <v>1855</v>
      </c>
      <c r="X122" s="112">
        <v>2015</v>
      </c>
      <c r="Y122" s="112">
        <v>2020</v>
      </c>
      <c r="Z122" s="112">
        <v>2134</v>
      </c>
      <c r="AB122" s="109" t="str">
        <f>TEXT(Z122,"###,###")</f>
        <v>2,134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15519</v>
      </c>
      <c r="W124" s="112">
        <v>16239</v>
      </c>
      <c r="X124" s="112">
        <v>16954</v>
      </c>
      <c r="Y124" s="112">
        <v>17890</v>
      </c>
      <c r="Z124" s="112">
        <v>18680</v>
      </c>
      <c r="AB124" s="109" t="str">
        <f>TEXT(Z124,"###,###")</f>
        <v>18,680</v>
      </c>
      <c r="AD124" s="127">
        <f>Z124/$Z$7*100</f>
        <v>89.041422374755712</v>
      </c>
    </row>
    <row r="125" spans="19:32" x14ac:dyDescent="0.25">
      <c r="S125" s="101" t="s">
        <v>104</v>
      </c>
      <c r="T125" s="112"/>
      <c r="U125" s="112"/>
      <c r="V125" s="112">
        <v>3819</v>
      </c>
      <c r="W125" s="112">
        <v>3952</v>
      </c>
      <c r="X125" s="112">
        <v>4103</v>
      </c>
      <c r="Y125" s="112">
        <v>4321</v>
      </c>
      <c r="Z125" s="112">
        <v>4425</v>
      </c>
      <c r="AB125" s="109" t="str">
        <f>TEXT(Z125,"###,###")</f>
        <v>4,425</v>
      </c>
      <c r="AD125" s="127">
        <f>Z125/$Z$7*100</f>
        <v>21.092521092521093</v>
      </c>
    </row>
    <row r="127" spans="19:32" x14ac:dyDescent="0.25">
      <c r="S127" s="101" t="s">
        <v>105</v>
      </c>
      <c r="T127" s="112"/>
      <c r="U127" s="112"/>
      <c r="V127" s="112">
        <v>8859</v>
      </c>
      <c r="W127" s="112">
        <v>9232</v>
      </c>
      <c r="X127" s="112">
        <v>9568</v>
      </c>
      <c r="Y127" s="112">
        <v>10112</v>
      </c>
      <c r="Z127" s="112">
        <v>10426</v>
      </c>
      <c r="AB127" s="109" t="str">
        <f>TEXT(Z127,"###,###")</f>
        <v>10,426</v>
      </c>
      <c r="AD127" s="127">
        <f>Z127/$Z$7*100</f>
        <v>49.697316363983028</v>
      </c>
    </row>
    <row r="128" spans="19:32" x14ac:dyDescent="0.25">
      <c r="S128" s="101" t="s">
        <v>106</v>
      </c>
      <c r="T128" s="112"/>
      <c r="U128" s="112"/>
      <c r="V128" s="112">
        <v>8687</v>
      </c>
      <c r="W128" s="112">
        <v>9103</v>
      </c>
      <c r="X128" s="112">
        <v>9470</v>
      </c>
      <c r="Y128" s="112">
        <v>10085</v>
      </c>
      <c r="Z128" s="112">
        <v>10529</v>
      </c>
      <c r="AB128" s="109" t="str">
        <f>TEXT(Z128,"###,###")</f>
        <v>10,529</v>
      </c>
      <c r="AD128" s="127">
        <f>Z128/$Z$7*100</f>
        <v>50.188283521616853</v>
      </c>
    </row>
    <row r="130" spans="19:20" x14ac:dyDescent="0.25">
      <c r="S130" s="101" t="s">
        <v>282</v>
      </c>
      <c r="T130" s="127">
        <v>78.869345536012204</v>
      </c>
    </row>
    <row r="131" spans="19:20" x14ac:dyDescent="0.25">
      <c r="S131" s="101" t="s">
        <v>283</v>
      </c>
      <c r="T131" s="127">
        <v>10.920444253777587</v>
      </c>
    </row>
    <row r="132" spans="19:20" x14ac:dyDescent="0.25">
      <c r="S132" s="101" t="s">
        <v>284</v>
      </c>
      <c r="T132" s="127">
        <v>10.172076838743505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F32D0557-EE3F-441F-8757-4E46BF0212D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217F5FFB-7AE3-4000-8DD6-88BF655C246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67145A59-E4C1-4A0A-9CA3-A5418FEDE8F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D5D3E92E-CB7D-475A-87FC-7C76A2BB145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03A23-F3E0-4103-ABE7-1AB9269C0732}">
  <sheetPr codeName="Sheet131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178</v>
      </c>
      <c r="T1" s="99"/>
      <c r="U1" s="99"/>
      <c r="V1" s="99"/>
      <c r="W1" s="99"/>
      <c r="X1" s="99"/>
      <c r="Y1" s="100" t="s">
        <v>265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204</v>
      </c>
      <c r="Y2" s="103" t="s">
        <v>281</v>
      </c>
      <c r="Z2" s="103" t="s">
        <v>287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60" t="s">
        <v>292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178</v>
      </c>
      <c r="Y3" s="105" t="s">
        <v>265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8.67 Swan Hill, Victoria,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16394</v>
      </c>
      <c r="W4" s="108">
        <v>17489</v>
      </c>
      <c r="X4" s="108">
        <v>17570</v>
      </c>
      <c r="Y4" s="108">
        <v>19045</v>
      </c>
      <c r="Z4" s="108">
        <v>20318</v>
      </c>
      <c r="AB4" s="109" t="str">
        <f>TEXT(Z4,"###,###")</f>
        <v>20,318</v>
      </c>
      <c r="AD4" s="110">
        <f>Z4/Y4-1</f>
        <v>6.6841690732475811E-2</v>
      </c>
      <c r="AF4" s="110">
        <f>Z4/V4-1</f>
        <v>0.23935586190069547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8546</v>
      </c>
      <c r="W5" s="108">
        <v>9222</v>
      </c>
      <c r="X5" s="108">
        <v>9294</v>
      </c>
      <c r="Y5" s="108">
        <v>10104</v>
      </c>
      <c r="Z5" s="108">
        <v>10668</v>
      </c>
      <c r="AB5" s="109" t="str">
        <f>TEXT(Z5,"###,###")</f>
        <v>10,668</v>
      </c>
      <c r="AD5" s="110">
        <f t="shared" ref="AD5:AD9" si="0">Z5/Y5-1</f>
        <v>5.581947743467941E-2</v>
      </c>
      <c r="AF5" s="110">
        <f t="shared" ref="AF5:AF9" si="1">Z5/V5-1</f>
        <v>0.24830329978937504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7849</v>
      </c>
      <c r="W6" s="108">
        <v>8270</v>
      </c>
      <c r="X6" s="108">
        <v>8271</v>
      </c>
      <c r="Y6" s="108">
        <v>8940</v>
      </c>
      <c r="Z6" s="108">
        <v>9634</v>
      </c>
      <c r="AB6" s="109" t="str">
        <f>TEXT(Z6,"###,###")</f>
        <v>9,634</v>
      </c>
      <c r="AD6" s="110">
        <f t="shared" si="0"/>
        <v>7.7628635346756125E-2</v>
      </c>
      <c r="AF6" s="110">
        <f t="shared" si="1"/>
        <v>0.22741750541470251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11429</v>
      </c>
      <c r="W7" s="108">
        <v>12246</v>
      </c>
      <c r="X7" s="108">
        <v>12223</v>
      </c>
      <c r="Y7" s="108">
        <v>13336</v>
      </c>
      <c r="Z7" s="108">
        <v>13629</v>
      </c>
      <c r="AB7" s="109" t="str">
        <f>TEXT(Z7,"###,###")</f>
        <v>13,629</v>
      </c>
      <c r="AD7" s="110">
        <f t="shared" si="0"/>
        <v>2.1970605878824268E-2</v>
      </c>
      <c r="AF7" s="110">
        <f t="shared" si="1"/>
        <v>0.19249278152069293</v>
      </c>
    </row>
    <row r="8" spans="1:32" ht="17.25" customHeight="1" x14ac:dyDescent="0.25">
      <c r="A8" s="64" t="s">
        <v>12</v>
      </c>
      <c r="B8" s="65"/>
      <c r="C8" s="29"/>
      <c r="D8" s="66" t="str">
        <f>AB4</f>
        <v>20,318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13,629</v>
      </c>
      <c r="P8" s="67"/>
      <c r="S8" s="107" t="s">
        <v>84</v>
      </c>
      <c r="T8" s="108"/>
      <c r="U8" s="108"/>
      <c r="V8" s="108">
        <v>33094</v>
      </c>
      <c r="W8" s="108">
        <v>35755.81</v>
      </c>
      <c r="X8" s="108">
        <v>35959.08</v>
      </c>
      <c r="Y8" s="108">
        <v>34963.29</v>
      </c>
      <c r="Z8" s="108">
        <v>36409.72</v>
      </c>
      <c r="AB8" s="109" t="str">
        <f>TEXT(Z8,"$###,###")</f>
        <v>$36,410</v>
      </c>
      <c r="AD8" s="110">
        <f t="shared" si="0"/>
        <v>4.1369962609353994E-2</v>
      </c>
      <c r="AF8" s="110">
        <f t="shared" si="1"/>
        <v>0.10019097117302223</v>
      </c>
    </row>
    <row r="9" spans="1:32" x14ac:dyDescent="0.25">
      <c r="A9" s="30" t="s">
        <v>14</v>
      </c>
      <c r="B9" s="71"/>
      <c r="C9" s="72"/>
      <c r="D9" s="73">
        <f>AD104</f>
        <v>74.072251205827342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54.075867635189667</v>
      </c>
      <c r="P9" s="74" t="s">
        <v>85</v>
      </c>
      <c r="S9" s="107" t="s">
        <v>7</v>
      </c>
      <c r="T9" s="108"/>
      <c r="U9" s="108"/>
      <c r="V9" s="108">
        <v>503294557</v>
      </c>
      <c r="W9" s="108">
        <v>565541865</v>
      </c>
      <c r="X9" s="108">
        <v>579835186</v>
      </c>
      <c r="Y9" s="108">
        <v>616313891</v>
      </c>
      <c r="Z9" s="108">
        <v>630196330</v>
      </c>
      <c r="AB9" s="109" t="str">
        <f>TEXT(Z9/1000000,"$#,###.0")&amp;" mil"</f>
        <v>$630.2 mil</v>
      </c>
      <c r="AD9" s="110">
        <f t="shared" si="0"/>
        <v>2.2524949060413135E-2</v>
      </c>
      <c r="AF9" s="110">
        <f t="shared" si="1"/>
        <v>0.2521421526122325</v>
      </c>
    </row>
    <row r="10" spans="1:32" x14ac:dyDescent="0.25">
      <c r="A10" s="30" t="s">
        <v>17</v>
      </c>
      <c r="B10" s="71"/>
      <c r="C10" s="72"/>
      <c r="D10" s="73">
        <f>AD105</f>
        <v>13.411753125307611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45.799398341771223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81.260547362242278</v>
      </c>
      <c r="P11" s="74" t="s">
        <v>85</v>
      </c>
      <c r="S11" s="107" t="s">
        <v>29</v>
      </c>
      <c r="T11" s="112"/>
      <c r="U11" s="112"/>
      <c r="V11" s="112">
        <v>14048</v>
      </c>
      <c r="W11" s="112">
        <v>14819</v>
      </c>
      <c r="X11" s="112">
        <v>15209</v>
      </c>
      <c r="Y11" s="112">
        <v>16535</v>
      </c>
      <c r="Z11" s="112">
        <v>17765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10.712451390417492</v>
      </c>
      <c r="P12" s="74" t="s">
        <v>85</v>
      </c>
      <c r="S12" s="107" t="s">
        <v>30</v>
      </c>
      <c r="T12" s="112"/>
      <c r="U12" s="112"/>
      <c r="V12" s="112">
        <v>2347</v>
      </c>
      <c r="W12" s="112">
        <v>2673</v>
      </c>
      <c r="X12" s="112">
        <v>2357</v>
      </c>
      <c r="Y12" s="112">
        <v>2508</v>
      </c>
      <c r="Z12" s="112">
        <v>2553</v>
      </c>
    </row>
    <row r="13" spans="1:32" ht="15" customHeight="1" x14ac:dyDescent="0.25">
      <c r="A13" s="30" t="s">
        <v>19</v>
      </c>
      <c r="B13" s="72"/>
      <c r="C13" s="72"/>
      <c r="D13" s="73">
        <f>AD108</f>
        <v>15.242641992322078</v>
      </c>
      <c r="E13" s="74" t="s">
        <v>85</v>
      </c>
      <c r="F13" s="24"/>
      <c r="G13" s="142" t="s">
        <v>285</v>
      </c>
      <c r="H13" s="143"/>
      <c r="I13" s="143"/>
      <c r="J13" s="143"/>
      <c r="K13" s="143"/>
      <c r="L13" s="143"/>
      <c r="M13" s="81"/>
      <c r="N13" s="72"/>
      <c r="O13" s="73">
        <f>T132</f>
        <v>8.0196639518673418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18.259671227483022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41.6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28.619942907766511</v>
      </c>
      <c r="E15" s="74" t="s">
        <v>85</v>
      </c>
      <c r="F15" s="24"/>
      <c r="G15" s="33" t="s">
        <v>279</v>
      </c>
      <c r="H15" s="72"/>
      <c r="I15" s="72"/>
      <c r="J15" s="72"/>
      <c r="K15" s="82"/>
      <c r="L15" s="72"/>
      <c r="M15" s="72"/>
      <c r="N15" s="72"/>
      <c r="O15" s="73">
        <f>AB38</f>
        <v>19.358626256696265</v>
      </c>
      <c r="P15" s="74" t="s">
        <v>85</v>
      </c>
      <c r="S15" s="115" t="s">
        <v>61</v>
      </c>
      <c r="T15" s="115"/>
      <c r="U15" s="116"/>
      <c r="V15" s="116">
        <v>2043</v>
      </c>
      <c r="W15" s="116">
        <v>2018</v>
      </c>
      <c r="X15" s="116">
        <v>2276</v>
      </c>
      <c r="Y15" s="112">
        <v>2911</v>
      </c>
      <c r="Z15" s="112">
        <v>3133</v>
      </c>
      <c r="AB15" s="117">
        <f t="shared" ref="AB15:AB34" si="2">IF(Z15="np",0,Z15/$Z$34)</f>
        <v>0.15419824785904124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27.286150211635</v>
      </c>
      <c r="E16" s="85" t="s">
        <v>85</v>
      </c>
      <c r="F16" s="24"/>
      <c r="G16" s="86" t="s">
        <v>280</v>
      </c>
      <c r="H16" s="35"/>
      <c r="I16" s="35"/>
      <c r="J16" s="35"/>
      <c r="K16" s="36"/>
      <c r="L16" s="35"/>
      <c r="M16" s="35"/>
      <c r="N16" s="35"/>
      <c r="O16" s="84">
        <f>AB37</f>
        <v>80.641373743303731</v>
      </c>
      <c r="P16" s="37" t="s">
        <v>85</v>
      </c>
      <c r="S16" s="115" t="s">
        <v>62</v>
      </c>
      <c r="T16" s="115"/>
      <c r="U16" s="116"/>
      <c r="V16" s="116">
        <v>41</v>
      </c>
      <c r="W16" s="116">
        <v>39</v>
      </c>
      <c r="X16" s="116">
        <v>33</v>
      </c>
      <c r="Y16" s="112">
        <v>34</v>
      </c>
      <c r="Z16" s="112">
        <v>25</v>
      </c>
      <c r="AB16" s="117">
        <f t="shared" si="2"/>
        <v>1.2304360665419825E-3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1163</v>
      </c>
      <c r="W17" s="116">
        <v>1442</v>
      </c>
      <c r="X17" s="116">
        <v>1296</v>
      </c>
      <c r="Y17" s="112">
        <v>976</v>
      </c>
      <c r="Z17" s="112">
        <v>988</v>
      </c>
      <c r="AB17" s="117">
        <f t="shared" si="2"/>
        <v>4.8626833349739149E-2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289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83</v>
      </c>
      <c r="W18" s="116">
        <v>93</v>
      </c>
      <c r="X18" s="116">
        <v>86</v>
      </c>
      <c r="Y18" s="112">
        <v>110</v>
      </c>
      <c r="Z18" s="112">
        <v>111</v>
      </c>
      <c r="AB18" s="117">
        <f t="shared" si="2"/>
        <v>5.4631361354464019E-3</v>
      </c>
    </row>
    <row r="19" spans="1:28" x14ac:dyDescent="0.25">
      <c r="A19" s="63" t="str">
        <f>$S$1&amp;" ("&amp;$V$2&amp;" to "&amp;$Z$2&amp;")"</f>
        <v>Swan Hill (2016-17 to 2020-21)</v>
      </c>
      <c r="B19" s="63"/>
      <c r="C19" s="63"/>
      <c r="D19" s="63"/>
      <c r="E19" s="63"/>
      <c r="F19" s="63"/>
      <c r="G19" s="63" t="str">
        <f>$S$1&amp;" ("&amp;$V$2&amp;" to "&amp;$Z$2&amp;")"</f>
        <v>Swan Hill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723</v>
      </c>
      <c r="W19" s="116">
        <v>826</v>
      </c>
      <c r="X19" s="116">
        <v>810</v>
      </c>
      <c r="Y19" s="112">
        <v>874</v>
      </c>
      <c r="Z19" s="112">
        <v>967</v>
      </c>
      <c r="AB19" s="117">
        <f t="shared" si="2"/>
        <v>4.7593267053843882E-2</v>
      </c>
    </row>
    <row r="20" spans="1:28" x14ac:dyDescent="0.25">
      <c r="S20" s="115" t="s">
        <v>66</v>
      </c>
      <c r="T20" s="115"/>
      <c r="U20" s="116"/>
      <c r="V20" s="116">
        <v>614</v>
      </c>
      <c r="W20" s="116">
        <v>651</v>
      </c>
      <c r="X20" s="116">
        <v>657</v>
      </c>
      <c r="Y20" s="112">
        <v>1015</v>
      </c>
      <c r="Z20" s="112">
        <v>1062</v>
      </c>
      <c r="AB20" s="117">
        <f t="shared" si="2"/>
        <v>5.2268924106703418E-2</v>
      </c>
    </row>
    <row r="21" spans="1:28" x14ac:dyDescent="0.25">
      <c r="S21" s="115" t="s">
        <v>67</v>
      </c>
      <c r="T21" s="115"/>
      <c r="U21" s="116"/>
      <c r="V21" s="116">
        <v>1407</v>
      </c>
      <c r="W21" s="116">
        <v>1532</v>
      </c>
      <c r="X21" s="116">
        <v>1469</v>
      </c>
      <c r="Y21" s="112">
        <v>1568</v>
      </c>
      <c r="Z21" s="112">
        <v>1756</v>
      </c>
      <c r="AB21" s="117">
        <f t="shared" si="2"/>
        <v>8.6425829313908853E-2</v>
      </c>
    </row>
    <row r="22" spans="1:28" x14ac:dyDescent="0.25">
      <c r="S22" s="115" t="s">
        <v>68</v>
      </c>
      <c r="T22" s="115"/>
      <c r="U22" s="116"/>
      <c r="V22" s="116">
        <v>1153</v>
      </c>
      <c r="W22" s="116">
        <v>1181</v>
      </c>
      <c r="X22" s="116">
        <v>1194</v>
      </c>
      <c r="Y22" s="112">
        <v>1279</v>
      </c>
      <c r="Z22" s="112">
        <v>1416</v>
      </c>
      <c r="AB22" s="117">
        <f t="shared" si="2"/>
        <v>6.9691898808937891E-2</v>
      </c>
    </row>
    <row r="23" spans="1:28" x14ac:dyDescent="0.25">
      <c r="S23" s="115" t="s">
        <v>69</v>
      </c>
      <c r="T23" s="115"/>
      <c r="U23" s="116"/>
      <c r="V23" s="116">
        <v>622</v>
      </c>
      <c r="W23" s="116">
        <v>591</v>
      </c>
      <c r="X23" s="116">
        <v>537</v>
      </c>
      <c r="Y23" s="112">
        <v>577</v>
      </c>
      <c r="Z23" s="112">
        <v>591</v>
      </c>
      <c r="AB23" s="117">
        <f t="shared" si="2"/>
        <v>2.9087508613052464E-2</v>
      </c>
    </row>
    <row r="24" spans="1:28" x14ac:dyDescent="0.25">
      <c r="S24" s="115" t="s">
        <v>70</v>
      </c>
      <c r="T24" s="115"/>
      <c r="U24" s="116"/>
      <c r="V24" s="116">
        <v>91</v>
      </c>
      <c r="W24" s="116">
        <v>107</v>
      </c>
      <c r="X24" s="116">
        <v>94</v>
      </c>
      <c r="Y24" s="112">
        <v>85</v>
      </c>
      <c r="Z24" s="112">
        <v>69</v>
      </c>
      <c r="AB24" s="117">
        <f t="shared" si="2"/>
        <v>3.3960035436558715E-3</v>
      </c>
    </row>
    <row r="25" spans="1:28" x14ac:dyDescent="0.25">
      <c r="S25" s="115" t="s">
        <v>71</v>
      </c>
      <c r="T25" s="115"/>
      <c r="U25" s="116"/>
      <c r="V25" s="116">
        <v>381</v>
      </c>
      <c r="W25" s="116">
        <v>393</v>
      </c>
      <c r="X25" s="116">
        <v>378</v>
      </c>
      <c r="Y25" s="112">
        <v>447</v>
      </c>
      <c r="Z25" s="112">
        <v>424</v>
      </c>
      <c r="AB25" s="117">
        <f t="shared" si="2"/>
        <v>2.0868195688552024E-2</v>
      </c>
    </row>
    <row r="26" spans="1:28" x14ac:dyDescent="0.25">
      <c r="S26" s="115" t="s">
        <v>72</v>
      </c>
      <c r="T26" s="115"/>
      <c r="U26" s="116"/>
      <c r="V26" s="116">
        <v>136</v>
      </c>
      <c r="W26" s="116">
        <v>175</v>
      </c>
      <c r="X26" s="116">
        <v>177</v>
      </c>
      <c r="Y26" s="112">
        <v>171</v>
      </c>
      <c r="Z26" s="112">
        <v>179</v>
      </c>
      <c r="AB26" s="117">
        <f t="shared" si="2"/>
        <v>8.8099222364405941E-3</v>
      </c>
    </row>
    <row r="27" spans="1:28" x14ac:dyDescent="0.25">
      <c r="S27" s="115" t="s">
        <v>73</v>
      </c>
      <c r="T27" s="115"/>
      <c r="U27" s="116"/>
      <c r="V27" s="116">
        <v>504</v>
      </c>
      <c r="W27" s="116">
        <v>711</v>
      </c>
      <c r="X27" s="116">
        <v>798</v>
      </c>
      <c r="Y27" s="112">
        <v>692</v>
      </c>
      <c r="Z27" s="112">
        <v>867</v>
      </c>
      <c r="AB27" s="117">
        <f t="shared" si="2"/>
        <v>4.2671522787675956E-2</v>
      </c>
    </row>
    <row r="28" spans="1:28" x14ac:dyDescent="0.25">
      <c r="S28" s="115" t="s">
        <v>74</v>
      </c>
      <c r="T28" s="115"/>
      <c r="U28" s="116"/>
      <c r="V28" s="116">
        <v>1174</v>
      </c>
      <c r="W28" s="116">
        <v>1268</v>
      </c>
      <c r="X28" s="116">
        <v>1581</v>
      </c>
      <c r="Y28" s="112">
        <v>2091</v>
      </c>
      <c r="Z28" s="112">
        <v>2349</v>
      </c>
      <c r="AB28" s="117">
        <f t="shared" si="2"/>
        <v>0.11561177281228467</v>
      </c>
    </row>
    <row r="29" spans="1:28" x14ac:dyDescent="0.25">
      <c r="S29" s="115" t="s">
        <v>75</v>
      </c>
      <c r="T29" s="115"/>
      <c r="U29" s="116"/>
      <c r="V29" s="116">
        <v>672</v>
      </c>
      <c r="W29" s="116">
        <v>637</v>
      </c>
      <c r="X29" s="116">
        <v>1104</v>
      </c>
      <c r="Y29" s="112">
        <v>724</v>
      </c>
      <c r="Z29" s="112">
        <v>736</v>
      </c>
      <c r="AB29" s="117">
        <f t="shared" si="2"/>
        <v>3.6224037798995967E-2</v>
      </c>
    </row>
    <row r="30" spans="1:28" x14ac:dyDescent="0.25">
      <c r="S30" s="115" t="s">
        <v>76</v>
      </c>
      <c r="T30" s="115"/>
      <c r="U30" s="116"/>
      <c r="V30" s="116">
        <v>1108</v>
      </c>
      <c r="W30" s="116">
        <v>1239</v>
      </c>
      <c r="X30" s="116">
        <v>883</v>
      </c>
      <c r="Y30" s="112">
        <v>1153</v>
      </c>
      <c r="Z30" s="112">
        <v>1069</v>
      </c>
      <c r="AB30" s="117">
        <f t="shared" si="2"/>
        <v>5.2613446205335174E-2</v>
      </c>
    </row>
    <row r="31" spans="1:28" x14ac:dyDescent="0.25">
      <c r="S31" s="115" t="s">
        <v>77</v>
      </c>
      <c r="T31" s="115"/>
      <c r="U31" s="116"/>
      <c r="V31" s="116">
        <v>1476</v>
      </c>
      <c r="W31" s="116">
        <v>1661</v>
      </c>
      <c r="X31" s="116">
        <v>1690</v>
      </c>
      <c r="Y31" s="112">
        <v>1739</v>
      </c>
      <c r="Z31" s="112">
        <v>2092</v>
      </c>
      <c r="AB31" s="117">
        <f t="shared" si="2"/>
        <v>0.1029628900482331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351</v>
      </c>
      <c r="W32" s="116">
        <v>395</v>
      </c>
      <c r="X32" s="116">
        <v>345</v>
      </c>
      <c r="Y32" s="112">
        <v>283</v>
      </c>
      <c r="Z32" s="112">
        <v>290</v>
      </c>
      <c r="AB32" s="117">
        <f t="shared" si="2"/>
        <v>1.4273058371886997E-2</v>
      </c>
    </row>
    <row r="33" spans="19:32" x14ac:dyDescent="0.25">
      <c r="S33" s="115" t="s">
        <v>79</v>
      </c>
      <c r="T33" s="115"/>
      <c r="U33" s="116"/>
      <c r="V33" s="116">
        <v>445</v>
      </c>
      <c r="W33" s="116">
        <v>545</v>
      </c>
      <c r="X33" s="116">
        <v>571</v>
      </c>
      <c r="Y33" s="112">
        <v>618</v>
      </c>
      <c r="Z33" s="112">
        <v>629</v>
      </c>
      <c r="AB33" s="117">
        <f t="shared" si="2"/>
        <v>3.0957771434196278E-2</v>
      </c>
    </row>
    <row r="34" spans="19:32" x14ac:dyDescent="0.25">
      <c r="S34" s="118" t="s">
        <v>53</v>
      </c>
      <c r="T34" s="118"/>
      <c r="U34" s="119"/>
      <c r="V34" s="119">
        <v>16398</v>
      </c>
      <c r="W34" s="119">
        <v>17491</v>
      </c>
      <c r="X34" s="119">
        <v>17571</v>
      </c>
      <c r="Y34" s="120">
        <v>19046</v>
      </c>
      <c r="Z34" s="120">
        <v>20318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9455</v>
      </c>
      <c r="W37" s="112">
        <v>10253</v>
      </c>
      <c r="X37" s="112">
        <v>10044</v>
      </c>
      <c r="Y37" s="112">
        <v>10867</v>
      </c>
      <c r="Z37" s="112">
        <v>10989</v>
      </c>
      <c r="AB37" s="132">
        <f>Z37/Z40*100</f>
        <v>80.641373743303731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1971</v>
      </c>
      <c r="W38" s="112">
        <v>1995</v>
      </c>
      <c r="X38" s="112">
        <v>2180</v>
      </c>
      <c r="Y38" s="112">
        <v>2470</v>
      </c>
      <c r="Z38" s="112">
        <v>2638</v>
      </c>
      <c r="AB38" s="132">
        <f>Z38/Z40*100</f>
        <v>19.358626256696265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11426</v>
      </c>
      <c r="W40" s="112">
        <v>12248</v>
      </c>
      <c r="X40" s="112">
        <v>12224</v>
      </c>
      <c r="Y40" s="112">
        <v>13337</v>
      </c>
      <c r="Z40" s="112">
        <v>13627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10</v>
      </c>
      <c r="W44" s="112">
        <v>9</v>
      </c>
      <c r="X44" s="112">
        <v>11</v>
      </c>
      <c r="Y44" s="112">
        <v>7</v>
      </c>
      <c r="Z44" s="112">
        <v>7</v>
      </c>
    </row>
    <row r="45" spans="19:32" x14ac:dyDescent="0.25">
      <c r="S45" s="115" t="s">
        <v>37</v>
      </c>
      <c r="T45" s="115"/>
      <c r="U45" s="112"/>
      <c r="V45" s="112">
        <v>225</v>
      </c>
      <c r="W45" s="112">
        <v>215</v>
      </c>
      <c r="X45" s="112">
        <v>235</v>
      </c>
      <c r="Y45" s="112">
        <v>244</v>
      </c>
      <c r="Z45" s="112">
        <v>265</v>
      </c>
    </row>
    <row r="46" spans="19:32" x14ac:dyDescent="0.25">
      <c r="S46" s="115" t="s">
        <v>38</v>
      </c>
      <c r="T46" s="115"/>
      <c r="U46" s="112"/>
      <c r="V46" s="112">
        <v>567</v>
      </c>
      <c r="W46" s="112">
        <v>645</v>
      </c>
      <c r="X46" s="112">
        <v>555</v>
      </c>
      <c r="Y46" s="112">
        <v>597</v>
      </c>
      <c r="Z46" s="112">
        <v>594</v>
      </c>
    </row>
    <row r="47" spans="19:32" x14ac:dyDescent="0.25">
      <c r="S47" s="115" t="s">
        <v>39</v>
      </c>
      <c r="T47" s="115"/>
      <c r="U47" s="112"/>
      <c r="V47" s="112">
        <v>951</v>
      </c>
      <c r="W47" s="112">
        <v>967</v>
      </c>
      <c r="X47" s="112">
        <v>1020</v>
      </c>
      <c r="Y47" s="112">
        <v>1012</v>
      </c>
      <c r="Z47" s="112">
        <v>1000</v>
      </c>
    </row>
    <row r="48" spans="19:32" x14ac:dyDescent="0.25">
      <c r="S48" s="115" t="s">
        <v>40</v>
      </c>
      <c r="T48" s="115"/>
      <c r="U48" s="112"/>
      <c r="V48" s="112">
        <v>1188</v>
      </c>
      <c r="W48" s="112">
        <v>1295</v>
      </c>
      <c r="X48" s="112">
        <v>1395</v>
      </c>
      <c r="Y48" s="112">
        <v>1488</v>
      </c>
      <c r="Z48" s="112">
        <v>1504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924</v>
      </c>
      <c r="W49" s="112">
        <v>924</v>
      </c>
      <c r="X49" s="112">
        <v>1035</v>
      </c>
      <c r="Y49" s="112">
        <v>1240</v>
      </c>
      <c r="Z49" s="112">
        <v>1354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Swan Hill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683</v>
      </c>
      <c r="W50" s="112">
        <v>774</v>
      </c>
      <c r="X50" s="112">
        <v>830</v>
      </c>
      <c r="Y50" s="112">
        <v>1017</v>
      </c>
      <c r="Z50" s="112">
        <v>1181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682</v>
      </c>
      <c r="W51" s="112">
        <v>715</v>
      </c>
      <c r="X51" s="112">
        <v>711</v>
      </c>
      <c r="Y51" s="112">
        <v>757</v>
      </c>
      <c r="Z51" s="112">
        <v>901</v>
      </c>
    </row>
    <row r="52" spans="1:26" ht="15" customHeight="1" x14ac:dyDescent="0.25">
      <c r="S52" s="115" t="s">
        <v>44</v>
      </c>
      <c r="T52" s="115"/>
      <c r="U52" s="112"/>
      <c r="V52" s="112">
        <v>737</v>
      </c>
      <c r="W52" s="112">
        <v>798</v>
      </c>
      <c r="X52" s="112">
        <v>805</v>
      </c>
      <c r="Y52" s="112">
        <v>793</v>
      </c>
      <c r="Z52" s="112">
        <v>761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731</v>
      </c>
      <c r="W53" s="112">
        <v>742</v>
      </c>
      <c r="X53" s="112">
        <v>696</v>
      </c>
      <c r="Y53" s="112">
        <v>742</v>
      </c>
      <c r="Z53" s="112">
        <v>781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717</v>
      </c>
      <c r="W54" s="112">
        <v>776</v>
      </c>
      <c r="X54" s="112">
        <v>736</v>
      </c>
      <c r="Y54" s="112">
        <v>773</v>
      </c>
      <c r="Z54" s="112">
        <v>810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569</v>
      </c>
      <c r="W55" s="112">
        <v>663</v>
      </c>
      <c r="X55" s="112">
        <v>627</v>
      </c>
      <c r="Y55" s="112">
        <v>706</v>
      </c>
      <c r="Z55" s="112">
        <v>727</v>
      </c>
    </row>
    <row r="56" spans="1:26" ht="15" customHeight="1" x14ac:dyDescent="0.25">
      <c r="S56" s="115" t="s">
        <v>48</v>
      </c>
      <c r="T56" s="115"/>
      <c r="U56" s="112"/>
      <c r="V56" s="112">
        <v>319</v>
      </c>
      <c r="W56" s="112">
        <v>382</v>
      </c>
      <c r="X56" s="112">
        <v>356</v>
      </c>
      <c r="Y56" s="112">
        <v>392</v>
      </c>
      <c r="Z56" s="112">
        <v>440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143</v>
      </c>
      <c r="W57" s="112">
        <v>182</v>
      </c>
      <c r="X57" s="112">
        <v>145</v>
      </c>
      <c r="Y57" s="112">
        <v>176</v>
      </c>
      <c r="Z57" s="112">
        <v>185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57</v>
      </c>
      <c r="W58" s="112">
        <v>75</v>
      </c>
      <c r="X58" s="112">
        <v>75</v>
      </c>
      <c r="Y58" s="112">
        <v>88</v>
      </c>
      <c r="Z58" s="112">
        <v>88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31</v>
      </c>
      <c r="W59" s="112">
        <v>43</v>
      </c>
      <c r="X59" s="112">
        <v>33</v>
      </c>
      <c r="Y59" s="112">
        <v>40</v>
      </c>
      <c r="Z59" s="112">
        <v>44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21</v>
      </c>
      <c r="W60" s="112">
        <v>29</v>
      </c>
      <c r="X60" s="112">
        <v>25</v>
      </c>
      <c r="Y60" s="112">
        <v>25</v>
      </c>
      <c r="Z60" s="112">
        <v>26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8546</v>
      </c>
      <c r="W61" s="112">
        <v>9227</v>
      </c>
      <c r="X61" s="112">
        <v>9294</v>
      </c>
      <c r="Y61" s="112">
        <v>10099</v>
      </c>
      <c r="Z61" s="112">
        <v>10668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10</v>
      </c>
      <c r="W63" s="112">
        <v>13</v>
      </c>
      <c r="X63" s="112">
        <v>16</v>
      </c>
      <c r="Y63" s="112">
        <v>12</v>
      </c>
      <c r="Z63" s="112">
        <v>14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246</v>
      </c>
      <c r="W64" s="112">
        <v>229</v>
      </c>
      <c r="X64" s="112">
        <v>197</v>
      </c>
      <c r="Y64" s="112">
        <v>230</v>
      </c>
      <c r="Z64" s="112">
        <v>224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Swan Hill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600</v>
      </c>
      <c r="W65" s="112">
        <v>612</v>
      </c>
      <c r="X65" s="112">
        <v>614</v>
      </c>
      <c r="Y65" s="112">
        <v>515</v>
      </c>
      <c r="Z65" s="112">
        <v>599</v>
      </c>
    </row>
    <row r="66" spans="1:26" x14ac:dyDescent="0.25">
      <c r="S66" s="115" t="s">
        <v>39</v>
      </c>
      <c r="T66" s="115"/>
      <c r="U66" s="112"/>
      <c r="V66" s="112">
        <v>909</v>
      </c>
      <c r="W66" s="112">
        <v>891</v>
      </c>
      <c r="X66" s="112">
        <v>863</v>
      </c>
      <c r="Y66" s="112">
        <v>985</v>
      </c>
      <c r="Z66" s="112">
        <v>957</v>
      </c>
    </row>
    <row r="67" spans="1:26" x14ac:dyDescent="0.25">
      <c r="S67" s="115" t="s">
        <v>40</v>
      </c>
      <c r="T67" s="115"/>
      <c r="U67" s="112"/>
      <c r="V67" s="112">
        <v>945</v>
      </c>
      <c r="W67" s="112">
        <v>1001</v>
      </c>
      <c r="X67" s="112">
        <v>1094</v>
      </c>
      <c r="Y67" s="112">
        <v>1274</v>
      </c>
      <c r="Z67" s="112">
        <v>1312</v>
      </c>
    </row>
    <row r="68" spans="1:26" x14ac:dyDescent="0.25">
      <c r="S68" s="115" t="s">
        <v>41</v>
      </c>
      <c r="T68" s="115"/>
      <c r="U68" s="112"/>
      <c r="V68" s="112">
        <v>754</v>
      </c>
      <c r="W68" s="112">
        <v>772</v>
      </c>
      <c r="X68" s="112">
        <v>899</v>
      </c>
      <c r="Y68" s="112">
        <v>972</v>
      </c>
      <c r="Z68" s="112">
        <v>1192</v>
      </c>
    </row>
    <row r="69" spans="1:26" x14ac:dyDescent="0.25">
      <c r="S69" s="115" t="s">
        <v>42</v>
      </c>
      <c r="T69" s="115"/>
      <c r="U69" s="112"/>
      <c r="V69" s="112">
        <v>648</v>
      </c>
      <c r="W69" s="112">
        <v>708</v>
      </c>
      <c r="X69" s="112">
        <v>729</v>
      </c>
      <c r="Y69" s="112">
        <v>776</v>
      </c>
      <c r="Z69" s="112">
        <v>861</v>
      </c>
    </row>
    <row r="70" spans="1:26" x14ac:dyDescent="0.25">
      <c r="S70" s="115" t="s">
        <v>43</v>
      </c>
      <c r="T70" s="115"/>
      <c r="U70" s="112"/>
      <c r="V70" s="112">
        <v>611</v>
      </c>
      <c r="W70" s="112">
        <v>643</v>
      </c>
      <c r="X70" s="112">
        <v>693</v>
      </c>
      <c r="Y70" s="112">
        <v>751</v>
      </c>
      <c r="Z70" s="112">
        <v>885</v>
      </c>
    </row>
    <row r="71" spans="1:26" x14ac:dyDescent="0.25">
      <c r="S71" s="115" t="s">
        <v>44</v>
      </c>
      <c r="T71" s="115"/>
      <c r="U71" s="112"/>
      <c r="V71" s="112">
        <v>769</v>
      </c>
      <c r="W71" s="112">
        <v>769</v>
      </c>
      <c r="X71" s="112">
        <v>741</v>
      </c>
      <c r="Y71" s="112">
        <v>764</v>
      </c>
      <c r="Z71" s="112">
        <v>744</v>
      </c>
    </row>
    <row r="72" spans="1:26" x14ac:dyDescent="0.25">
      <c r="S72" s="115" t="s">
        <v>45</v>
      </c>
      <c r="T72" s="115"/>
      <c r="U72" s="112"/>
      <c r="V72" s="112">
        <v>738</v>
      </c>
      <c r="W72" s="112">
        <v>784</v>
      </c>
      <c r="X72" s="112">
        <v>711</v>
      </c>
      <c r="Y72" s="112">
        <v>763</v>
      </c>
      <c r="Z72" s="112">
        <v>834</v>
      </c>
    </row>
    <row r="73" spans="1:26" x14ac:dyDescent="0.25">
      <c r="S73" s="115" t="s">
        <v>46</v>
      </c>
      <c r="T73" s="115"/>
      <c r="U73" s="112"/>
      <c r="V73" s="112">
        <v>681</v>
      </c>
      <c r="W73" s="112">
        <v>726</v>
      </c>
      <c r="X73" s="112">
        <v>663</v>
      </c>
      <c r="Y73" s="112">
        <v>733</v>
      </c>
      <c r="Z73" s="112">
        <v>803</v>
      </c>
    </row>
    <row r="74" spans="1:26" x14ac:dyDescent="0.25">
      <c r="S74" s="115" t="s">
        <v>47</v>
      </c>
      <c r="T74" s="115"/>
      <c r="U74" s="112"/>
      <c r="V74" s="112">
        <v>495</v>
      </c>
      <c r="W74" s="112">
        <v>599</v>
      </c>
      <c r="X74" s="112">
        <v>580</v>
      </c>
      <c r="Y74" s="112">
        <v>595</v>
      </c>
      <c r="Z74" s="112">
        <v>603</v>
      </c>
    </row>
    <row r="75" spans="1:26" x14ac:dyDescent="0.25">
      <c r="S75" s="115" t="s">
        <v>48</v>
      </c>
      <c r="T75" s="115"/>
      <c r="U75" s="112"/>
      <c r="V75" s="112">
        <v>235</v>
      </c>
      <c r="W75" s="112">
        <v>286</v>
      </c>
      <c r="X75" s="112">
        <v>270</v>
      </c>
      <c r="Y75" s="112">
        <v>325</v>
      </c>
      <c r="Z75" s="112">
        <v>349</v>
      </c>
    </row>
    <row r="76" spans="1:26" x14ac:dyDescent="0.25">
      <c r="S76" s="115" t="s">
        <v>49</v>
      </c>
      <c r="T76" s="115"/>
      <c r="U76" s="112"/>
      <c r="V76" s="112">
        <v>112</v>
      </c>
      <c r="W76" s="112">
        <v>125</v>
      </c>
      <c r="X76" s="112">
        <v>113</v>
      </c>
      <c r="Y76" s="112">
        <v>137</v>
      </c>
      <c r="Z76" s="112">
        <v>135</v>
      </c>
    </row>
    <row r="77" spans="1:26" x14ac:dyDescent="0.25">
      <c r="S77" s="115" t="s">
        <v>50</v>
      </c>
      <c r="T77" s="115"/>
      <c r="U77" s="112"/>
      <c r="V77" s="112">
        <v>44</v>
      </c>
      <c r="W77" s="112">
        <v>54</v>
      </c>
      <c r="X77" s="112">
        <v>57</v>
      </c>
      <c r="Y77" s="112">
        <v>55</v>
      </c>
      <c r="Z77" s="112">
        <v>59</v>
      </c>
    </row>
    <row r="78" spans="1:26" x14ac:dyDescent="0.25">
      <c r="S78" s="115" t="s">
        <v>51</v>
      </c>
      <c r="T78" s="115"/>
      <c r="U78" s="112"/>
      <c r="V78" s="112">
        <v>27</v>
      </c>
      <c r="W78" s="112">
        <v>40</v>
      </c>
      <c r="X78" s="112">
        <v>19</v>
      </c>
      <c r="Y78" s="112">
        <v>28</v>
      </c>
      <c r="Z78" s="112">
        <v>32</v>
      </c>
    </row>
    <row r="79" spans="1:26" x14ac:dyDescent="0.25">
      <c r="S79" s="115" t="s">
        <v>52</v>
      </c>
      <c r="T79" s="115"/>
      <c r="U79" s="112"/>
      <c r="V79" s="112">
        <v>22</v>
      </c>
      <c r="W79" s="112">
        <v>25</v>
      </c>
      <c r="X79" s="112">
        <v>20</v>
      </c>
      <c r="Y79" s="112">
        <v>23</v>
      </c>
      <c r="Z79" s="112">
        <v>31</v>
      </c>
    </row>
    <row r="80" spans="1:26" x14ac:dyDescent="0.25">
      <c r="S80" s="118" t="s">
        <v>53</v>
      </c>
      <c r="T80" s="118"/>
      <c r="U80" s="112"/>
      <c r="V80" s="112">
        <v>7853</v>
      </c>
      <c r="W80" s="112">
        <v>8265</v>
      </c>
      <c r="X80" s="112">
        <v>8270</v>
      </c>
      <c r="Y80" s="112">
        <v>8945</v>
      </c>
      <c r="Z80" s="112">
        <v>9634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Swan Hill</v>
      </c>
      <c r="D83" s="144"/>
      <c r="E83" s="144"/>
      <c r="F83" s="144"/>
      <c r="G83" s="144"/>
      <c r="H83" s="47"/>
      <c r="I83" s="47"/>
      <c r="J83" s="145" t="str">
        <f>'State data for spotlight'!A1</f>
        <v>Victoria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585</v>
      </c>
      <c r="W83" s="112">
        <v>643</v>
      </c>
      <c r="X83" s="112">
        <v>635</v>
      </c>
      <c r="Y83" s="112">
        <v>692</v>
      </c>
      <c r="Z83" s="112">
        <v>722</v>
      </c>
      <c r="AD83" s="117"/>
    </row>
    <row r="84" spans="1:30" ht="15" customHeight="1" x14ac:dyDescent="0.25">
      <c r="A84" s="46"/>
      <c r="B84" s="46"/>
      <c r="C84" s="48"/>
      <c r="D84" s="139" t="s">
        <v>0</v>
      </c>
      <c r="E84" s="139"/>
      <c r="F84" s="139" t="s">
        <v>201</v>
      </c>
      <c r="G84" s="139"/>
      <c r="H84" s="48"/>
      <c r="I84" s="48"/>
      <c r="J84" s="48"/>
      <c r="K84" s="48"/>
      <c r="L84" s="139" t="s">
        <v>0</v>
      </c>
      <c r="M84" s="139"/>
      <c r="N84" s="139" t="s">
        <v>201</v>
      </c>
      <c r="O84" s="139"/>
      <c r="S84" s="115" t="s">
        <v>57</v>
      </c>
      <c r="T84" s="115"/>
      <c r="U84" s="112"/>
      <c r="V84" s="112">
        <v>405</v>
      </c>
      <c r="W84" s="112">
        <v>426</v>
      </c>
      <c r="X84" s="112">
        <v>416</v>
      </c>
      <c r="Y84" s="112">
        <v>406</v>
      </c>
      <c r="Z84" s="112">
        <v>412</v>
      </c>
    </row>
    <row r="85" spans="1:30" ht="15" customHeight="1" x14ac:dyDescent="0.25">
      <c r="A85" s="46"/>
      <c r="B85" s="46"/>
      <c r="C85" s="58" t="s">
        <v>1</v>
      </c>
      <c r="D85" s="139" t="s">
        <v>2</v>
      </c>
      <c r="E85" s="139"/>
      <c r="F85" s="139" t="str">
        <f>"since "&amp;$V$2</f>
        <v>since 2016-17</v>
      </c>
      <c r="G85" s="139"/>
      <c r="H85" s="48"/>
      <c r="I85" s="48"/>
      <c r="J85" s="48"/>
      <c r="K85" s="58" t="s">
        <v>1</v>
      </c>
      <c r="L85" s="139" t="s">
        <v>2</v>
      </c>
      <c r="M85" s="139"/>
      <c r="N85" s="139" t="str">
        <f>"since "&amp;$V$2</f>
        <v>since 2016-17</v>
      </c>
      <c r="O85" s="139"/>
      <c r="S85" s="115" t="s">
        <v>195</v>
      </c>
      <c r="T85" s="115"/>
      <c r="U85" s="112"/>
      <c r="V85" s="112">
        <v>896</v>
      </c>
      <c r="W85" s="112">
        <v>988</v>
      </c>
      <c r="X85" s="112">
        <v>985</v>
      </c>
      <c r="Y85" s="112">
        <v>984</v>
      </c>
      <c r="Z85" s="112">
        <v>1011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20,318</v>
      </c>
      <c r="D86" s="96">
        <f t="shared" ref="D86:D91" si="4">AD4</f>
        <v>6.6841690732475811E-2</v>
      </c>
      <c r="E86" s="97">
        <f t="shared" ref="E86:E91" si="5">AD4</f>
        <v>6.6841690732475811E-2</v>
      </c>
      <c r="F86" s="96">
        <f t="shared" ref="F86:F91" si="6">AF4</f>
        <v>0.23935586190069547</v>
      </c>
      <c r="G86" s="97">
        <f t="shared" ref="G86:G91" si="7">AF4</f>
        <v>0.23935586190069547</v>
      </c>
      <c r="H86" s="57"/>
      <c r="I86" s="57"/>
      <c r="J86" s="140" t="str">
        <f>'State data for spotlight'!J4</f>
        <v>5,274,707</v>
      </c>
      <c r="K86" s="140"/>
      <c r="L86" s="96">
        <f>'State data for spotlight'!L4</f>
        <v>1.4421743640712803E-2</v>
      </c>
      <c r="M86" s="97">
        <f>'State data for spotlight'!L4</f>
        <v>1.4421743640712803E-2</v>
      </c>
      <c r="N86" s="96">
        <f>'State data for spotlight'!N4</f>
        <v>8.438148994686534E-2</v>
      </c>
      <c r="O86" s="97">
        <f>'State data for spotlight'!N4</f>
        <v>8.438148994686534E-2</v>
      </c>
      <c r="S86" s="115" t="s">
        <v>196</v>
      </c>
      <c r="T86" s="115"/>
      <c r="U86" s="112"/>
      <c r="V86" s="112">
        <v>252</v>
      </c>
      <c r="W86" s="112">
        <v>249</v>
      </c>
      <c r="X86" s="112">
        <v>263</v>
      </c>
      <c r="Y86" s="112">
        <v>288</v>
      </c>
      <c r="Z86" s="112">
        <v>296</v>
      </c>
    </row>
    <row r="87" spans="1:30" ht="15" customHeight="1" x14ac:dyDescent="0.25">
      <c r="A87" s="98" t="s">
        <v>4</v>
      </c>
      <c r="B87" s="49"/>
      <c r="C87" s="57" t="str">
        <f t="shared" si="3"/>
        <v>10,668</v>
      </c>
      <c r="D87" s="96">
        <f t="shared" si="4"/>
        <v>5.581947743467941E-2</v>
      </c>
      <c r="E87" s="97">
        <f t="shared" si="5"/>
        <v>5.581947743467941E-2</v>
      </c>
      <c r="F87" s="96">
        <f t="shared" si="6"/>
        <v>0.24830329978937504</v>
      </c>
      <c r="G87" s="97">
        <f t="shared" si="7"/>
        <v>0.24830329978937504</v>
      </c>
      <c r="H87" s="57"/>
      <c r="I87" s="57"/>
      <c r="J87" s="140" t="str">
        <f>'State data for spotlight'!J5</f>
        <v>2,678,317</v>
      </c>
      <c r="K87" s="140"/>
      <c r="L87" s="96">
        <f>'State data for spotlight'!L5</f>
        <v>7.6054295905234603E-3</v>
      </c>
      <c r="M87" s="97">
        <f>'State data for spotlight'!L5</f>
        <v>7.6054295905234603E-3</v>
      </c>
      <c r="N87" s="96">
        <f>'State data for spotlight'!N5</f>
        <v>7.1082164833552008E-2</v>
      </c>
      <c r="O87" s="97">
        <f>'State data for spotlight'!N5</f>
        <v>7.1082164833552008E-2</v>
      </c>
      <c r="S87" s="115" t="s">
        <v>197</v>
      </c>
      <c r="T87" s="115"/>
      <c r="U87" s="112"/>
      <c r="V87" s="112">
        <v>195</v>
      </c>
      <c r="W87" s="112">
        <v>186</v>
      </c>
      <c r="X87" s="112">
        <v>184</v>
      </c>
      <c r="Y87" s="112">
        <v>184</v>
      </c>
      <c r="Z87" s="112">
        <v>181</v>
      </c>
    </row>
    <row r="88" spans="1:30" ht="15" customHeight="1" x14ac:dyDescent="0.25">
      <c r="A88" s="98" t="s">
        <v>5</v>
      </c>
      <c r="B88" s="49"/>
      <c r="C88" s="57" t="str">
        <f t="shared" si="3"/>
        <v>9,634</v>
      </c>
      <c r="D88" s="96">
        <f t="shared" si="4"/>
        <v>7.7628635346756125E-2</v>
      </c>
      <c r="E88" s="97">
        <f t="shared" si="5"/>
        <v>7.7628635346756125E-2</v>
      </c>
      <c r="F88" s="96">
        <f t="shared" si="6"/>
        <v>0.22741750541470251</v>
      </c>
      <c r="G88" s="97">
        <f t="shared" si="7"/>
        <v>0.22741750541470251</v>
      </c>
      <c r="H88" s="57"/>
      <c r="I88" s="57"/>
      <c r="J88" s="140" t="str">
        <f>'State data for spotlight'!J6</f>
        <v>2,593,620</v>
      </c>
      <c r="K88" s="140"/>
      <c r="L88" s="96">
        <f>'State data for spotlight'!L6</f>
        <v>2.0458990541862843E-2</v>
      </c>
      <c r="M88" s="97">
        <f>'State data for spotlight'!L6</f>
        <v>2.0458990541862843E-2</v>
      </c>
      <c r="N88" s="96">
        <f>'State data for spotlight'!N6</f>
        <v>9.7278654845571522E-2</v>
      </c>
      <c r="O88" s="97">
        <f>'State data for spotlight'!N6</f>
        <v>9.7278654845571522E-2</v>
      </c>
      <c r="S88" s="115" t="s">
        <v>198</v>
      </c>
      <c r="T88" s="115"/>
      <c r="U88" s="112"/>
      <c r="V88" s="112">
        <v>282</v>
      </c>
      <c r="W88" s="112">
        <v>307</v>
      </c>
      <c r="X88" s="112">
        <v>300</v>
      </c>
      <c r="Y88" s="112">
        <v>333</v>
      </c>
      <c r="Z88" s="112">
        <v>336</v>
      </c>
    </row>
    <row r="89" spans="1:30" ht="15" customHeight="1" x14ac:dyDescent="0.25">
      <c r="A89" s="49" t="s">
        <v>6</v>
      </c>
      <c r="B89" s="49"/>
      <c r="C89" s="57" t="str">
        <f t="shared" si="3"/>
        <v>13,629</v>
      </c>
      <c r="D89" s="96">
        <f t="shared" si="4"/>
        <v>2.1970605878824268E-2</v>
      </c>
      <c r="E89" s="97">
        <f t="shared" si="5"/>
        <v>2.1970605878824268E-2</v>
      </c>
      <c r="F89" s="96">
        <f t="shared" si="6"/>
        <v>0.19249278152069293</v>
      </c>
      <c r="G89" s="97">
        <f t="shared" si="7"/>
        <v>0.19249278152069293</v>
      </c>
      <c r="H89" s="57"/>
      <c r="I89" s="57"/>
      <c r="J89" s="140" t="str">
        <f>'State data for spotlight'!J7</f>
        <v>3,674,745</v>
      </c>
      <c r="K89" s="140"/>
      <c r="L89" s="96">
        <f>'State data for spotlight'!L7</f>
        <v>-4.8048916624486848E-3</v>
      </c>
      <c r="M89" s="97">
        <f>'State data for spotlight'!L7</f>
        <v>-4.8048916624486848E-3</v>
      </c>
      <c r="N89" s="96">
        <f>'State data for spotlight'!N7</f>
        <v>6.9960159780158238E-2</v>
      </c>
      <c r="O89" s="97">
        <f>'State data for spotlight'!N7</f>
        <v>6.9960159780158238E-2</v>
      </c>
      <c r="S89" s="115" t="s">
        <v>199</v>
      </c>
      <c r="T89" s="115"/>
      <c r="U89" s="112"/>
      <c r="V89" s="112">
        <v>591</v>
      </c>
      <c r="W89" s="112">
        <v>641</v>
      </c>
      <c r="X89" s="112">
        <v>680</v>
      </c>
      <c r="Y89" s="112">
        <v>732</v>
      </c>
      <c r="Z89" s="112">
        <v>752</v>
      </c>
    </row>
    <row r="90" spans="1:30" ht="15" customHeight="1" x14ac:dyDescent="0.25">
      <c r="A90" s="49" t="s">
        <v>98</v>
      </c>
      <c r="B90" s="49"/>
      <c r="C90" s="57" t="str">
        <f t="shared" si="3"/>
        <v>$36,410</v>
      </c>
      <c r="D90" s="96">
        <f t="shared" si="4"/>
        <v>4.1369962609353994E-2</v>
      </c>
      <c r="E90" s="97">
        <f t="shared" si="5"/>
        <v>4.1369962609353994E-2</v>
      </c>
      <c r="F90" s="96">
        <f t="shared" si="6"/>
        <v>0.10019097117302223</v>
      </c>
      <c r="G90" s="97">
        <f t="shared" si="7"/>
        <v>0.10019097117302223</v>
      </c>
      <c r="H90" s="57"/>
      <c r="I90" s="57"/>
      <c r="J90" s="57"/>
      <c r="K90" s="57" t="str">
        <f>'State data for spotlight'!J8</f>
        <v>$47,209</v>
      </c>
      <c r="L90" s="96">
        <f>'State data for spotlight'!L8</f>
        <v>5.506898121546655E-2</v>
      </c>
      <c r="M90" s="97">
        <f>'State data for spotlight'!L8</f>
        <v>5.506898121546655E-2</v>
      </c>
      <c r="N90" s="96">
        <f>'State data for spotlight'!N8</f>
        <v>0.1204561491199776</v>
      </c>
      <c r="O90" s="97">
        <f>'State data for spotlight'!N8</f>
        <v>0.1204561491199776</v>
      </c>
      <c r="S90" s="115" t="s">
        <v>58</v>
      </c>
      <c r="T90" s="115"/>
      <c r="U90" s="112"/>
      <c r="V90" s="112">
        <v>1121</v>
      </c>
      <c r="W90" s="112">
        <v>1164</v>
      </c>
      <c r="X90" s="112">
        <v>1344</v>
      </c>
      <c r="Y90" s="112">
        <v>1638</v>
      </c>
      <c r="Z90" s="112">
        <v>1774</v>
      </c>
    </row>
    <row r="91" spans="1:30" ht="15" customHeight="1" x14ac:dyDescent="0.25">
      <c r="A91" s="49" t="s">
        <v>7</v>
      </c>
      <c r="B91" s="49"/>
      <c r="C91" s="57" t="str">
        <f t="shared" si="3"/>
        <v>$630.2 mil</v>
      </c>
      <c r="D91" s="96">
        <f t="shared" si="4"/>
        <v>2.2524949060413135E-2</v>
      </c>
      <c r="E91" s="97">
        <f t="shared" si="5"/>
        <v>2.2524949060413135E-2</v>
      </c>
      <c r="F91" s="96">
        <f t="shared" si="6"/>
        <v>0.2521421526122325</v>
      </c>
      <c r="G91" s="97">
        <f t="shared" si="7"/>
        <v>0.2521421526122325</v>
      </c>
      <c r="H91" s="57"/>
      <c r="I91" s="57"/>
      <c r="J91" s="57"/>
      <c r="K91" s="57" t="str">
        <f>'State data for spotlight'!J9</f>
        <v>$245.4 bil</v>
      </c>
      <c r="L91" s="96">
        <f>'State data for spotlight'!L9</f>
        <v>4.7371657837374626E-2</v>
      </c>
      <c r="M91" s="97">
        <f>'State data for spotlight'!L9</f>
        <v>4.7371657837374626E-2</v>
      </c>
      <c r="N91" s="96">
        <f>'State data for spotlight'!N9</f>
        <v>0.24227335855331145</v>
      </c>
      <c r="O91" s="97">
        <f>'State data for spotlight'!N9</f>
        <v>0.24227335855331145</v>
      </c>
      <c r="S91" s="118" t="s">
        <v>53</v>
      </c>
      <c r="T91" s="118"/>
      <c r="U91" s="112"/>
      <c r="V91" s="112">
        <v>6179</v>
      </c>
      <c r="W91" s="112">
        <v>6642</v>
      </c>
      <c r="X91" s="112">
        <v>6656</v>
      </c>
      <c r="Y91" s="112">
        <v>7255</v>
      </c>
      <c r="Z91" s="112">
        <v>7369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5" t="s">
        <v>202</v>
      </c>
      <c r="S93" s="115" t="s">
        <v>56</v>
      </c>
      <c r="T93" s="115"/>
      <c r="U93" s="112"/>
      <c r="V93" s="112">
        <v>346</v>
      </c>
      <c r="W93" s="112">
        <v>377</v>
      </c>
      <c r="X93" s="112">
        <v>371</v>
      </c>
      <c r="Y93" s="112">
        <v>392</v>
      </c>
      <c r="Z93" s="112">
        <v>409</v>
      </c>
    </row>
    <row r="94" spans="1:30" ht="15" customHeight="1" x14ac:dyDescent="0.25">
      <c r="A94" s="136" t="s">
        <v>203</v>
      </c>
      <c r="S94" s="115" t="s">
        <v>57</v>
      </c>
      <c r="T94" s="115"/>
      <c r="U94" s="112"/>
      <c r="V94" s="112">
        <v>934</v>
      </c>
      <c r="W94" s="112">
        <v>965</v>
      </c>
      <c r="X94" s="112">
        <v>981</v>
      </c>
      <c r="Y94" s="112">
        <v>989</v>
      </c>
      <c r="Z94" s="112">
        <v>1012</v>
      </c>
    </row>
    <row r="95" spans="1:30" ht="15" customHeight="1" x14ac:dyDescent="0.25">
      <c r="A95" s="134" t="s">
        <v>286</v>
      </c>
      <c r="S95" s="115" t="s">
        <v>195</v>
      </c>
      <c r="T95" s="115"/>
      <c r="U95" s="112"/>
      <c r="V95" s="112">
        <v>136</v>
      </c>
      <c r="W95" s="112">
        <v>147</v>
      </c>
      <c r="X95" s="112">
        <v>124</v>
      </c>
      <c r="Y95" s="112">
        <v>139</v>
      </c>
      <c r="Z95" s="112">
        <v>148</v>
      </c>
    </row>
    <row r="96" spans="1:30" ht="15" customHeight="1" x14ac:dyDescent="0.25">
      <c r="A96" s="135" t="s">
        <v>278</v>
      </c>
      <c r="S96" s="115" t="s">
        <v>196</v>
      </c>
      <c r="T96" s="115"/>
      <c r="U96" s="112"/>
      <c r="V96" s="112">
        <v>701</v>
      </c>
      <c r="W96" s="112">
        <v>742</v>
      </c>
      <c r="X96" s="112">
        <v>784</v>
      </c>
      <c r="Y96" s="112">
        <v>804</v>
      </c>
      <c r="Z96" s="112">
        <v>864</v>
      </c>
    </row>
    <row r="97" spans="1:32" ht="15" customHeight="1" x14ac:dyDescent="0.25">
      <c r="A97" s="134" t="s">
        <v>290</v>
      </c>
      <c r="S97" s="115" t="s">
        <v>197</v>
      </c>
      <c r="T97" s="115"/>
      <c r="U97" s="112"/>
      <c r="V97" s="112">
        <v>811</v>
      </c>
      <c r="W97" s="112">
        <v>842</v>
      </c>
      <c r="X97" s="112">
        <v>818</v>
      </c>
      <c r="Y97" s="112">
        <v>841</v>
      </c>
      <c r="Z97" s="112">
        <v>846</v>
      </c>
    </row>
    <row r="98" spans="1:32" ht="15" customHeight="1" x14ac:dyDescent="0.25">
      <c r="A98" s="134" t="s">
        <v>291</v>
      </c>
      <c r="S98" s="115" t="s">
        <v>198</v>
      </c>
      <c r="T98" s="115"/>
      <c r="U98" s="112"/>
      <c r="V98" s="112">
        <v>524</v>
      </c>
      <c r="W98" s="112">
        <v>520</v>
      </c>
      <c r="X98" s="112">
        <v>535</v>
      </c>
      <c r="Y98" s="112">
        <v>551</v>
      </c>
      <c r="Z98" s="112">
        <v>553</v>
      </c>
    </row>
    <row r="99" spans="1:32" ht="15" customHeight="1" x14ac:dyDescent="0.25">
      <c r="S99" s="115" t="s">
        <v>199</v>
      </c>
      <c r="T99" s="115"/>
      <c r="U99" s="112"/>
      <c r="V99" s="112">
        <v>61</v>
      </c>
      <c r="W99" s="112">
        <v>69</v>
      </c>
      <c r="X99" s="112">
        <v>72</v>
      </c>
      <c r="Y99" s="112">
        <v>78</v>
      </c>
      <c r="Z99" s="112">
        <v>93</v>
      </c>
    </row>
    <row r="100" spans="1:32" ht="15" customHeight="1" x14ac:dyDescent="0.25">
      <c r="S100" s="115" t="s">
        <v>58</v>
      </c>
      <c r="T100" s="115"/>
      <c r="U100" s="112"/>
      <c r="V100" s="112">
        <v>598</v>
      </c>
      <c r="W100" s="112">
        <v>667</v>
      </c>
      <c r="X100" s="112">
        <v>769</v>
      </c>
      <c r="Y100" s="112">
        <v>1010</v>
      </c>
      <c r="Z100" s="112">
        <v>1175</v>
      </c>
    </row>
    <row r="101" spans="1:32" x14ac:dyDescent="0.25">
      <c r="A101" s="18"/>
      <c r="S101" s="118" t="s">
        <v>53</v>
      </c>
      <c r="T101" s="118"/>
      <c r="U101" s="112"/>
      <c r="V101" s="112">
        <v>5252</v>
      </c>
      <c r="W101" s="112">
        <v>5603</v>
      </c>
      <c r="X101" s="112">
        <v>5562</v>
      </c>
      <c r="Y101" s="112">
        <v>6083</v>
      </c>
      <c r="Z101" s="112">
        <v>6242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204</v>
      </c>
      <c r="Y103" s="106" t="s">
        <v>281</v>
      </c>
      <c r="Z103" s="106" t="s">
        <v>287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12066</v>
      </c>
      <c r="W104" s="112">
        <v>12623</v>
      </c>
      <c r="X104" s="112">
        <v>12901</v>
      </c>
      <c r="Y104" s="112">
        <v>15050</v>
      </c>
      <c r="Z104" s="112">
        <v>15050</v>
      </c>
      <c r="AB104" s="109" t="str">
        <f>TEXT(Z104,"###,###")</f>
        <v>15,050</v>
      </c>
      <c r="AD104" s="130">
        <f>Z104/($Z$4)*100</f>
        <v>74.072251205827342</v>
      </c>
      <c r="AF104" s="109"/>
    </row>
    <row r="105" spans="1:32" x14ac:dyDescent="0.25">
      <c r="S105" s="115" t="s">
        <v>17</v>
      </c>
      <c r="T105" s="115"/>
      <c r="U105" s="112"/>
      <c r="V105" s="112">
        <v>2653</v>
      </c>
      <c r="W105" s="112">
        <v>2712</v>
      </c>
      <c r="X105" s="112">
        <v>2834</v>
      </c>
      <c r="Y105" s="112">
        <v>2676</v>
      </c>
      <c r="Z105" s="112">
        <v>2725</v>
      </c>
      <c r="AB105" s="109" t="str">
        <f>TEXT(Z105,"###,###")</f>
        <v>2,725</v>
      </c>
      <c r="AD105" s="130">
        <f>Z105/($Z$4)*100</f>
        <v>13.411753125307611</v>
      </c>
      <c r="AF105" s="109"/>
    </row>
    <row r="106" spans="1:32" x14ac:dyDescent="0.25">
      <c r="S106" s="118" t="s">
        <v>53</v>
      </c>
      <c r="T106" s="118"/>
      <c r="U106" s="120"/>
      <c r="V106" s="120">
        <v>14719</v>
      </c>
      <c r="W106" s="120">
        <v>15335</v>
      </c>
      <c r="X106" s="120">
        <v>15735</v>
      </c>
      <c r="Y106" s="120">
        <v>17726</v>
      </c>
      <c r="Z106" s="120">
        <v>17775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2677</v>
      </c>
      <c r="W108" s="112">
        <v>2937</v>
      </c>
      <c r="X108" s="112">
        <v>2730</v>
      </c>
      <c r="Y108" s="112">
        <v>3189</v>
      </c>
      <c r="Z108" s="112">
        <v>3097</v>
      </c>
      <c r="AB108" s="109" t="str">
        <f>TEXT(Z108,"###,###")</f>
        <v>3,097</v>
      </c>
      <c r="AD108" s="130">
        <f>Z108/($Z$4)*100</f>
        <v>15.242641992322078</v>
      </c>
      <c r="AF108" s="109"/>
    </row>
    <row r="109" spans="1:32" x14ac:dyDescent="0.25">
      <c r="S109" s="115" t="s">
        <v>20</v>
      </c>
      <c r="T109" s="115"/>
      <c r="U109" s="112"/>
      <c r="V109" s="112">
        <v>2952</v>
      </c>
      <c r="W109" s="112">
        <v>2941</v>
      </c>
      <c r="X109" s="112">
        <v>2956</v>
      </c>
      <c r="Y109" s="112">
        <v>3434</v>
      </c>
      <c r="Z109" s="112">
        <v>3710</v>
      </c>
      <c r="AB109" s="109" t="str">
        <f>TEXT(Z109,"###,###")</f>
        <v>3,710</v>
      </c>
      <c r="AD109" s="130">
        <f>Z109/($Z$4)*100</f>
        <v>18.259671227483022</v>
      </c>
      <c r="AF109" s="109"/>
    </row>
    <row r="110" spans="1:32" x14ac:dyDescent="0.25">
      <c r="S110" s="115" t="s">
        <v>21</v>
      </c>
      <c r="T110" s="115"/>
      <c r="U110" s="112"/>
      <c r="V110" s="112">
        <v>4318</v>
      </c>
      <c r="W110" s="112">
        <v>4425</v>
      </c>
      <c r="X110" s="112">
        <v>4698</v>
      </c>
      <c r="Y110" s="112">
        <v>4825</v>
      </c>
      <c r="Z110" s="112">
        <v>5815</v>
      </c>
      <c r="AB110" s="109" t="str">
        <f>TEXT(Z110,"###,###")</f>
        <v>5,815</v>
      </c>
      <c r="AD110" s="130">
        <f>Z110/($Z$4)*100</f>
        <v>28.619942907766511</v>
      </c>
      <c r="AF110" s="109"/>
    </row>
    <row r="111" spans="1:32" x14ac:dyDescent="0.25">
      <c r="S111" s="115" t="s">
        <v>22</v>
      </c>
      <c r="T111" s="115"/>
      <c r="U111" s="112"/>
      <c r="V111" s="112">
        <v>4358</v>
      </c>
      <c r="W111" s="112">
        <v>4739</v>
      </c>
      <c r="X111" s="112">
        <v>5048</v>
      </c>
      <c r="Y111" s="112">
        <v>5268</v>
      </c>
      <c r="Z111" s="112">
        <v>5544</v>
      </c>
      <c r="AB111" s="109" t="str">
        <f>TEXT(Z111,"###,###")</f>
        <v>5,544</v>
      </c>
      <c r="AD111" s="130">
        <f>Z111/($Z$4)*100</f>
        <v>27.286150211635</v>
      </c>
      <c r="AF111" s="109"/>
    </row>
    <row r="112" spans="1:32" x14ac:dyDescent="0.25">
      <c r="S112" s="118" t="s">
        <v>53</v>
      </c>
      <c r="T112" s="118"/>
      <c r="U112" s="112"/>
      <c r="V112" s="112">
        <v>16398</v>
      </c>
      <c r="W112" s="112">
        <v>17488</v>
      </c>
      <c r="X112" s="112">
        <v>17569</v>
      </c>
      <c r="Y112" s="112">
        <v>19046</v>
      </c>
      <c r="Z112" s="112">
        <v>20318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40.97</v>
      </c>
      <c r="W118" s="131">
        <v>41.61</v>
      </c>
      <c r="X118" s="131">
        <v>40.880000000000003</v>
      </c>
      <c r="Y118" s="131">
        <v>41.06</v>
      </c>
      <c r="Z118" s="131">
        <v>41.56</v>
      </c>
      <c r="AB118" s="109" t="str">
        <f>TEXT(Z118,"##.0")</f>
        <v>41.6</v>
      </c>
    </row>
    <row r="120" spans="19:32" x14ac:dyDescent="0.25">
      <c r="S120" s="101" t="s">
        <v>100</v>
      </c>
      <c r="T120" s="112"/>
      <c r="U120" s="112"/>
      <c r="V120" s="112">
        <v>9083</v>
      </c>
      <c r="W120" s="112">
        <v>9570</v>
      </c>
      <c r="X120" s="112">
        <v>9860</v>
      </c>
      <c r="Y120" s="112">
        <v>10825</v>
      </c>
      <c r="Z120" s="112">
        <v>11075</v>
      </c>
      <c r="AB120" s="109" t="str">
        <f>TEXT(Z120,"###,###")</f>
        <v>11,075</v>
      </c>
    </row>
    <row r="121" spans="19:32" x14ac:dyDescent="0.25">
      <c r="S121" s="101" t="s">
        <v>101</v>
      </c>
      <c r="T121" s="112"/>
      <c r="U121" s="112"/>
      <c r="V121" s="112">
        <v>1396</v>
      </c>
      <c r="W121" s="112">
        <v>1613</v>
      </c>
      <c r="X121" s="112">
        <v>1358</v>
      </c>
      <c r="Y121" s="112">
        <v>1477</v>
      </c>
      <c r="Z121" s="112">
        <v>1460</v>
      </c>
      <c r="AB121" s="109" t="str">
        <f>TEXT(Z121,"###,###")</f>
        <v>1,460</v>
      </c>
    </row>
    <row r="122" spans="19:32" x14ac:dyDescent="0.25">
      <c r="S122" s="101" t="s">
        <v>102</v>
      </c>
      <c r="T122" s="112"/>
      <c r="U122" s="112"/>
      <c r="V122" s="112">
        <v>952</v>
      </c>
      <c r="W122" s="112">
        <v>1063</v>
      </c>
      <c r="X122" s="112">
        <v>1001</v>
      </c>
      <c r="Y122" s="112">
        <v>1028</v>
      </c>
      <c r="Z122" s="112">
        <v>1093</v>
      </c>
      <c r="AB122" s="109" t="str">
        <f>TEXT(Z122,"###,###")</f>
        <v>1,093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10035</v>
      </c>
      <c r="W124" s="112">
        <v>10633</v>
      </c>
      <c r="X124" s="112">
        <v>10861</v>
      </c>
      <c r="Y124" s="112">
        <v>11853</v>
      </c>
      <c r="Z124" s="112">
        <v>12168</v>
      </c>
      <c r="AB124" s="109" t="str">
        <f>TEXT(Z124,"###,###")</f>
        <v>12,168</v>
      </c>
      <c r="AD124" s="127">
        <f>Z124/$Z$7*100</f>
        <v>89.280211314109607</v>
      </c>
    </row>
    <row r="125" spans="19:32" x14ac:dyDescent="0.25">
      <c r="S125" s="101" t="s">
        <v>104</v>
      </c>
      <c r="T125" s="112"/>
      <c r="U125" s="112"/>
      <c r="V125" s="112">
        <v>2348</v>
      </c>
      <c r="W125" s="112">
        <v>2676</v>
      </c>
      <c r="X125" s="112">
        <v>2359</v>
      </c>
      <c r="Y125" s="112">
        <v>2505</v>
      </c>
      <c r="Z125" s="112">
        <v>2553</v>
      </c>
      <c r="AB125" s="109" t="str">
        <f>TEXT(Z125,"###,###")</f>
        <v>2,553</v>
      </c>
      <c r="AD125" s="127">
        <f>Z125/$Z$7*100</f>
        <v>18.732115342284832</v>
      </c>
    </row>
    <row r="127" spans="19:32" x14ac:dyDescent="0.25">
      <c r="S127" s="101" t="s">
        <v>105</v>
      </c>
      <c r="T127" s="112"/>
      <c r="U127" s="112"/>
      <c r="V127" s="112">
        <v>6178</v>
      </c>
      <c r="W127" s="112">
        <v>6640</v>
      </c>
      <c r="X127" s="112">
        <v>6655</v>
      </c>
      <c r="Y127" s="112">
        <v>7254</v>
      </c>
      <c r="Z127" s="112">
        <v>7370</v>
      </c>
      <c r="AB127" s="109" t="str">
        <f>TEXT(Z127,"###,###")</f>
        <v>7,370</v>
      </c>
      <c r="AD127" s="127">
        <f>Z127/$Z$7*100</f>
        <v>54.075867635189667</v>
      </c>
    </row>
    <row r="128" spans="19:32" x14ac:dyDescent="0.25">
      <c r="S128" s="101" t="s">
        <v>106</v>
      </c>
      <c r="T128" s="112"/>
      <c r="U128" s="112"/>
      <c r="V128" s="112">
        <v>5252</v>
      </c>
      <c r="W128" s="112">
        <v>5600</v>
      </c>
      <c r="X128" s="112">
        <v>5562</v>
      </c>
      <c r="Y128" s="112">
        <v>6084</v>
      </c>
      <c r="Z128" s="112">
        <v>6242</v>
      </c>
      <c r="AB128" s="109" t="str">
        <f>TEXT(Z128,"###,###")</f>
        <v>6,242</v>
      </c>
      <c r="AD128" s="127">
        <f>Z128/$Z$7*100</f>
        <v>45.799398341771223</v>
      </c>
    </row>
    <row r="130" spans="19:20" x14ac:dyDescent="0.25">
      <c r="S130" s="101" t="s">
        <v>282</v>
      </c>
      <c r="T130" s="127">
        <v>81.260547362242278</v>
      </c>
    </row>
    <row r="131" spans="19:20" x14ac:dyDescent="0.25">
      <c r="S131" s="101" t="s">
        <v>283</v>
      </c>
      <c r="T131" s="127">
        <v>10.712451390417492</v>
      </c>
    </row>
    <row r="132" spans="19:20" x14ac:dyDescent="0.25">
      <c r="S132" s="101" t="s">
        <v>284</v>
      </c>
      <c r="T132" s="127">
        <v>8.0196639518673418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FD05E5A5-AE27-430C-893A-6A6FFADD08B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B107F7E8-623B-43F8-A640-CBF67743E97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971D7855-F0C9-42FF-B446-13742A23E23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F3EE3162-B657-4BB8-810C-20372EA3606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D3AE23-60A0-4897-9542-06858FCEC8B2}">
  <sheetPr codeName="Sheet132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179</v>
      </c>
      <c r="T1" s="99"/>
      <c r="U1" s="99"/>
      <c r="V1" s="99"/>
      <c r="W1" s="99"/>
      <c r="X1" s="99"/>
      <c r="Y1" s="100" t="s">
        <v>266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204</v>
      </c>
      <c r="Y2" s="103" t="s">
        <v>281</v>
      </c>
      <c r="Z2" s="103" t="s">
        <v>287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60" t="s">
        <v>292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179</v>
      </c>
      <c r="Y3" s="105" t="s">
        <v>266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8.68 Towong, Victoria,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4825</v>
      </c>
      <c r="W4" s="108">
        <v>5319</v>
      </c>
      <c r="X4" s="108">
        <v>5054</v>
      </c>
      <c r="Y4" s="108">
        <v>5035</v>
      </c>
      <c r="Z4" s="108">
        <v>5098</v>
      </c>
      <c r="AB4" s="109" t="str">
        <f>TEXT(Z4,"###,###")</f>
        <v>5,098</v>
      </c>
      <c r="AD4" s="110">
        <f>Z4/Y4-1</f>
        <v>1.251241310824236E-2</v>
      </c>
      <c r="AF4" s="110">
        <f>Z4/V4-1</f>
        <v>5.6580310880828932E-2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2534</v>
      </c>
      <c r="W5" s="108">
        <v>2823</v>
      </c>
      <c r="X5" s="108">
        <v>2605</v>
      </c>
      <c r="Y5" s="108">
        <v>2598</v>
      </c>
      <c r="Z5" s="108">
        <v>2658</v>
      </c>
      <c r="AB5" s="109" t="str">
        <f>TEXT(Z5,"###,###")</f>
        <v>2,658</v>
      </c>
      <c r="AD5" s="110">
        <f t="shared" ref="AD5:AD9" si="0">Z5/Y5-1</f>
        <v>2.3094688221708903E-2</v>
      </c>
      <c r="AF5" s="110">
        <f t="shared" ref="AF5:AF9" si="1">Z5/V5-1</f>
        <v>4.8934490923441265E-2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2293</v>
      </c>
      <c r="W6" s="108">
        <v>2500</v>
      </c>
      <c r="X6" s="108">
        <v>2446</v>
      </c>
      <c r="Y6" s="108">
        <v>2441</v>
      </c>
      <c r="Z6" s="108">
        <v>2436</v>
      </c>
      <c r="AB6" s="109" t="str">
        <f>TEXT(Z6,"###,###")</f>
        <v>2,436</v>
      </c>
      <c r="AD6" s="110">
        <f t="shared" si="0"/>
        <v>-2.0483408439164741E-3</v>
      </c>
      <c r="AF6" s="110">
        <f t="shared" si="1"/>
        <v>6.2363715656345464E-2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3325</v>
      </c>
      <c r="W7" s="108">
        <v>3587</v>
      </c>
      <c r="X7" s="108">
        <v>3424</v>
      </c>
      <c r="Y7" s="108">
        <v>3488</v>
      </c>
      <c r="Z7" s="108">
        <v>3484</v>
      </c>
      <c r="AB7" s="109" t="str">
        <f>TEXT(Z7,"###,###")</f>
        <v>3,484</v>
      </c>
      <c r="AD7" s="110">
        <f t="shared" si="0"/>
        <v>-1.1467889908256534E-3</v>
      </c>
      <c r="AF7" s="110">
        <f t="shared" si="1"/>
        <v>4.7819548872180428E-2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5,098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3,484</v>
      </c>
      <c r="P8" s="67"/>
      <c r="S8" s="107" t="s">
        <v>84</v>
      </c>
      <c r="T8" s="108"/>
      <c r="U8" s="108"/>
      <c r="V8" s="108">
        <v>33108</v>
      </c>
      <c r="W8" s="108">
        <v>34072</v>
      </c>
      <c r="X8" s="108">
        <v>35587.5</v>
      </c>
      <c r="Y8" s="108">
        <v>36411.21</v>
      </c>
      <c r="Z8" s="108">
        <v>38884.67</v>
      </c>
      <c r="AB8" s="109" t="str">
        <f>TEXT(Z8,"$###,###")</f>
        <v>$38,885</v>
      </c>
      <c r="AD8" s="110">
        <f t="shared" si="0"/>
        <v>6.793127720831027E-2</v>
      </c>
      <c r="AF8" s="110">
        <f t="shared" si="1"/>
        <v>0.17447958197414515</v>
      </c>
    </row>
    <row r="9" spans="1:32" x14ac:dyDescent="0.25">
      <c r="A9" s="30" t="s">
        <v>14</v>
      </c>
      <c r="B9" s="71"/>
      <c r="C9" s="72"/>
      <c r="D9" s="73">
        <f>AD104</f>
        <v>61.063162024323262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53.214695752009192</v>
      </c>
      <c r="P9" s="74" t="s">
        <v>85</v>
      </c>
      <c r="S9" s="107" t="s">
        <v>7</v>
      </c>
      <c r="T9" s="108"/>
      <c r="U9" s="108"/>
      <c r="V9" s="108">
        <v>148256850</v>
      </c>
      <c r="W9" s="108">
        <v>159311836</v>
      </c>
      <c r="X9" s="108">
        <v>156011121</v>
      </c>
      <c r="Y9" s="108">
        <v>167049216</v>
      </c>
      <c r="Z9" s="108">
        <v>176633593</v>
      </c>
      <c r="AB9" s="109" t="str">
        <f>TEXT(Z9/1000000,"$#,###.0")&amp;" mil"</f>
        <v>$176.6 mil</v>
      </c>
      <c r="AD9" s="110">
        <f t="shared" si="0"/>
        <v>5.7374570378109446E-2</v>
      </c>
      <c r="AF9" s="110">
        <f t="shared" si="1"/>
        <v>0.19140257600239052</v>
      </c>
    </row>
    <row r="10" spans="1:32" x14ac:dyDescent="0.25">
      <c r="A10" s="30" t="s">
        <v>17</v>
      </c>
      <c r="B10" s="71"/>
      <c r="C10" s="72"/>
      <c r="D10" s="73">
        <f>AD105</f>
        <v>21.851706551588858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46.756601607347875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66.016073478760049</v>
      </c>
      <c r="P11" s="74" t="s">
        <v>85</v>
      </c>
      <c r="S11" s="107" t="s">
        <v>29</v>
      </c>
      <c r="T11" s="112"/>
      <c r="U11" s="112"/>
      <c r="V11" s="112">
        <v>3642</v>
      </c>
      <c r="W11" s="112">
        <v>4008</v>
      </c>
      <c r="X11" s="112">
        <v>3867</v>
      </c>
      <c r="Y11" s="112">
        <v>3796</v>
      </c>
      <c r="Z11" s="112">
        <v>3913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19.718714121699197</v>
      </c>
      <c r="P12" s="74" t="s">
        <v>85</v>
      </c>
      <c r="S12" s="107" t="s">
        <v>30</v>
      </c>
      <c r="T12" s="112"/>
      <c r="U12" s="112"/>
      <c r="V12" s="112">
        <v>1182</v>
      </c>
      <c r="W12" s="112">
        <v>1312</v>
      </c>
      <c r="X12" s="112">
        <v>1189</v>
      </c>
      <c r="Y12" s="112">
        <v>1241</v>
      </c>
      <c r="Z12" s="112">
        <v>1185</v>
      </c>
    </row>
    <row r="13" spans="1:32" ht="15" customHeight="1" x14ac:dyDescent="0.25">
      <c r="A13" s="30" t="s">
        <v>19</v>
      </c>
      <c r="B13" s="72"/>
      <c r="C13" s="72"/>
      <c r="D13" s="73">
        <f>AD108</f>
        <v>18.105139270302079</v>
      </c>
      <c r="E13" s="74" t="s">
        <v>85</v>
      </c>
      <c r="F13" s="24"/>
      <c r="G13" s="142" t="s">
        <v>285</v>
      </c>
      <c r="H13" s="143"/>
      <c r="I13" s="143"/>
      <c r="J13" s="143"/>
      <c r="K13" s="143"/>
      <c r="L13" s="143"/>
      <c r="M13" s="81"/>
      <c r="N13" s="72"/>
      <c r="O13" s="73">
        <f>T132</f>
        <v>14.437428243398392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18.163985876814436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47.2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23.224794036877206</v>
      </c>
      <c r="E15" s="74" t="s">
        <v>85</v>
      </c>
      <c r="F15" s="24"/>
      <c r="G15" s="33" t="s">
        <v>279</v>
      </c>
      <c r="H15" s="72"/>
      <c r="I15" s="72"/>
      <c r="J15" s="72"/>
      <c r="K15" s="82"/>
      <c r="L15" s="72"/>
      <c r="M15" s="72"/>
      <c r="N15" s="72"/>
      <c r="O15" s="73">
        <f>AB38</f>
        <v>16.188289322617681</v>
      </c>
      <c r="P15" s="74" t="s">
        <v>85</v>
      </c>
      <c r="S15" s="115" t="s">
        <v>61</v>
      </c>
      <c r="T15" s="115"/>
      <c r="U15" s="116"/>
      <c r="V15" s="116">
        <v>547</v>
      </c>
      <c r="W15" s="116">
        <v>556</v>
      </c>
      <c r="X15" s="116">
        <v>561</v>
      </c>
      <c r="Y15" s="112">
        <v>612</v>
      </c>
      <c r="Z15" s="112">
        <v>577</v>
      </c>
      <c r="AB15" s="117">
        <f t="shared" ref="AB15:AB34" si="2">IF(Z15="np",0,Z15/$Z$34)</f>
        <v>0.11318163985876814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22.361710474695958</v>
      </c>
      <c r="E16" s="85" t="s">
        <v>85</v>
      </c>
      <c r="F16" s="24"/>
      <c r="G16" s="86" t="s">
        <v>280</v>
      </c>
      <c r="H16" s="35"/>
      <c r="I16" s="35"/>
      <c r="J16" s="35"/>
      <c r="K16" s="36"/>
      <c r="L16" s="35"/>
      <c r="M16" s="35"/>
      <c r="N16" s="35"/>
      <c r="O16" s="84">
        <f>AB37</f>
        <v>83.811710677382322</v>
      </c>
      <c r="P16" s="37" t="s">
        <v>85</v>
      </c>
      <c r="S16" s="115" t="s">
        <v>62</v>
      </c>
      <c r="T16" s="115"/>
      <c r="U16" s="116"/>
      <c r="V16" s="116">
        <v>19</v>
      </c>
      <c r="W16" s="116">
        <v>16</v>
      </c>
      <c r="X16" s="116">
        <v>14</v>
      </c>
      <c r="Y16" s="112">
        <v>18</v>
      </c>
      <c r="Z16" s="112">
        <v>14</v>
      </c>
      <c r="AB16" s="117">
        <f t="shared" si="2"/>
        <v>2.7461749705766968E-3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236</v>
      </c>
      <c r="W17" s="116">
        <v>338</v>
      </c>
      <c r="X17" s="116">
        <v>264</v>
      </c>
      <c r="Y17" s="112">
        <v>238</v>
      </c>
      <c r="Z17" s="112">
        <v>226</v>
      </c>
      <c r="AB17" s="117">
        <f t="shared" si="2"/>
        <v>4.433111023930953E-2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289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66</v>
      </c>
      <c r="W18" s="116">
        <v>70</v>
      </c>
      <c r="X18" s="116">
        <v>70</v>
      </c>
      <c r="Y18" s="112">
        <v>73</v>
      </c>
      <c r="Z18" s="112">
        <v>68</v>
      </c>
      <c r="AB18" s="117">
        <f t="shared" si="2"/>
        <v>1.3338564142801098E-2</v>
      </c>
    </row>
    <row r="19" spans="1:28" x14ac:dyDescent="0.25">
      <c r="A19" s="63" t="str">
        <f>$S$1&amp;" ("&amp;$V$2&amp;" to "&amp;$Z$2&amp;")"</f>
        <v>Towong (2016-17 to 2020-21)</v>
      </c>
      <c r="B19" s="63"/>
      <c r="C19" s="63"/>
      <c r="D19" s="63"/>
      <c r="E19" s="63"/>
      <c r="F19" s="63"/>
      <c r="G19" s="63" t="str">
        <f>$S$1&amp;" ("&amp;$V$2&amp;" to "&amp;$Z$2&amp;")"</f>
        <v>Towong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309</v>
      </c>
      <c r="W19" s="116">
        <v>412</v>
      </c>
      <c r="X19" s="116">
        <v>361</v>
      </c>
      <c r="Y19" s="112">
        <v>368</v>
      </c>
      <c r="Z19" s="112">
        <v>389</v>
      </c>
      <c r="AB19" s="117">
        <f t="shared" si="2"/>
        <v>7.6304433111023931E-2</v>
      </c>
    </row>
    <row r="20" spans="1:28" x14ac:dyDescent="0.25">
      <c r="S20" s="115" t="s">
        <v>66</v>
      </c>
      <c r="T20" s="115"/>
      <c r="U20" s="116"/>
      <c r="V20" s="116">
        <v>106</v>
      </c>
      <c r="W20" s="116">
        <v>133</v>
      </c>
      <c r="X20" s="116">
        <v>131</v>
      </c>
      <c r="Y20" s="112">
        <v>102</v>
      </c>
      <c r="Z20" s="112">
        <v>133</v>
      </c>
      <c r="AB20" s="117">
        <f t="shared" si="2"/>
        <v>2.608866222047862E-2</v>
      </c>
    </row>
    <row r="21" spans="1:28" x14ac:dyDescent="0.25">
      <c r="S21" s="115" t="s">
        <v>67</v>
      </c>
      <c r="T21" s="115"/>
      <c r="U21" s="116"/>
      <c r="V21" s="116">
        <v>269</v>
      </c>
      <c r="W21" s="116">
        <v>322</v>
      </c>
      <c r="X21" s="116">
        <v>323</v>
      </c>
      <c r="Y21" s="112">
        <v>306</v>
      </c>
      <c r="Z21" s="112">
        <v>266</v>
      </c>
      <c r="AB21" s="117">
        <f t="shared" si="2"/>
        <v>5.217732444095724E-2</v>
      </c>
    </row>
    <row r="22" spans="1:28" x14ac:dyDescent="0.25">
      <c r="S22" s="115" t="s">
        <v>68</v>
      </c>
      <c r="T22" s="115"/>
      <c r="U22" s="116"/>
      <c r="V22" s="116">
        <v>244</v>
      </c>
      <c r="W22" s="116">
        <v>326</v>
      </c>
      <c r="X22" s="116">
        <v>261</v>
      </c>
      <c r="Y22" s="112">
        <v>234</v>
      </c>
      <c r="Z22" s="112">
        <v>306</v>
      </c>
      <c r="AB22" s="117">
        <f t="shared" si="2"/>
        <v>6.0023538642604943E-2</v>
      </c>
    </row>
    <row r="23" spans="1:28" x14ac:dyDescent="0.25">
      <c r="S23" s="115" t="s">
        <v>69</v>
      </c>
      <c r="T23" s="115"/>
      <c r="U23" s="116"/>
      <c r="V23" s="116">
        <v>197</v>
      </c>
      <c r="W23" s="116">
        <v>227</v>
      </c>
      <c r="X23" s="116">
        <v>206</v>
      </c>
      <c r="Y23" s="112">
        <v>208</v>
      </c>
      <c r="Z23" s="112">
        <v>212</v>
      </c>
      <c r="AB23" s="117">
        <f t="shared" si="2"/>
        <v>4.1584935268732838E-2</v>
      </c>
    </row>
    <row r="24" spans="1:28" x14ac:dyDescent="0.25">
      <c r="S24" s="115" t="s">
        <v>70</v>
      </c>
      <c r="T24" s="115"/>
      <c r="U24" s="116"/>
      <c r="V24" s="116">
        <v>11</v>
      </c>
      <c r="W24" s="116">
        <v>18</v>
      </c>
      <c r="X24" s="116">
        <v>8</v>
      </c>
      <c r="Y24" s="112">
        <v>15</v>
      </c>
      <c r="Z24" s="112">
        <v>18</v>
      </c>
      <c r="AB24" s="117">
        <f t="shared" si="2"/>
        <v>3.5307963907414671E-3</v>
      </c>
    </row>
    <row r="25" spans="1:28" x14ac:dyDescent="0.25">
      <c r="S25" s="115" t="s">
        <v>71</v>
      </c>
      <c r="T25" s="115"/>
      <c r="U25" s="116"/>
      <c r="V25" s="116">
        <v>102</v>
      </c>
      <c r="W25" s="116">
        <v>117</v>
      </c>
      <c r="X25" s="116">
        <v>109</v>
      </c>
      <c r="Y25" s="112">
        <v>83</v>
      </c>
      <c r="Z25" s="112">
        <v>103</v>
      </c>
      <c r="AB25" s="117">
        <f t="shared" si="2"/>
        <v>2.020400156924284E-2</v>
      </c>
    </row>
    <row r="26" spans="1:28" x14ac:dyDescent="0.25">
      <c r="S26" s="115" t="s">
        <v>72</v>
      </c>
      <c r="T26" s="115"/>
      <c r="U26" s="116"/>
      <c r="V26" s="116">
        <v>58</v>
      </c>
      <c r="W26" s="116">
        <v>81</v>
      </c>
      <c r="X26" s="116">
        <v>69</v>
      </c>
      <c r="Y26" s="112">
        <v>75</v>
      </c>
      <c r="Z26" s="112">
        <v>73</v>
      </c>
      <c r="AB26" s="117">
        <f t="shared" si="2"/>
        <v>1.4319340918007061E-2</v>
      </c>
    </row>
    <row r="27" spans="1:28" x14ac:dyDescent="0.25">
      <c r="S27" s="115" t="s">
        <v>73</v>
      </c>
      <c r="T27" s="115"/>
      <c r="U27" s="116"/>
      <c r="V27" s="116">
        <v>184</v>
      </c>
      <c r="W27" s="116">
        <v>205</v>
      </c>
      <c r="X27" s="116">
        <v>190</v>
      </c>
      <c r="Y27" s="112">
        <v>225</v>
      </c>
      <c r="Z27" s="112">
        <v>220</v>
      </c>
      <c r="AB27" s="117">
        <f t="shared" si="2"/>
        <v>4.3154178109062379E-2</v>
      </c>
    </row>
    <row r="28" spans="1:28" x14ac:dyDescent="0.25">
      <c r="S28" s="115" t="s">
        <v>74</v>
      </c>
      <c r="T28" s="115"/>
      <c r="U28" s="116"/>
      <c r="V28" s="116">
        <v>173</v>
      </c>
      <c r="W28" s="116">
        <v>204</v>
      </c>
      <c r="X28" s="116">
        <v>183</v>
      </c>
      <c r="Y28" s="112">
        <v>210</v>
      </c>
      <c r="Z28" s="112">
        <v>257</v>
      </c>
      <c r="AB28" s="117">
        <f t="shared" si="2"/>
        <v>5.0411926245586505E-2</v>
      </c>
    </row>
    <row r="29" spans="1:28" x14ac:dyDescent="0.25">
      <c r="S29" s="115" t="s">
        <v>75</v>
      </c>
      <c r="T29" s="115"/>
      <c r="U29" s="116"/>
      <c r="V29" s="116">
        <v>314</v>
      </c>
      <c r="W29" s="116">
        <v>321</v>
      </c>
      <c r="X29" s="116">
        <v>480</v>
      </c>
      <c r="Y29" s="112">
        <v>321</v>
      </c>
      <c r="Z29" s="112">
        <v>348</v>
      </c>
      <c r="AB29" s="117">
        <f t="shared" si="2"/>
        <v>6.8262063554335034E-2</v>
      </c>
    </row>
    <row r="30" spans="1:28" x14ac:dyDescent="0.25">
      <c r="S30" s="115" t="s">
        <v>76</v>
      </c>
      <c r="T30" s="115"/>
      <c r="U30" s="116"/>
      <c r="V30" s="116">
        <v>353</v>
      </c>
      <c r="W30" s="116">
        <v>372</v>
      </c>
      <c r="X30" s="116">
        <v>264</v>
      </c>
      <c r="Y30" s="112">
        <v>385</v>
      </c>
      <c r="Z30" s="112">
        <v>382</v>
      </c>
      <c r="AB30" s="117">
        <f t="shared" si="2"/>
        <v>7.4931345625735585E-2</v>
      </c>
    </row>
    <row r="31" spans="1:28" x14ac:dyDescent="0.25">
      <c r="S31" s="115" t="s">
        <v>77</v>
      </c>
      <c r="T31" s="115"/>
      <c r="U31" s="116"/>
      <c r="V31" s="116">
        <v>568</v>
      </c>
      <c r="W31" s="116">
        <v>603</v>
      </c>
      <c r="X31" s="116">
        <v>621</v>
      </c>
      <c r="Y31" s="112">
        <v>629</v>
      </c>
      <c r="Z31" s="112">
        <v>661</v>
      </c>
      <c r="AB31" s="117">
        <f t="shared" si="2"/>
        <v>0.12965868968222832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42</v>
      </c>
      <c r="W32" s="116">
        <v>59</v>
      </c>
      <c r="X32" s="116">
        <v>53</v>
      </c>
      <c r="Y32" s="112">
        <v>71</v>
      </c>
      <c r="Z32" s="112">
        <v>70</v>
      </c>
      <c r="AB32" s="117">
        <f t="shared" si="2"/>
        <v>1.3730874852883483E-2</v>
      </c>
    </row>
    <row r="33" spans="19:32" x14ac:dyDescent="0.25">
      <c r="S33" s="115" t="s">
        <v>79</v>
      </c>
      <c r="T33" s="115"/>
      <c r="U33" s="116"/>
      <c r="V33" s="116">
        <v>112</v>
      </c>
      <c r="W33" s="116">
        <v>145</v>
      </c>
      <c r="X33" s="116">
        <v>155</v>
      </c>
      <c r="Y33" s="112">
        <v>152</v>
      </c>
      <c r="Z33" s="112">
        <v>151</v>
      </c>
      <c r="AB33" s="117">
        <f t="shared" si="2"/>
        <v>2.9619458611220086E-2</v>
      </c>
    </row>
    <row r="34" spans="19:32" x14ac:dyDescent="0.25">
      <c r="S34" s="118" t="s">
        <v>53</v>
      </c>
      <c r="T34" s="118"/>
      <c r="U34" s="119"/>
      <c r="V34" s="119">
        <v>4825</v>
      </c>
      <c r="W34" s="119">
        <v>5318</v>
      </c>
      <c r="X34" s="119">
        <v>5048</v>
      </c>
      <c r="Y34" s="120">
        <v>5037</v>
      </c>
      <c r="Z34" s="120">
        <v>5098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2808</v>
      </c>
      <c r="W37" s="112">
        <v>3023</v>
      </c>
      <c r="X37" s="112">
        <v>2864</v>
      </c>
      <c r="Y37" s="112">
        <v>2934</v>
      </c>
      <c r="Z37" s="112">
        <v>2920</v>
      </c>
      <c r="AB37" s="132">
        <f>Z37/Z40*100</f>
        <v>83.811710677382322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517</v>
      </c>
      <c r="W38" s="112">
        <v>562</v>
      </c>
      <c r="X38" s="112">
        <v>561</v>
      </c>
      <c r="Y38" s="112">
        <v>552</v>
      </c>
      <c r="Z38" s="112">
        <v>564</v>
      </c>
      <c r="AB38" s="132">
        <f>Z38/Z40*100</f>
        <v>16.188289322617681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3325</v>
      </c>
      <c r="W40" s="112">
        <v>3585</v>
      </c>
      <c r="X40" s="112">
        <v>3425</v>
      </c>
      <c r="Y40" s="112">
        <v>3486</v>
      </c>
      <c r="Z40" s="112">
        <v>3484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5</v>
      </c>
      <c r="W44" s="112">
        <v>8</v>
      </c>
      <c r="X44" s="112">
        <v>3</v>
      </c>
      <c r="Y44" s="112">
        <v>5</v>
      </c>
      <c r="Z44" s="112">
        <v>8</v>
      </c>
    </row>
    <row r="45" spans="19:32" x14ac:dyDescent="0.25">
      <c r="S45" s="115" t="s">
        <v>37</v>
      </c>
      <c r="T45" s="115"/>
      <c r="U45" s="112"/>
      <c r="V45" s="112">
        <v>39</v>
      </c>
      <c r="W45" s="112">
        <v>65</v>
      </c>
      <c r="X45" s="112">
        <v>55</v>
      </c>
      <c r="Y45" s="112">
        <v>56</v>
      </c>
      <c r="Z45" s="112">
        <v>65</v>
      </c>
    </row>
    <row r="46" spans="19:32" x14ac:dyDescent="0.25">
      <c r="S46" s="115" t="s">
        <v>38</v>
      </c>
      <c r="T46" s="115"/>
      <c r="U46" s="112"/>
      <c r="V46" s="112">
        <v>159</v>
      </c>
      <c r="W46" s="112">
        <v>175</v>
      </c>
      <c r="X46" s="112">
        <v>177</v>
      </c>
      <c r="Y46" s="112">
        <v>156</v>
      </c>
      <c r="Z46" s="112">
        <v>130</v>
      </c>
    </row>
    <row r="47" spans="19:32" x14ac:dyDescent="0.25">
      <c r="S47" s="115" t="s">
        <v>39</v>
      </c>
      <c r="T47" s="115"/>
      <c r="U47" s="112"/>
      <c r="V47" s="112">
        <v>189</v>
      </c>
      <c r="W47" s="112">
        <v>199</v>
      </c>
      <c r="X47" s="112">
        <v>185</v>
      </c>
      <c r="Y47" s="112">
        <v>166</v>
      </c>
      <c r="Z47" s="112">
        <v>181</v>
      </c>
    </row>
    <row r="48" spans="19:32" x14ac:dyDescent="0.25">
      <c r="S48" s="115" t="s">
        <v>40</v>
      </c>
      <c r="T48" s="115"/>
      <c r="U48" s="112"/>
      <c r="V48" s="112">
        <v>203</v>
      </c>
      <c r="W48" s="112">
        <v>248</v>
      </c>
      <c r="X48" s="112">
        <v>213</v>
      </c>
      <c r="Y48" s="112">
        <v>200</v>
      </c>
      <c r="Z48" s="112">
        <v>253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158</v>
      </c>
      <c r="W49" s="112">
        <v>183</v>
      </c>
      <c r="X49" s="112">
        <v>175</v>
      </c>
      <c r="Y49" s="112">
        <v>208</v>
      </c>
      <c r="Z49" s="112">
        <v>198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Towong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165</v>
      </c>
      <c r="W50" s="112">
        <v>209</v>
      </c>
      <c r="X50" s="112">
        <v>177</v>
      </c>
      <c r="Y50" s="112">
        <v>167</v>
      </c>
      <c r="Z50" s="112">
        <v>198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178</v>
      </c>
      <c r="W51" s="112">
        <v>196</v>
      </c>
      <c r="X51" s="112">
        <v>182</v>
      </c>
      <c r="Y51" s="112">
        <v>191</v>
      </c>
      <c r="Z51" s="112">
        <v>181</v>
      </c>
    </row>
    <row r="52" spans="1:26" ht="15" customHeight="1" x14ac:dyDescent="0.25">
      <c r="S52" s="115" t="s">
        <v>44</v>
      </c>
      <c r="T52" s="115"/>
      <c r="U52" s="112"/>
      <c r="V52" s="112">
        <v>224</v>
      </c>
      <c r="W52" s="112">
        <v>252</v>
      </c>
      <c r="X52" s="112">
        <v>210</v>
      </c>
      <c r="Y52" s="112">
        <v>209</v>
      </c>
      <c r="Z52" s="112">
        <v>205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322</v>
      </c>
      <c r="W53" s="112">
        <v>324</v>
      </c>
      <c r="X53" s="112">
        <v>262</v>
      </c>
      <c r="Y53" s="112">
        <v>268</v>
      </c>
      <c r="Z53" s="112">
        <v>267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297</v>
      </c>
      <c r="W54" s="112">
        <v>336</v>
      </c>
      <c r="X54" s="112">
        <v>323</v>
      </c>
      <c r="Y54" s="112">
        <v>298</v>
      </c>
      <c r="Z54" s="112">
        <v>287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277</v>
      </c>
      <c r="W55" s="112">
        <v>293</v>
      </c>
      <c r="X55" s="112">
        <v>282</v>
      </c>
      <c r="Y55" s="112">
        <v>284</v>
      </c>
      <c r="Z55" s="112">
        <v>268</v>
      </c>
    </row>
    <row r="56" spans="1:26" ht="15" customHeight="1" x14ac:dyDescent="0.25">
      <c r="S56" s="115" t="s">
        <v>48</v>
      </c>
      <c r="T56" s="115"/>
      <c r="U56" s="112"/>
      <c r="V56" s="112">
        <v>169</v>
      </c>
      <c r="W56" s="112">
        <v>155</v>
      </c>
      <c r="X56" s="112">
        <v>176</v>
      </c>
      <c r="Y56" s="112">
        <v>194</v>
      </c>
      <c r="Z56" s="112">
        <v>210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86</v>
      </c>
      <c r="W57" s="112">
        <v>99</v>
      </c>
      <c r="X57" s="112">
        <v>103</v>
      </c>
      <c r="Y57" s="112">
        <v>109</v>
      </c>
      <c r="Z57" s="112">
        <v>119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30</v>
      </c>
      <c r="W58" s="112">
        <v>40</v>
      </c>
      <c r="X58" s="112">
        <v>49</v>
      </c>
      <c r="Y58" s="112">
        <v>58</v>
      </c>
      <c r="Z58" s="112">
        <v>52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16</v>
      </c>
      <c r="W59" s="112">
        <v>17</v>
      </c>
      <c r="X59" s="112">
        <v>12</v>
      </c>
      <c r="Y59" s="112">
        <v>18</v>
      </c>
      <c r="Z59" s="112">
        <v>22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17</v>
      </c>
      <c r="W60" s="112">
        <v>24</v>
      </c>
      <c r="X60" s="112">
        <v>13</v>
      </c>
      <c r="Y60" s="112">
        <v>15</v>
      </c>
      <c r="Z60" s="112">
        <v>14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2535</v>
      </c>
      <c r="W61" s="112">
        <v>2822</v>
      </c>
      <c r="X61" s="112">
        <v>2607</v>
      </c>
      <c r="Y61" s="112">
        <v>2597</v>
      </c>
      <c r="Z61" s="112">
        <v>2658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3</v>
      </c>
      <c r="X63" s="112">
        <v>0</v>
      </c>
      <c r="Y63" s="112">
        <v>6</v>
      </c>
      <c r="Z63" s="112">
        <v>8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46</v>
      </c>
      <c r="W64" s="112">
        <v>60</v>
      </c>
      <c r="X64" s="112">
        <v>53</v>
      </c>
      <c r="Y64" s="112">
        <v>52</v>
      </c>
      <c r="Z64" s="112">
        <v>60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Towong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121</v>
      </c>
      <c r="W65" s="112">
        <v>126</v>
      </c>
      <c r="X65" s="112">
        <v>148</v>
      </c>
      <c r="Y65" s="112">
        <v>140</v>
      </c>
      <c r="Z65" s="112">
        <v>150</v>
      </c>
    </row>
    <row r="66" spans="1:26" x14ac:dyDescent="0.25">
      <c r="S66" s="115" t="s">
        <v>39</v>
      </c>
      <c r="T66" s="115"/>
      <c r="U66" s="112"/>
      <c r="V66" s="112">
        <v>166</v>
      </c>
      <c r="W66" s="112">
        <v>159</v>
      </c>
      <c r="X66" s="112">
        <v>181</v>
      </c>
      <c r="Y66" s="112">
        <v>174</v>
      </c>
      <c r="Z66" s="112">
        <v>178</v>
      </c>
    </row>
    <row r="67" spans="1:26" x14ac:dyDescent="0.25">
      <c r="S67" s="115" t="s">
        <v>40</v>
      </c>
      <c r="T67" s="115"/>
      <c r="U67" s="112"/>
      <c r="V67" s="112">
        <v>174</v>
      </c>
      <c r="W67" s="112">
        <v>209</v>
      </c>
      <c r="X67" s="112">
        <v>169</v>
      </c>
      <c r="Y67" s="112">
        <v>200</v>
      </c>
      <c r="Z67" s="112">
        <v>167</v>
      </c>
    </row>
    <row r="68" spans="1:26" x14ac:dyDescent="0.25">
      <c r="S68" s="115" t="s">
        <v>41</v>
      </c>
      <c r="T68" s="115"/>
      <c r="U68" s="112"/>
      <c r="V68" s="112">
        <v>164</v>
      </c>
      <c r="W68" s="112">
        <v>206</v>
      </c>
      <c r="X68" s="112">
        <v>193</v>
      </c>
      <c r="Y68" s="112">
        <v>197</v>
      </c>
      <c r="Z68" s="112">
        <v>186</v>
      </c>
    </row>
    <row r="69" spans="1:26" x14ac:dyDescent="0.25">
      <c r="S69" s="115" t="s">
        <v>42</v>
      </c>
      <c r="T69" s="115"/>
      <c r="U69" s="112"/>
      <c r="V69" s="112">
        <v>174</v>
      </c>
      <c r="W69" s="112">
        <v>160</v>
      </c>
      <c r="X69" s="112">
        <v>196</v>
      </c>
      <c r="Y69" s="112">
        <v>202</v>
      </c>
      <c r="Z69" s="112">
        <v>199</v>
      </c>
    </row>
    <row r="70" spans="1:26" x14ac:dyDescent="0.25">
      <c r="S70" s="115" t="s">
        <v>43</v>
      </c>
      <c r="T70" s="115"/>
      <c r="U70" s="112"/>
      <c r="V70" s="112">
        <v>176</v>
      </c>
      <c r="W70" s="112">
        <v>211</v>
      </c>
      <c r="X70" s="112">
        <v>197</v>
      </c>
      <c r="Y70" s="112">
        <v>179</v>
      </c>
      <c r="Z70" s="112">
        <v>197</v>
      </c>
    </row>
    <row r="71" spans="1:26" x14ac:dyDescent="0.25">
      <c r="S71" s="115" t="s">
        <v>44</v>
      </c>
      <c r="T71" s="115"/>
      <c r="U71" s="112"/>
      <c r="V71" s="112">
        <v>248</v>
      </c>
      <c r="W71" s="112">
        <v>266</v>
      </c>
      <c r="X71" s="112">
        <v>247</v>
      </c>
      <c r="Y71" s="112">
        <v>230</v>
      </c>
      <c r="Z71" s="112">
        <v>216</v>
      </c>
    </row>
    <row r="72" spans="1:26" x14ac:dyDescent="0.25">
      <c r="S72" s="115" t="s">
        <v>45</v>
      </c>
      <c r="T72" s="115"/>
      <c r="U72" s="112"/>
      <c r="V72" s="112">
        <v>284</v>
      </c>
      <c r="W72" s="112">
        <v>302</v>
      </c>
      <c r="X72" s="112">
        <v>270</v>
      </c>
      <c r="Y72" s="112">
        <v>235</v>
      </c>
      <c r="Z72" s="112">
        <v>242</v>
      </c>
    </row>
    <row r="73" spans="1:26" x14ac:dyDescent="0.25">
      <c r="S73" s="115" t="s">
        <v>46</v>
      </c>
      <c r="T73" s="115"/>
      <c r="U73" s="112"/>
      <c r="V73" s="112">
        <v>272</v>
      </c>
      <c r="W73" s="112">
        <v>280</v>
      </c>
      <c r="X73" s="112">
        <v>291</v>
      </c>
      <c r="Y73" s="112">
        <v>331</v>
      </c>
      <c r="Z73" s="112">
        <v>305</v>
      </c>
    </row>
    <row r="74" spans="1:26" x14ac:dyDescent="0.25">
      <c r="S74" s="115" t="s">
        <v>47</v>
      </c>
      <c r="T74" s="115"/>
      <c r="U74" s="112"/>
      <c r="V74" s="112">
        <v>218</v>
      </c>
      <c r="W74" s="112">
        <v>252</v>
      </c>
      <c r="X74" s="112">
        <v>219</v>
      </c>
      <c r="Y74" s="112">
        <v>210</v>
      </c>
      <c r="Z74" s="112">
        <v>248</v>
      </c>
    </row>
    <row r="75" spans="1:26" x14ac:dyDescent="0.25">
      <c r="S75" s="115" t="s">
        <v>48</v>
      </c>
      <c r="T75" s="115"/>
      <c r="U75" s="112"/>
      <c r="V75" s="112">
        <v>117</v>
      </c>
      <c r="W75" s="112">
        <v>133</v>
      </c>
      <c r="X75" s="112">
        <v>151</v>
      </c>
      <c r="Y75" s="112">
        <v>154</v>
      </c>
      <c r="Z75" s="112">
        <v>142</v>
      </c>
    </row>
    <row r="76" spans="1:26" x14ac:dyDescent="0.25">
      <c r="S76" s="115" t="s">
        <v>49</v>
      </c>
      <c r="T76" s="115"/>
      <c r="U76" s="112"/>
      <c r="V76" s="112">
        <v>70</v>
      </c>
      <c r="W76" s="112">
        <v>67</v>
      </c>
      <c r="X76" s="112">
        <v>72</v>
      </c>
      <c r="Y76" s="112">
        <v>63</v>
      </c>
      <c r="Z76" s="112">
        <v>74</v>
      </c>
    </row>
    <row r="77" spans="1:26" x14ac:dyDescent="0.25">
      <c r="S77" s="115" t="s">
        <v>50</v>
      </c>
      <c r="T77" s="115"/>
      <c r="U77" s="112"/>
      <c r="V77" s="112">
        <v>23</v>
      </c>
      <c r="W77" s="112">
        <v>35</v>
      </c>
      <c r="X77" s="112">
        <v>35</v>
      </c>
      <c r="Y77" s="112">
        <v>44</v>
      </c>
      <c r="Z77" s="112">
        <v>40</v>
      </c>
    </row>
    <row r="78" spans="1:26" x14ac:dyDescent="0.25">
      <c r="S78" s="115" t="s">
        <v>51</v>
      </c>
      <c r="T78" s="115"/>
      <c r="U78" s="112"/>
      <c r="V78" s="112">
        <v>16</v>
      </c>
      <c r="W78" s="112">
        <v>21</v>
      </c>
      <c r="X78" s="112">
        <v>13</v>
      </c>
      <c r="Y78" s="112">
        <v>9</v>
      </c>
      <c r="Z78" s="112">
        <v>13</v>
      </c>
    </row>
    <row r="79" spans="1:26" x14ac:dyDescent="0.25">
      <c r="S79" s="115" t="s">
        <v>52</v>
      </c>
      <c r="T79" s="115"/>
      <c r="U79" s="112"/>
      <c r="V79" s="112">
        <v>14</v>
      </c>
      <c r="W79" s="112">
        <v>14</v>
      </c>
      <c r="X79" s="112">
        <v>9</v>
      </c>
      <c r="Y79" s="112">
        <v>16</v>
      </c>
      <c r="Z79" s="112">
        <v>11</v>
      </c>
    </row>
    <row r="80" spans="1:26" x14ac:dyDescent="0.25">
      <c r="S80" s="118" t="s">
        <v>53</v>
      </c>
      <c r="T80" s="118"/>
      <c r="U80" s="112"/>
      <c r="V80" s="112">
        <v>2293</v>
      </c>
      <c r="W80" s="112">
        <v>2494</v>
      </c>
      <c r="X80" s="112">
        <v>2446</v>
      </c>
      <c r="Y80" s="112">
        <v>2439</v>
      </c>
      <c r="Z80" s="112">
        <v>2436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Towong</v>
      </c>
      <c r="D83" s="144"/>
      <c r="E83" s="144"/>
      <c r="F83" s="144"/>
      <c r="G83" s="144"/>
      <c r="H83" s="47"/>
      <c r="I83" s="47"/>
      <c r="J83" s="145" t="str">
        <f>'State data for spotlight'!A1</f>
        <v>Victoria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155</v>
      </c>
      <c r="W83" s="112">
        <v>175</v>
      </c>
      <c r="X83" s="112">
        <v>182</v>
      </c>
      <c r="Y83" s="112">
        <v>181</v>
      </c>
      <c r="Z83" s="112">
        <v>180</v>
      </c>
      <c r="AD83" s="117"/>
    </row>
    <row r="84" spans="1:30" ht="15" customHeight="1" x14ac:dyDescent="0.25">
      <c r="A84" s="46"/>
      <c r="B84" s="46"/>
      <c r="C84" s="48"/>
      <c r="D84" s="139" t="s">
        <v>0</v>
      </c>
      <c r="E84" s="139"/>
      <c r="F84" s="139" t="s">
        <v>201</v>
      </c>
      <c r="G84" s="139"/>
      <c r="H84" s="48"/>
      <c r="I84" s="48"/>
      <c r="J84" s="48"/>
      <c r="K84" s="48"/>
      <c r="L84" s="139" t="s">
        <v>0</v>
      </c>
      <c r="M84" s="139"/>
      <c r="N84" s="139" t="s">
        <v>201</v>
      </c>
      <c r="O84" s="139"/>
      <c r="S84" s="115" t="s">
        <v>57</v>
      </c>
      <c r="T84" s="115"/>
      <c r="U84" s="112"/>
      <c r="V84" s="112">
        <v>135</v>
      </c>
      <c r="W84" s="112">
        <v>141</v>
      </c>
      <c r="X84" s="112">
        <v>132</v>
      </c>
      <c r="Y84" s="112">
        <v>143</v>
      </c>
      <c r="Z84" s="112">
        <v>143</v>
      </c>
    </row>
    <row r="85" spans="1:30" ht="15" customHeight="1" x14ac:dyDescent="0.25">
      <c r="A85" s="46"/>
      <c r="B85" s="46"/>
      <c r="C85" s="58" t="s">
        <v>1</v>
      </c>
      <c r="D85" s="139" t="s">
        <v>2</v>
      </c>
      <c r="E85" s="139"/>
      <c r="F85" s="139" t="str">
        <f>"since "&amp;$V$2</f>
        <v>since 2016-17</v>
      </c>
      <c r="G85" s="139"/>
      <c r="H85" s="48"/>
      <c r="I85" s="48"/>
      <c r="J85" s="48"/>
      <c r="K85" s="58" t="s">
        <v>1</v>
      </c>
      <c r="L85" s="139" t="s">
        <v>2</v>
      </c>
      <c r="M85" s="139"/>
      <c r="N85" s="139" t="str">
        <f>"since "&amp;$V$2</f>
        <v>since 2016-17</v>
      </c>
      <c r="O85" s="139"/>
      <c r="S85" s="115" t="s">
        <v>195</v>
      </c>
      <c r="T85" s="115"/>
      <c r="U85" s="112"/>
      <c r="V85" s="112">
        <v>281</v>
      </c>
      <c r="W85" s="112">
        <v>307</v>
      </c>
      <c r="X85" s="112">
        <v>293</v>
      </c>
      <c r="Y85" s="112">
        <v>292</v>
      </c>
      <c r="Z85" s="112">
        <v>302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5,098</v>
      </c>
      <c r="D86" s="96">
        <f t="shared" ref="D86:D91" si="4">AD4</f>
        <v>1.251241310824236E-2</v>
      </c>
      <c r="E86" s="97">
        <f t="shared" ref="E86:E91" si="5">AD4</f>
        <v>1.251241310824236E-2</v>
      </c>
      <c r="F86" s="96">
        <f t="shared" ref="F86:F91" si="6">AF4</f>
        <v>5.6580310880828932E-2</v>
      </c>
      <c r="G86" s="97">
        <f t="shared" ref="G86:G91" si="7">AF4</f>
        <v>5.6580310880828932E-2</v>
      </c>
      <c r="H86" s="57"/>
      <c r="I86" s="57"/>
      <c r="J86" s="140" t="str">
        <f>'State data for spotlight'!J4</f>
        <v>5,274,707</v>
      </c>
      <c r="K86" s="140"/>
      <c r="L86" s="96">
        <f>'State data for spotlight'!L4</f>
        <v>1.4421743640712803E-2</v>
      </c>
      <c r="M86" s="97">
        <f>'State data for spotlight'!L4</f>
        <v>1.4421743640712803E-2</v>
      </c>
      <c r="N86" s="96">
        <f>'State data for spotlight'!N4</f>
        <v>8.438148994686534E-2</v>
      </c>
      <c r="O86" s="97">
        <f>'State data for spotlight'!N4</f>
        <v>8.438148994686534E-2</v>
      </c>
      <c r="S86" s="115" t="s">
        <v>196</v>
      </c>
      <c r="T86" s="115"/>
      <c r="U86" s="112"/>
      <c r="V86" s="112">
        <v>92</v>
      </c>
      <c r="W86" s="112">
        <v>103</v>
      </c>
      <c r="X86" s="112">
        <v>95</v>
      </c>
      <c r="Y86" s="112">
        <v>88</v>
      </c>
      <c r="Z86" s="112">
        <v>95</v>
      </c>
    </row>
    <row r="87" spans="1:30" ht="15" customHeight="1" x14ac:dyDescent="0.25">
      <c r="A87" s="98" t="s">
        <v>4</v>
      </c>
      <c r="B87" s="49"/>
      <c r="C87" s="57" t="str">
        <f t="shared" si="3"/>
        <v>2,658</v>
      </c>
      <c r="D87" s="96">
        <f t="shared" si="4"/>
        <v>2.3094688221708903E-2</v>
      </c>
      <c r="E87" s="97">
        <f t="shared" si="5"/>
        <v>2.3094688221708903E-2</v>
      </c>
      <c r="F87" s="96">
        <f t="shared" si="6"/>
        <v>4.8934490923441265E-2</v>
      </c>
      <c r="G87" s="97">
        <f t="shared" si="7"/>
        <v>4.8934490923441265E-2</v>
      </c>
      <c r="H87" s="57"/>
      <c r="I87" s="57"/>
      <c r="J87" s="140" t="str">
        <f>'State data for spotlight'!J5</f>
        <v>2,678,317</v>
      </c>
      <c r="K87" s="140"/>
      <c r="L87" s="96">
        <f>'State data for spotlight'!L5</f>
        <v>7.6054295905234603E-3</v>
      </c>
      <c r="M87" s="97">
        <f>'State data for spotlight'!L5</f>
        <v>7.6054295905234603E-3</v>
      </c>
      <c r="N87" s="96">
        <f>'State data for spotlight'!N5</f>
        <v>7.1082164833552008E-2</v>
      </c>
      <c r="O87" s="97">
        <f>'State data for spotlight'!N5</f>
        <v>7.1082164833552008E-2</v>
      </c>
      <c r="S87" s="115" t="s">
        <v>197</v>
      </c>
      <c r="T87" s="115"/>
      <c r="U87" s="112"/>
      <c r="V87" s="112">
        <v>53</v>
      </c>
      <c r="W87" s="112">
        <v>52</v>
      </c>
      <c r="X87" s="112">
        <v>42</v>
      </c>
      <c r="Y87" s="112">
        <v>35</v>
      </c>
      <c r="Z87" s="112">
        <v>34</v>
      </c>
    </row>
    <row r="88" spans="1:30" ht="15" customHeight="1" x14ac:dyDescent="0.25">
      <c r="A88" s="98" t="s">
        <v>5</v>
      </c>
      <c r="B88" s="49"/>
      <c r="C88" s="57" t="str">
        <f t="shared" si="3"/>
        <v>2,436</v>
      </c>
      <c r="D88" s="96">
        <f t="shared" si="4"/>
        <v>-2.0483408439164741E-3</v>
      </c>
      <c r="E88" s="97">
        <f t="shared" si="5"/>
        <v>-2.0483408439164741E-3</v>
      </c>
      <c r="F88" s="96">
        <f t="shared" si="6"/>
        <v>6.2363715656345464E-2</v>
      </c>
      <c r="G88" s="97">
        <f t="shared" si="7"/>
        <v>6.2363715656345464E-2</v>
      </c>
      <c r="H88" s="57"/>
      <c r="I88" s="57"/>
      <c r="J88" s="140" t="str">
        <f>'State data for spotlight'!J6</f>
        <v>2,593,620</v>
      </c>
      <c r="K88" s="140"/>
      <c r="L88" s="96">
        <f>'State data for spotlight'!L6</f>
        <v>2.0458990541862843E-2</v>
      </c>
      <c r="M88" s="97">
        <f>'State data for spotlight'!L6</f>
        <v>2.0458990541862843E-2</v>
      </c>
      <c r="N88" s="96">
        <f>'State data for spotlight'!N6</f>
        <v>9.7278654845571522E-2</v>
      </c>
      <c r="O88" s="97">
        <f>'State data for spotlight'!N6</f>
        <v>9.7278654845571522E-2</v>
      </c>
      <c r="S88" s="115" t="s">
        <v>198</v>
      </c>
      <c r="T88" s="115"/>
      <c r="U88" s="112"/>
      <c r="V88" s="112">
        <v>67</v>
      </c>
      <c r="W88" s="112">
        <v>67</v>
      </c>
      <c r="X88" s="112">
        <v>68</v>
      </c>
      <c r="Y88" s="112">
        <v>58</v>
      </c>
      <c r="Z88" s="112">
        <v>55</v>
      </c>
    </row>
    <row r="89" spans="1:30" ht="15" customHeight="1" x14ac:dyDescent="0.25">
      <c r="A89" s="49" t="s">
        <v>6</v>
      </c>
      <c r="B89" s="49"/>
      <c r="C89" s="57" t="str">
        <f t="shared" si="3"/>
        <v>3,484</v>
      </c>
      <c r="D89" s="96">
        <f t="shared" si="4"/>
        <v>-1.1467889908256534E-3</v>
      </c>
      <c r="E89" s="97">
        <f t="shared" si="5"/>
        <v>-1.1467889908256534E-3</v>
      </c>
      <c r="F89" s="96">
        <f t="shared" si="6"/>
        <v>4.7819548872180428E-2</v>
      </c>
      <c r="G89" s="97">
        <f t="shared" si="7"/>
        <v>4.7819548872180428E-2</v>
      </c>
      <c r="H89" s="57"/>
      <c r="I89" s="57"/>
      <c r="J89" s="140" t="str">
        <f>'State data for spotlight'!J7</f>
        <v>3,674,745</v>
      </c>
      <c r="K89" s="140"/>
      <c r="L89" s="96">
        <f>'State data for spotlight'!L7</f>
        <v>-4.8048916624486848E-3</v>
      </c>
      <c r="M89" s="97">
        <f>'State data for spotlight'!L7</f>
        <v>-4.8048916624486848E-3</v>
      </c>
      <c r="N89" s="96">
        <f>'State data for spotlight'!N7</f>
        <v>6.9960159780158238E-2</v>
      </c>
      <c r="O89" s="97">
        <f>'State data for spotlight'!N7</f>
        <v>6.9960159780158238E-2</v>
      </c>
      <c r="S89" s="115" t="s">
        <v>199</v>
      </c>
      <c r="T89" s="115"/>
      <c r="U89" s="112"/>
      <c r="V89" s="112">
        <v>173</v>
      </c>
      <c r="W89" s="112">
        <v>186</v>
      </c>
      <c r="X89" s="112">
        <v>186</v>
      </c>
      <c r="Y89" s="112">
        <v>190</v>
      </c>
      <c r="Z89" s="112">
        <v>190</v>
      </c>
    </row>
    <row r="90" spans="1:30" ht="15" customHeight="1" x14ac:dyDescent="0.25">
      <c r="A90" s="49" t="s">
        <v>98</v>
      </c>
      <c r="B90" s="49"/>
      <c r="C90" s="57" t="str">
        <f t="shared" si="3"/>
        <v>$38,885</v>
      </c>
      <c r="D90" s="96">
        <f t="shared" si="4"/>
        <v>6.793127720831027E-2</v>
      </c>
      <c r="E90" s="97">
        <f t="shared" si="5"/>
        <v>6.793127720831027E-2</v>
      </c>
      <c r="F90" s="96">
        <f t="shared" si="6"/>
        <v>0.17447958197414515</v>
      </c>
      <c r="G90" s="97">
        <f t="shared" si="7"/>
        <v>0.17447958197414515</v>
      </c>
      <c r="H90" s="57"/>
      <c r="I90" s="57"/>
      <c r="J90" s="57"/>
      <c r="K90" s="57" t="str">
        <f>'State data for spotlight'!J8</f>
        <v>$47,209</v>
      </c>
      <c r="L90" s="96">
        <f>'State data for spotlight'!L8</f>
        <v>5.506898121546655E-2</v>
      </c>
      <c r="M90" s="97">
        <f>'State data for spotlight'!L8</f>
        <v>5.506898121546655E-2</v>
      </c>
      <c r="N90" s="96">
        <f>'State data for spotlight'!N8</f>
        <v>0.1204561491199776</v>
      </c>
      <c r="O90" s="97">
        <f>'State data for spotlight'!N8</f>
        <v>0.1204561491199776</v>
      </c>
      <c r="S90" s="115" t="s">
        <v>58</v>
      </c>
      <c r="T90" s="115"/>
      <c r="U90" s="112"/>
      <c r="V90" s="112">
        <v>257</v>
      </c>
      <c r="W90" s="112">
        <v>274</v>
      </c>
      <c r="X90" s="112">
        <v>261</v>
      </c>
      <c r="Y90" s="112">
        <v>260</v>
      </c>
      <c r="Z90" s="112">
        <v>272</v>
      </c>
    </row>
    <row r="91" spans="1:30" ht="15" customHeight="1" x14ac:dyDescent="0.25">
      <c r="A91" s="49" t="s">
        <v>7</v>
      </c>
      <c r="B91" s="49"/>
      <c r="C91" s="57" t="str">
        <f t="shared" si="3"/>
        <v>$176.6 mil</v>
      </c>
      <c r="D91" s="96">
        <f t="shared" si="4"/>
        <v>5.7374570378109446E-2</v>
      </c>
      <c r="E91" s="97">
        <f t="shared" si="5"/>
        <v>5.7374570378109446E-2</v>
      </c>
      <c r="F91" s="96">
        <f t="shared" si="6"/>
        <v>0.19140257600239052</v>
      </c>
      <c r="G91" s="97">
        <f t="shared" si="7"/>
        <v>0.19140257600239052</v>
      </c>
      <c r="H91" s="57"/>
      <c r="I91" s="57"/>
      <c r="J91" s="57"/>
      <c r="K91" s="57" t="str">
        <f>'State data for spotlight'!J9</f>
        <v>$245.4 bil</v>
      </c>
      <c r="L91" s="96">
        <f>'State data for spotlight'!L9</f>
        <v>4.7371657837374626E-2</v>
      </c>
      <c r="M91" s="97">
        <f>'State data for spotlight'!L9</f>
        <v>4.7371657837374626E-2</v>
      </c>
      <c r="N91" s="96">
        <f>'State data for spotlight'!N9</f>
        <v>0.24227335855331145</v>
      </c>
      <c r="O91" s="97">
        <f>'State data for spotlight'!N9</f>
        <v>0.24227335855331145</v>
      </c>
      <c r="S91" s="118" t="s">
        <v>53</v>
      </c>
      <c r="T91" s="118"/>
      <c r="U91" s="112"/>
      <c r="V91" s="112">
        <v>1780</v>
      </c>
      <c r="W91" s="112">
        <v>1919</v>
      </c>
      <c r="X91" s="112">
        <v>1824</v>
      </c>
      <c r="Y91" s="112">
        <v>1855</v>
      </c>
      <c r="Z91" s="112">
        <v>1857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5" t="s">
        <v>202</v>
      </c>
      <c r="S93" s="115" t="s">
        <v>56</v>
      </c>
      <c r="T93" s="115"/>
      <c r="U93" s="112"/>
      <c r="V93" s="112">
        <v>106</v>
      </c>
      <c r="W93" s="112">
        <v>124</v>
      </c>
      <c r="X93" s="112">
        <v>123</v>
      </c>
      <c r="Y93" s="112">
        <v>113</v>
      </c>
      <c r="Z93" s="112">
        <v>97</v>
      </c>
    </row>
    <row r="94" spans="1:30" ht="15" customHeight="1" x14ac:dyDescent="0.25">
      <c r="A94" s="136" t="s">
        <v>203</v>
      </c>
      <c r="S94" s="115" t="s">
        <v>57</v>
      </c>
      <c r="T94" s="115"/>
      <c r="U94" s="112"/>
      <c r="V94" s="112">
        <v>309</v>
      </c>
      <c r="W94" s="112">
        <v>296</v>
      </c>
      <c r="X94" s="112">
        <v>310</v>
      </c>
      <c r="Y94" s="112">
        <v>329</v>
      </c>
      <c r="Z94" s="112">
        <v>329</v>
      </c>
    </row>
    <row r="95" spans="1:30" ht="15" customHeight="1" x14ac:dyDescent="0.25">
      <c r="A95" s="134" t="s">
        <v>286</v>
      </c>
      <c r="S95" s="115" t="s">
        <v>195</v>
      </c>
      <c r="T95" s="115"/>
      <c r="U95" s="112"/>
      <c r="V95" s="112">
        <v>46</v>
      </c>
      <c r="W95" s="112">
        <v>55</v>
      </c>
      <c r="X95" s="112">
        <v>55</v>
      </c>
      <c r="Y95" s="112">
        <v>54</v>
      </c>
      <c r="Z95" s="112">
        <v>62</v>
      </c>
    </row>
    <row r="96" spans="1:30" ht="15" customHeight="1" x14ac:dyDescent="0.25">
      <c r="A96" s="135" t="s">
        <v>278</v>
      </c>
      <c r="S96" s="115" t="s">
        <v>196</v>
      </c>
      <c r="T96" s="115"/>
      <c r="U96" s="112"/>
      <c r="V96" s="112">
        <v>194</v>
      </c>
      <c r="W96" s="112">
        <v>218</v>
      </c>
      <c r="X96" s="112">
        <v>219</v>
      </c>
      <c r="Y96" s="112">
        <v>214</v>
      </c>
      <c r="Z96" s="112">
        <v>209</v>
      </c>
    </row>
    <row r="97" spans="1:32" ht="15" customHeight="1" x14ac:dyDescent="0.25">
      <c r="A97" s="134" t="s">
        <v>290</v>
      </c>
      <c r="S97" s="115" t="s">
        <v>197</v>
      </c>
      <c r="T97" s="115"/>
      <c r="U97" s="112"/>
      <c r="V97" s="112">
        <v>237</v>
      </c>
      <c r="W97" s="112">
        <v>252</v>
      </c>
      <c r="X97" s="112">
        <v>244</v>
      </c>
      <c r="Y97" s="112">
        <v>245</v>
      </c>
      <c r="Z97" s="112">
        <v>254</v>
      </c>
    </row>
    <row r="98" spans="1:32" ht="15" customHeight="1" x14ac:dyDescent="0.25">
      <c r="A98" s="134" t="s">
        <v>291</v>
      </c>
      <c r="S98" s="115" t="s">
        <v>198</v>
      </c>
      <c r="T98" s="115"/>
      <c r="U98" s="112"/>
      <c r="V98" s="112">
        <v>115</v>
      </c>
      <c r="W98" s="112">
        <v>112</v>
      </c>
      <c r="X98" s="112">
        <v>115</v>
      </c>
      <c r="Y98" s="112">
        <v>120</v>
      </c>
      <c r="Z98" s="112">
        <v>123</v>
      </c>
    </row>
    <row r="99" spans="1:32" ht="15" customHeight="1" x14ac:dyDescent="0.25">
      <c r="S99" s="115" t="s">
        <v>199</v>
      </c>
      <c r="T99" s="115"/>
      <c r="U99" s="112"/>
      <c r="V99" s="112">
        <v>11</v>
      </c>
      <c r="W99" s="112">
        <v>12</v>
      </c>
      <c r="X99" s="112">
        <v>15</v>
      </c>
      <c r="Y99" s="112">
        <v>10</v>
      </c>
      <c r="Z99" s="112">
        <v>10</v>
      </c>
    </row>
    <row r="100" spans="1:32" ht="15" customHeight="1" x14ac:dyDescent="0.25">
      <c r="S100" s="115" t="s">
        <v>58</v>
      </c>
      <c r="T100" s="115"/>
      <c r="U100" s="112"/>
      <c r="V100" s="112">
        <v>114</v>
      </c>
      <c r="W100" s="112">
        <v>130</v>
      </c>
      <c r="X100" s="112">
        <v>131</v>
      </c>
      <c r="Y100" s="112">
        <v>136</v>
      </c>
      <c r="Z100" s="112">
        <v>122</v>
      </c>
    </row>
    <row r="101" spans="1:32" x14ac:dyDescent="0.25">
      <c r="A101" s="18"/>
      <c r="S101" s="118" t="s">
        <v>53</v>
      </c>
      <c r="T101" s="118"/>
      <c r="U101" s="112"/>
      <c r="V101" s="112">
        <v>1542</v>
      </c>
      <c r="W101" s="112">
        <v>1667</v>
      </c>
      <c r="X101" s="112">
        <v>1598</v>
      </c>
      <c r="Y101" s="112">
        <v>1630</v>
      </c>
      <c r="Z101" s="112">
        <v>1629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204</v>
      </c>
      <c r="Y103" s="106" t="s">
        <v>281</v>
      </c>
      <c r="Z103" s="106" t="s">
        <v>287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2848</v>
      </c>
      <c r="W104" s="112">
        <v>3011</v>
      </c>
      <c r="X104" s="112">
        <v>2962</v>
      </c>
      <c r="Y104" s="112">
        <v>3113</v>
      </c>
      <c r="Z104" s="112">
        <v>3113</v>
      </c>
      <c r="AB104" s="109" t="str">
        <f>TEXT(Z104,"###,###")</f>
        <v>3,113</v>
      </c>
      <c r="AD104" s="130">
        <f>Z104/($Z$4)*100</f>
        <v>61.063162024323262</v>
      </c>
      <c r="AF104" s="109"/>
    </row>
    <row r="105" spans="1:32" x14ac:dyDescent="0.25">
      <c r="S105" s="115" t="s">
        <v>17</v>
      </c>
      <c r="T105" s="115"/>
      <c r="U105" s="112"/>
      <c r="V105" s="112">
        <v>1059</v>
      </c>
      <c r="W105" s="112">
        <v>1078</v>
      </c>
      <c r="X105" s="112">
        <v>1112</v>
      </c>
      <c r="Y105" s="112">
        <v>1034</v>
      </c>
      <c r="Z105" s="112">
        <v>1114</v>
      </c>
      <c r="AB105" s="109" t="str">
        <f>TEXT(Z105,"###,###")</f>
        <v>1,114</v>
      </c>
      <c r="AD105" s="130">
        <f>Z105/($Z$4)*100</f>
        <v>21.851706551588858</v>
      </c>
      <c r="AF105" s="109"/>
    </row>
    <row r="106" spans="1:32" x14ac:dyDescent="0.25">
      <c r="S106" s="118" t="s">
        <v>53</v>
      </c>
      <c r="T106" s="118"/>
      <c r="U106" s="120"/>
      <c r="V106" s="120">
        <v>3907</v>
      </c>
      <c r="W106" s="120">
        <v>4089</v>
      </c>
      <c r="X106" s="120">
        <v>4074</v>
      </c>
      <c r="Y106" s="120">
        <v>4147</v>
      </c>
      <c r="Z106" s="120">
        <v>4227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939</v>
      </c>
      <c r="W108" s="112">
        <v>1097</v>
      </c>
      <c r="X108" s="112">
        <v>1013</v>
      </c>
      <c r="Y108" s="112">
        <v>960</v>
      </c>
      <c r="Z108" s="112">
        <v>923</v>
      </c>
      <c r="AB108" s="109" t="str">
        <f>TEXT(Z108,"###,###")</f>
        <v>923</v>
      </c>
      <c r="AD108" s="130">
        <f>Z108/($Z$4)*100</f>
        <v>18.105139270302079</v>
      </c>
      <c r="AF108" s="109"/>
    </row>
    <row r="109" spans="1:32" x14ac:dyDescent="0.25">
      <c r="S109" s="115" t="s">
        <v>20</v>
      </c>
      <c r="T109" s="115"/>
      <c r="U109" s="112"/>
      <c r="V109" s="112">
        <v>825</v>
      </c>
      <c r="W109" s="112">
        <v>870</v>
      </c>
      <c r="X109" s="112">
        <v>755</v>
      </c>
      <c r="Y109" s="112">
        <v>866</v>
      </c>
      <c r="Z109" s="112">
        <v>926</v>
      </c>
      <c r="AB109" s="109" t="str">
        <f>TEXT(Z109,"###,###")</f>
        <v>926</v>
      </c>
      <c r="AD109" s="130">
        <f>Z109/($Z$4)*100</f>
        <v>18.163985876814436</v>
      </c>
      <c r="AF109" s="109"/>
    </row>
    <row r="110" spans="1:32" x14ac:dyDescent="0.25">
      <c r="S110" s="115" t="s">
        <v>21</v>
      </c>
      <c r="T110" s="115"/>
      <c r="U110" s="112"/>
      <c r="V110" s="112">
        <v>1000</v>
      </c>
      <c r="W110" s="112">
        <v>1077</v>
      </c>
      <c r="X110" s="112">
        <v>1114</v>
      </c>
      <c r="Y110" s="112">
        <v>1128</v>
      </c>
      <c r="Z110" s="112">
        <v>1184</v>
      </c>
      <c r="AB110" s="109" t="str">
        <f>TEXT(Z110,"###,###")</f>
        <v>1,184</v>
      </c>
      <c r="AD110" s="130">
        <f>Z110/($Z$4)*100</f>
        <v>23.224794036877206</v>
      </c>
      <c r="AF110" s="109"/>
    </row>
    <row r="111" spans="1:32" x14ac:dyDescent="0.25">
      <c r="S111" s="115" t="s">
        <v>22</v>
      </c>
      <c r="T111" s="115"/>
      <c r="U111" s="112"/>
      <c r="V111" s="112">
        <v>1146</v>
      </c>
      <c r="W111" s="112">
        <v>1207</v>
      </c>
      <c r="X111" s="112">
        <v>1179</v>
      </c>
      <c r="Y111" s="112">
        <v>1058</v>
      </c>
      <c r="Z111" s="112">
        <v>1140</v>
      </c>
      <c r="AB111" s="109" t="str">
        <f>TEXT(Z111,"###,###")</f>
        <v>1,140</v>
      </c>
      <c r="AD111" s="130">
        <f>Z111/($Z$4)*100</f>
        <v>22.361710474695958</v>
      </c>
      <c r="AF111" s="109"/>
    </row>
    <row r="112" spans="1:32" x14ac:dyDescent="0.25">
      <c r="S112" s="118" t="s">
        <v>53</v>
      </c>
      <c r="T112" s="118"/>
      <c r="U112" s="112"/>
      <c r="V112" s="112">
        <v>4821</v>
      </c>
      <c r="W112" s="112">
        <v>5317</v>
      </c>
      <c r="X112" s="112">
        <v>5052</v>
      </c>
      <c r="Y112" s="112">
        <v>5036</v>
      </c>
      <c r="Z112" s="112">
        <v>5098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46.99</v>
      </c>
      <c r="W118" s="131">
        <v>46.96</v>
      </c>
      <c r="X118" s="131">
        <v>46.98</v>
      </c>
      <c r="Y118" s="131">
        <v>47.21</v>
      </c>
      <c r="Z118" s="131">
        <v>47.18</v>
      </c>
      <c r="AB118" s="109" t="str">
        <f>TEXT(Z118,"##.0")</f>
        <v>47.2</v>
      </c>
    </row>
    <row r="120" spans="19:32" x14ac:dyDescent="0.25">
      <c r="S120" s="101" t="s">
        <v>100</v>
      </c>
      <c r="T120" s="112"/>
      <c r="U120" s="112"/>
      <c r="V120" s="112">
        <v>2145</v>
      </c>
      <c r="W120" s="112">
        <v>2276</v>
      </c>
      <c r="X120" s="112">
        <v>2239</v>
      </c>
      <c r="Y120" s="112">
        <v>2244</v>
      </c>
      <c r="Z120" s="112">
        <v>2300</v>
      </c>
      <c r="AB120" s="109" t="str">
        <f>TEXT(Z120,"###,###")</f>
        <v>2,300</v>
      </c>
    </row>
    <row r="121" spans="19:32" x14ac:dyDescent="0.25">
      <c r="S121" s="101" t="s">
        <v>101</v>
      </c>
      <c r="T121" s="112"/>
      <c r="U121" s="112"/>
      <c r="V121" s="112">
        <v>673</v>
      </c>
      <c r="W121" s="112">
        <v>760</v>
      </c>
      <c r="X121" s="112">
        <v>684</v>
      </c>
      <c r="Y121" s="112">
        <v>722</v>
      </c>
      <c r="Z121" s="112">
        <v>687</v>
      </c>
      <c r="AB121" s="109" t="str">
        <f>TEXT(Z121,"###,###")</f>
        <v>687</v>
      </c>
    </row>
    <row r="122" spans="19:32" x14ac:dyDescent="0.25">
      <c r="S122" s="101" t="s">
        <v>102</v>
      </c>
      <c r="T122" s="112"/>
      <c r="U122" s="112"/>
      <c r="V122" s="112">
        <v>504</v>
      </c>
      <c r="W122" s="112">
        <v>548</v>
      </c>
      <c r="X122" s="112">
        <v>496</v>
      </c>
      <c r="Y122" s="112">
        <v>522</v>
      </c>
      <c r="Z122" s="112">
        <v>503</v>
      </c>
      <c r="AB122" s="109" t="str">
        <f>TEXT(Z122,"###,###")</f>
        <v>503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2649</v>
      </c>
      <c r="W124" s="112">
        <v>2824</v>
      </c>
      <c r="X124" s="112">
        <v>2735</v>
      </c>
      <c r="Y124" s="112">
        <v>2766</v>
      </c>
      <c r="Z124" s="112">
        <v>2803</v>
      </c>
      <c r="AB124" s="109" t="str">
        <f>TEXT(Z124,"###,###")</f>
        <v>2,803</v>
      </c>
      <c r="AD124" s="127">
        <f>Z124/$Z$7*100</f>
        <v>80.453501722158435</v>
      </c>
    </row>
    <row r="125" spans="19:32" x14ac:dyDescent="0.25">
      <c r="S125" s="101" t="s">
        <v>104</v>
      </c>
      <c r="T125" s="112"/>
      <c r="U125" s="112"/>
      <c r="V125" s="112">
        <v>1177</v>
      </c>
      <c r="W125" s="112">
        <v>1308</v>
      </c>
      <c r="X125" s="112">
        <v>1180</v>
      </c>
      <c r="Y125" s="112">
        <v>1244</v>
      </c>
      <c r="Z125" s="112">
        <v>1190</v>
      </c>
      <c r="AB125" s="109" t="str">
        <f>TEXT(Z125,"###,###")</f>
        <v>1,190</v>
      </c>
      <c r="AD125" s="127">
        <f>Z125/$Z$7*100</f>
        <v>34.156142365097594</v>
      </c>
    </row>
    <row r="127" spans="19:32" x14ac:dyDescent="0.25">
      <c r="S127" s="101" t="s">
        <v>105</v>
      </c>
      <c r="T127" s="112"/>
      <c r="U127" s="112"/>
      <c r="V127" s="112">
        <v>1779</v>
      </c>
      <c r="W127" s="112">
        <v>1915</v>
      </c>
      <c r="X127" s="112">
        <v>1823</v>
      </c>
      <c r="Y127" s="112">
        <v>1855</v>
      </c>
      <c r="Z127" s="112">
        <v>1854</v>
      </c>
      <c r="AB127" s="109" t="str">
        <f>TEXT(Z127,"###,###")</f>
        <v>1,854</v>
      </c>
      <c r="AD127" s="127">
        <f>Z127/$Z$7*100</f>
        <v>53.214695752009192</v>
      </c>
    </row>
    <row r="128" spans="19:32" x14ac:dyDescent="0.25">
      <c r="S128" s="101" t="s">
        <v>106</v>
      </c>
      <c r="T128" s="112"/>
      <c r="U128" s="112"/>
      <c r="V128" s="112">
        <v>1545</v>
      </c>
      <c r="W128" s="112">
        <v>1668</v>
      </c>
      <c r="X128" s="112">
        <v>1598</v>
      </c>
      <c r="Y128" s="112">
        <v>1634</v>
      </c>
      <c r="Z128" s="112">
        <v>1629</v>
      </c>
      <c r="AB128" s="109" t="str">
        <f>TEXT(Z128,"###,###")</f>
        <v>1,629</v>
      </c>
      <c r="AD128" s="127">
        <f>Z128/$Z$7*100</f>
        <v>46.756601607347875</v>
      </c>
    </row>
    <row r="130" spans="19:20" x14ac:dyDescent="0.25">
      <c r="S130" s="101" t="s">
        <v>282</v>
      </c>
      <c r="T130" s="127">
        <v>66.016073478760049</v>
      </c>
    </row>
    <row r="131" spans="19:20" x14ac:dyDescent="0.25">
      <c r="S131" s="101" t="s">
        <v>283</v>
      </c>
      <c r="T131" s="127">
        <v>19.718714121699197</v>
      </c>
    </row>
    <row r="132" spans="19:20" x14ac:dyDescent="0.25">
      <c r="S132" s="101" t="s">
        <v>284</v>
      </c>
      <c r="T132" s="127">
        <v>14.437428243398392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C24397BD-E951-462A-9331-CAAF7FE4773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B82A0C61-1473-4454-B7F5-D46A5AA6B92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6818B0B6-2458-4053-A8AB-A14B3A0F296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95EE53D1-21B5-4D6B-B05D-20699D40A99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DE40E-797A-4618-8733-63B6711BD8BF}">
  <sheetPr codeName="Sheet70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113</v>
      </c>
      <c r="T1" s="99"/>
      <c r="U1" s="99"/>
      <c r="V1" s="99"/>
      <c r="W1" s="99"/>
      <c r="X1" s="99"/>
      <c r="Y1" s="100" t="s">
        <v>210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204</v>
      </c>
      <c r="Y2" s="103" t="s">
        <v>281</v>
      </c>
      <c r="Z2" s="103" t="s">
        <v>287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60" t="s">
        <v>292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113</v>
      </c>
      <c r="Y3" s="105" t="s">
        <v>210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8.6 Baw Baw, Victoria,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37714</v>
      </c>
      <c r="W4" s="108">
        <v>39350</v>
      </c>
      <c r="X4" s="108">
        <v>41121</v>
      </c>
      <c r="Y4" s="108">
        <v>42209</v>
      </c>
      <c r="Z4" s="108">
        <v>44456</v>
      </c>
      <c r="AB4" s="109" t="str">
        <f>TEXT(Z4,"###,###")</f>
        <v>44,456</v>
      </c>
      <c r="AD4" s="110">
        <f>Z4/Y4-1</f>
        <v>5.3235092041981513E-2</v>
      </c>
      <c r="AF4" s="110">
        <f>Z4/V4-1</f>
        <v>0.17876650580686215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19208</v>
      </c>
      <c r="W5" s="108">
        <v>20209</v>
      </c>
      <c r="X5" s="108">
        <v>20555</v>
      </c>
      <c r="Y5" s="108">
        <v>21179</v>
      </c>
      <c r="Z5" s="108">
        <v>21972</v>
      </c>
      <c r="AB5" s="109" t="str">
        <f>TEXT(Z5,"###,###")</f>
        <v>21,972</v>
      </c>
      <c r="AD5" s="110">
        <f t="shared" ref="AD5:AD9" si="0">Z5/Y5-1</f>
        <v>3.7442749893762617E-2</v>
      </c>
      <c r="AF5" s="110">
        <f t="shared" ref="AF5:AF9" si="1">Z5/V5-1</f>
        <v>0.1438983756768013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18505</v>
      </c>
      <c r="W6" s="108">
        <v>19138</v>
      </c>
      <c r="X6" s="108">
        <v>20565</v>
      </c>
      <c r="Y6" s="108">
        <v>21031</v>
      </c>
      <c r="Z6" s="108">
        <v>22461</v>
      </c>
      <c r="AB6" s="109" t="str">
        <f>TEXT(Z6,"###,###")</f>
        <v>22,461</v>
      </c>
      <c r="AD6" s="110">
        <f t="shared" si="0"/>
        <v>6.7994864723503357E-2</v>
      </c>
      <c r="AF6" s="110">
        <f t="shared" si="1"/>
        <v>0.21378005944339362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26720</v>
      </c>
      <c r="W7" s="108">
        <v>28126</v>
      </c>
      <c r="X7" s="108">
        <v>28923</v>
      </c>
      <c r="Y7" s="108">
        <v>30335</v>
      </c>
      <c r="Z7" s="108">
        <v>31411</v>
      </c>
      <c r="AB7" s="109" t="str">
        <f>TEXT(Z7,"###,###")</f>
        <v>31,411</v>
      </c>
      <c r="AD7" s="110">
        <f t="shared" si="0"/>
        <v>3.5470578539640751E-2</v>
      </c>
      <c r="AF7" s="110">
        <f t="shared" si="1"/>
        <v>0.17556137724550891</v>
      </c>
    </row>
    <row r="8" spans="1:32" ht="17.25" customHeight="1" x14ac:dyDescent="0.25">
      <c r="A8" s="64" t="s">
        <v>12</v>
      </c>
      <c r="B8" s="65"/>
      <c r="C8" s="29"/>
      <c r="D8" s="66" t="str">
        <f>AB4</f>
        <v>44,456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31,411</v>
      </c>
      <c r="P8" s="67"/>
      <c r="S8" s="107" t="s">
        <v>84</v>
      </c>
      <c r="T8" s="108"/>
      <c r="U8" s="108"/>
      <c r="V8" s="108">
        <v>38668</v>
      </c>
      <c r="W8" s="108">
        <v>41672.93</v>
      </c>
      <c r="X8" s="108">
        <v>41635</v>
      </c>
      <c r="Y8" s="108">
        <v>42932.01</v>
      </c>
      <c r="Z8" s="108">
        <v>45708.93</v>
      </c>
      <c r="AB8" s="109" t="str">
        <f>TEXT(Z8,"$###,###")</f>
        <v>$45,709</v>
      </c>
      <c r="AD8" s="110">
        <f t="shared" si="0"/>
        <v>6.4681807350738918E-2</v>
      </c>
      <c r="AF8" s="110">
        <f t="shared" si="1"/>
        <v>0.18208673838833134</v>
      </c>
    </row>
    <row r="9" spans="1:32" x14ac:dyDescent="0.25">
      <c r="A9" s="30" t="s">
        <v>14</v>
      </c>
      <c r="B9" s="71"/>
      <c r="C9" s="72"/>
      <c r="D9" s="73">
        <f>AD104</f>
        <v>72.424419650890769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50.826143707618357</v>
      </c>
      <c r="P9" s="74" t="s">
        <v>85</v>
      </c>
      <c r="S9" s="107" t="s">
        <v>7</v>
      </c>
      <c r="T9" s="108"/>
      <c r="U9" s="108"/>
      <c r="V9" s="108">
        <v>1318520522</v>
      </c>
      <c r="W9" s="108">
        <v>1448683890</v>
      </c>
      <c r="X9" s="108">
        <v>1538499453</v>
      </c>
      <c r="Y9" s="108">
        <v>1679684840</v>
      </c>
      <c r="Z9" s="108">
        <v>1827611900</v>
      </c>
      <c r="AB9" s="109" t="str">
        <f>TEXT(Z9/1000000,"$#,###.0")&amp;" mil"</f>
        <v>$1,827.6 mil</v>
      </c>
      <c r="AD9" s="110">
        <f t="shared" si="0"/>
        <v>8.8068342630275742E-2</v>
      </c>
      <c r="AF9" s="110">
        <f t="shared" si="1"/>
        <v>0.38610804269302079</v>
      </c>
    </row>
    <row r="10" spans="1:32" x14ac:dyDescent="0.25">
      <c r="A10" s="30" t="s">
        <v>17</v>
      </c>
      <c r="B10" s="71"/>
      <c r="C10" s="72"/>
      <c r="D10" s="73">
        <f>AD105</f>
        <v>16.726651070721612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49.113367928432716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79.812804431568566</v>
      </c>
      <c r="P11" s="74" t="s">
        <v>85</v>
      </c>
      <c r="S11" s="107" t="s">
        <v>29</v>
      </c>
      <c r="T11" s="112"/>
      <c r="U11" s="112"/>
      <c r="V11" s="112">
        <v>31831</v>
      </c>
      <c r="W11" s="112">
        <v>33251</v>
      </c>
      <c r="X11" s="112">
        <v>35174</v>
      </c>
      <c r="Y11" s="112">
        <v>36069</v>
      </c>
      <c r="Z11" s="112">
        <v>38111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10.983413453885582</v>
      </c>
      <c r="P12" s="74" t="s">
        <v>85</v>
      </c>
      <c r="S12" s="107" t="s">
        <v>30</v>
      </c>
      <c r="T12" s="112"/>
      <c r="U12" s="112"/>
      <c r="V12" s="112">
        <v>5882</v>
      </c>
      <c r="W12" s="112">
        <v>6098</v>
      </c>
      <c r="X12" s="112">
        <v>5951</v>
      </c>
      <c r="Y12" s="112">
        <v>6136</v>
      </c>
      <c r="Z12" s="112">
        <v>6345</v>
      </c>
    </row>
    <row r="13" spans="1:32" ht="15" customHeight="1" x14ac:dyDescent="0.25">
      <c r="A13" s="30" t="s">
        <v>19</v>
      </c>
      <c r="B13" s="72"/>
      <c r="C13" s="72"/>
      <c r="D13" s="73">
        <f>AD108</f>
        <v>16.821126507108154</v>
      </c>
      <c r="E13" s="74" t="s">
        <v>85</v>
      </c>
      <c r="F13" s="24"/>
      <c r="G13" s="142" t="s">
        <v>285</v>
      </c>
      <c r="H13" s="143"/>
      <c r="I13" s="143"/>
      <c r="J13" s="143"/>
      <c r="K13" s="143"/>
      <c r="L13" s="143"/>
      <c r="M13" s="81"/>
      <c r="N13" s="72"/>
      <c r="O13" s="73">
        <f>T132</f>
        <v>9.2069657126484348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17.230520064783157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42.7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21.882310599244196</v>
      </c>
      <c r="E15" s="74" t="s">
        <v>85</v>
      </c>
      <c r="F15" s="24"/>
      <c r="G15" s="33" t="s">
        <v>279</v>
      </c>
      <c r="H15" s="72"/>
      <c r="I15" s="72"/>
      <c r="J15" s="72"/>
      <c r="K15" s="82"/>
      <c r="L15" s="72"/>
      <c r="M15" s="72"/>
      <c r="N15" s="72"/>
      <c r="O15" s="73">
        <f>AB38</f>
        <v>16.121740791442488</v>
      </c>
      <c r="P15" s="74" t="s">
        <v>85</v>
      </c>
      <c r="S15" s="115" t="s">
        <v>61</v>
      </c>
      <c r="T15" s="115"/>
      <c r="U15" s="116"/>
      <c r="V15" s="116">
        <v>2179</v>
      </c>
      <c r="W15" s="116">
        <v>2185</v>
      </c>
      <c r="X15" s="116">
        <v>2306</v>
      </c>
      <c r="Y15" s="112">
        <v>2381</v>
      </c>
      <c r="Z15" s="112">
        <v>2471</v>
      </c>
      <c r="AB15" s="117">
        <f t="shared" ref="AB15:AB34" si="2">IF(Z15="np",0,Z15/$Z$34)</f>
        <v>5.5583048407414071E-2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34.245096274968503</v>
      </c>
      <c r="E16" s="85" t="s">
        <v>85</v>
      </c>
      <c r="F16" s="24"/>
      <c r="G16" s="86" t="s">
        <v>280</v>
      </c>
      <c r="H16" s="35"/>
      <c r="I16" s="35"/>
      <c r="J16" s="35"/>
      <c r="K16" s="36"/>
      <c r="L16" s="35"/>
      <c r="M16" s="35"/>
      <c r="N16" s="35"/>
      <c r="O16" s="84">
        <f>AB37</f>
        <v>83.878259208557509</v>
      </c>
      <c r="P16" s="37" t="s">
        <v>85</v>
      </c>
      <c r="S16" s="115" t="s">
        <v>62</v>
      </c>
      <c r="T16" s="115"/>
      <c r="U16" s="116"/>
      <c r="V16" s="116">
        <v>185</v>
      </c>
      <c r="W16" s="116">
        <v>215</v>
      </c>
      <c r="X16" s="116">
        <v>229</v>
      </c>
      <c r="Y16" s="112">
        <v>292</v>
      </c>
      <c r="Z16" s="112">
        <v>281</v>
      </c>
      <c r="AB16" s="117">
        <f t="shared" si="2"/>
        <v>6.3208565772899048E-3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2437</v>
      </c>
      <c r="W17" s="116">
        <v>2555</v>
      </c>
      <c r="X17" s="116">
        <v>2505</v>
      </c>
      <c r="Y17" s="112">
        <v>2638</v>
      </c>
      <c r="Z17" s="112">
        <v>2779</v>
      </c>
      <c r="AB17" s="117">
        <f t="shared" si="2"/>
        <v>6.2511247075760307E-2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289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428</v>
      </c>
      <c r="W18" s="116">
        <v>437</v>
      </c>
      <c r="X18" s="116">
        <v>445</v>
      </c>
      <c r="Y18" s="112">
        <v>434</v>
      </c>
      <c r="Z18" s="112">
        <v>493</v>
      </c>
      <c r="AB18" s="117">
        <f t="shared" si="2"/>
        <v>1.1089616699658088E-2</v>
      </c>
    </row>
    <row r="19" spans="1:28" x14ac:dyDescent="0.25">
      <c r="A19" s="63" t="str">
        <f>$S$1&amp;" ("&amp;$V$2&amp;" to "&amp;$Z$2&amp;")"</f>
        <v>Baw Baw (2016-17 to 2020-21)</v>
      </c>
      <c r="B19" s="63"/>
      <c r="C19" s="63"/>
      <c r="D19" s="63"/>
      <c r="E19" s="63"/>
      <c r="F19" s="63"/>
      <c r="G19" s="63" t="str">
        <f>$S$1&amp;" ("&amp;$V$2&amp;" to "&amp;$Z$2&amp;")"</f>
        <v>Baw Baw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3133</v>
      </c>
      <c r="W19" s="116">
        <v>3789</v>
      </c>
      <c r="X19" s="116">
        <v>3945</v>
      </c>
      <c r="Y19" s="112">
        <v>4161</v>
      </c>
      <c r="Z19" s="112">
        <v>4518</v>
      </c>
      <c r="AB19" s="117">
        <f t="shared" si="2"/>
        <v>0.10162857657009178</v>
      </c>
    </row>
    <row r="20" spans="1:28" x14ac:dyDescent="0.25">
      <c r="S20" s="115" t="s">
        <v>66</v>
      </c>
      <c r="T20" s="115"/>
      <c r="U20" s="116"/>
      <c r="V20" s="116">
        <v>1306</v>
      </c>
      <c r="W20" s="116">
        <v>1352</v>
      </c>
      <c r="X20" s="116">
        <v>1500</v>
      </c>
      <c r="Y20" s="112">
        <v>1442</v>
      </c>
      <c r="Z20" s="112">
        <v>1457</v>
      </c>
      <c r="AB20" s="117">
        <f t="shared" si="2"/>
        <v>3.2773978765520961E-2</v>
      </c>
    </row>
    <row r="21" spans="1:28" x14ac:dyDescent="0.25">
      <c r="S21" s="115" t="s">
        <v>67</v>
      </c>
      <c r="T21" s="115"/>
      <c r="U21" s="116"/>
      <c r="V21" s="116">
        <v>2706</v>
      </c>
      <c r="W21" s="116">
        <v>2955</v>
      </c>
      <c r="X21" s="116">
        <v>3010</v>
      </c>
      <c r="Y21" s="112">
        <v>3406</v>
      </c>
      <c r="Z21" s="112">
        <v>3826</v>
      </c>
      <c r="AB21" s="117">
        <f t="shared" si="2"/>
        <v>8.6062623717833367E-2</v>
      </c>
    </row>
    <row r="22" spans="1:28" x14ac:dyDescent="0.25">
      <c r="S22" s="115" t="s">
        <v>68</v>
      </c>
      <c r="T22" s="115"/>
      <c r="U22" s="116"/>
      <c r="V22" s="116">
        <v>2425</v>
      </c>
      <c r="W22" s="116">
        <v>2258</v>
      </c>
      <c r="X22" s="116">
        <v>2395</v>
      </c>
      <c r="Y22" s="112">
        <v>2488</v>
      </c>
      <c r="Z22" s="112">
        <v>2690</v>
      </c>
      <c r="AB22" s="117">
        <f t="shared" si="2"/>
        <v>6.0509267590426491E-2</v>
      </c>
    </row>
    <row r="23" spans="1:28" x14ac:dyDescent="0.25">
      <c r="S23" s="115" t="s">
        <v>69</v>
      </c>
      <c r="T23" s="115"/>
      <c r="U23" s="116"/>
      <c r="V23" s="116">
        <v>1243</v>
      </c>
      <c r="W23" s="116">
        <v>1416</v>
      </c>
      <c r="X23" s="116">
        <v>1304</v>
      </c>
      <c r="Y23" s="112">
        <v>1236</v>
      </c>
      <c r="Z23" s="112">
        <v>1293</v>
      </c>
      <c r="AB23" s="117">
        <f t="shared" si="2"/>
        <v>2.9084937916141803E-2</v>
      </c>
    </row>
    <row r="24" spans="1:28" x14ac:dyDescent="0.25">
      <c r="S24" s="115" t="s">
        <v>70</v>
      </c>
      <c r="T24" s="115"/>
      <c r="U24" s="116"/>
      <c r="V24" s="116">
        <v>278</v>
      </c>
      <c r="W24" s="116">
        <v>280</v>
      </c>
      <c r="X24" s="116">
        <v>328</v>
      </c>
      <c r="Y24" s="112">
        <v>365</v>
      </c>
      <c r="Z24" s="112">
        <v>372</v>
      </c>
      <c r="AB24" s="117">
        <f t="shared" si="2"/>
        <v>8.3678243656649266E-3</v>
      </c>
    </row>
    <row r="25" spans="1:28" x14ac:dyDescent="0.25">
      <c r="S25" s="115" t="s">
        <v>71</v>
      </c>
      <c r="T25" s="115"/>
      <c r="U25" s="116"/>
      <c r="V25" s="116">
        <v>1194</v>
      </c>
      <c r="W25" s="116">
        <v>1313</v>
      </c>
      <c r="X25" s="116">
        <v>1361</v>
      </c>
      <c r="Y25" s="112">
        <v>1527</v>
      </c>
      <c r="Z25" s="112">
        <v>1518</v>
      </c>
      <c r="AB25" s="117">
        <f t="shared" si="2"/>
        <v>3.4146122008277845E-2</v>
      </c>
    </row>
    <row r="26" spans="1:28" x14ac:dyDescent="0.25">
      <c r="S26" s="115" t="s">
        <v>72</v>
      </c>
      <c r="T26" s="115"/>
      <c r="U26" s="116"/>
      <c r="V26" s="116">
        <v>558</v>
      </c>
      <c r="W26" s="116">
        <v>627</v>
      </c>
      <c r="X26" s="116">
        <v>653</v>
      </c>
      <c r="Y26" s="112">
        <v>687</v>
      </c>
      <c r="Z26" s="112">
        <v>708</v>
      </c>
      <c r="AB26" s="117">
        <f t="shared" si="2"/>
        <v>1.5925859276588086E-2</v>
      </c>
    </row>
    <row r="27" spans="1:28" x14ac:dyDescent="0.25">
      <c r="S27" s="115" t="s">
        <v>73</v>
      </c>
      <c r="T27" s="115"/>
      <c r="U27" s="116"/>
      <c r="V27" s="116">
        <v>1819</v>
      </c>
      <c r="W27" s="116">
        <v>2150</v>
      </c>
      <c r="X27" s="116">
        <v>2200</v>
      </c>
      <c r="Y27" s="112">
        <v>2202</v>
      </c>
      <c r="Z27" s="112">
        <v>2351</v>
      </c>
      <c r="AB27" s="117">
        <f t="shared" si="2"/>
        <v>5.2883750224941517E-2</v>
      </c>
    </row>
    <row r="28" spans="1:28" x14ac:dyDescent="0.25">
      <c r="S28" s="115" t="s">
        <v>74</v>
      </c>
      <c r="T28" s="115"/>
      <c r="U28" s="116"/>
      <c r="V28" s="116">
        <v>1888</v>
      </c>
      <c r="W28" s="116">
        <v>2218</v>
      </c>
      <c r="X28" s="116">
        <v>2487</v>
      </c>
      <c r="Y28" s="112">
        <v>2568</v>
      </c>
      <c r="Z28" s="112">
        <v>2678</v>
      </c>
      <c r="AB28" s="117">
        <f t="shared" si="2"/>
        <v>6.0239337772179234E-2</v>
      </c>
    </row>
    <row r="29" spans="1:28" x14ac:dyDescent="0.25">
      <c r="S29" s="115" t="s">
        <v>75</v>
      </c>
      <c r="T29" s="115"/>
      <c r="U29" s="116"/>
      <c r="V29" s="116">
        <v>1964</v>
      </c>
      <c r="W29" s="116">
        <v>1807</v>
      </c>
      <c r="X29" s="116">
        <v>3413</v>
      </c>
      <c r="Y29" s="112">
        <v>2009</v>
      </c>
      <c r="Z29" s="112">
        <v>2147</v>
      </c>
      <c r="AB29" s="117">
        <f t="shared" si="2"/>
        <v>4.8294943314738166E-2</v>
      </c>
    </row>
    <row r="30" spans="1:28" x14ac:dyDescent="0.25">
      <c r="S30" s="115" t="s">
        <v>76</v>
      </c>
      <c r="T30" s="115"/>
      <c r="U30" s="116"/>
      <c r="V30" s="116">
        <v>3411</v>
      </c>
      <c r="W30" s="116">
        <v>3515</v>
      </c>
      <c r="X30" s="116">
        <v>2527</v>
      </c>
      <c r="Y30" s="112">
        <v>3668</v>
      </c>
      <c r="Z30" s="112">
        <v>3676</v>
      </c>
      <c r="AB30" s="117">
        <f t="shared" si="2"/>
        <v>8.2688500989742661E-2</v>
      </c>
    </row>
    <row r="31" spans="1:28" x14ac:dyDescent="0.25">
      <c r="S31" s="115" t="s">
        <v>77</v>
      </c>
      <c r="T31" s="115"/>
      <c r="U31" s="116"/>
      <c r="V31" s="116">
        <v>3953</v>
      </c>
      <c r="W31" s="116">
        <v>4417</v>
      </c>
      <c r="X31" s="116">
        <v>4930</v>
      </c>
      <c r="Y31" s="112">
        <v>5210</v>
      </c>
      <c r="Z31" s="112">
        <v>5861</v>
      </c>
      <c r="AB31" s="117">
        <f t="shared" si="2"/>
        <v>0.13183822206226381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648</v>
      </c>
      <c r="W32" s="116">
        <v>783</v>
      </c>
      <c r="X32" s="116">
        <v>871</v>
      </c>
      <c r="Y32" s="112">
        <v>965</v>
      </c>
      <c r="Z32" s="112">
        <v>937</v>
      </c>
      <c r="AB32" s="117">
        <f t="shared" si="2"/>
        <v>2.107701997480655E-2</v>
      </c>
    </row>
    <row r="33" spans="19:32" x14ac:dyDescent="0.25">
      <c r="S33" s="115" t="s">
        <v>79</v>
      </c>
      <c r="T33" s="115"/>
      <c r="U33" s="116"/>
      <c r="V33" s="116">
        <v>1248</v>
      </c>
      <c r="W33" s="116">
        <v>1516</v>
      </c>
      <c r="X33" s="116">
        <v>1630</v>
      </c>
      <c r="Y33" s="112">
        <v>1718</v>
      </c>
      <c r="Z33" s="112">
        <v>1886</v>
      </c>
      <c r="AB33" s="117">
        <f t="shared" si="2"/>
        <v>4.2423969767860358E-2</v>
      </c>
    </row>
    <row r="34" spans="19:32" x14ac:dyDescent="0.25">
      <c r="S34" s="118" t="s">
        <v>53</v>
      </c>
      <c r="T34" s="118"/>
      <c r="U34" s="119"/>
      <c r="V34" s="119">
        <v>37716</v>
      </c>
      <c r="W34" s="119">
        <v>39354</v>
      </c>
      <c r="X34" s="119">
        <v>41125</v>
      </c>
      <c r="Y34" s="120">
        <v>42205</v>
      </c>
      <c r="Z34" s="120">
        <v>44456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22632</v>
      </c>
      <c r="W37" s="112">
        <v>24040</v>
      </c>
      <c r="X37" s="112">
        <v>23986</v>
      </c>
      <c r="Y37" s="112">
        <v>25509</v>
      </c>
      <c r="Z37" s="112">
        <v>26347</v>
      </c>
      <c r="AB37" s="132">
        <f>Z37/Z40*100</f>
        <v>83.878259208557509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4085</v>
      </c>
      <c r="W38" s="112">
        <v>4084</v>
      </c>
      <c r="X38" s="112">
        <v>4938</v>
      </c>
      <c r="Y38" s="112">
        <v>4834</v>
      </c>
      <c r="Z38" s="112">
        <v>5064</v>
      </c>
      <c r="AB38" s="132">
        <f>Z38/Z40*100</f>
        <v>16.121740791442488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26717</v>
      </c>
      <c r="W40" s="112">
        <v>28124</v>
      </c>
      <c r="X40" s="112">
        <v>28924</v>
      </c>
      <c r="Y40" s="112">
        <v>30343</v>
      </c>
      <c r="Z40" s="112">
        <v>31411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8</v>
      </c>
      <c r="W44" s="112">
        <v>11</v>
      </c>
      <c r="X44" s="112">
        <v>12</v>
      </c>
      <c r="Y44" s="112">
        <v>7</v>
      </c>
      <c r="Z44" s="112">
        <v>21</v>
      </c>
    </row>
    <row r="45" spans="19:32" x14ac:dyDescent="0.25">
      <c r="S45" s="115" t="s">
        <v>37</v>
      </c>
      <c r="T45" s="115"/>
      <c r="U45" s="112"/>
      <c r="V45" s="112">
        <v>426</v>
      </c>
      <c r="W45" s="112">
        <v>399</v>
      </c>
      <c r="X45" s="112">
        <v>427</v>
      </c>
      <c r="Y45" s="112">
        <v>485</v>
      </c>
      <c r="Z45" s="112">
        <v>542</v>
      </c>
    </row>
    <row r="46" spans="19:32" x14ac:dyDescent="0.25">
      <c r="S46" s="115" t="s">
        <v>38</v>
      </c>
      <c r="T46" s="115"/>
      <c r="U46" s="112"/>
      <c r="V46" s="112">
        <v>1210</v>
      </c>
      <c r="W46" s="112">
        <v>1273</v>
      </c>
      <c r="X46" s="112">
        <v>1203</v>
      </c>
      <c r="Y46" s="112">
        <v>1064</v>
      </c>
      <c r="Z46" s="112">
        <v>1142</v>
      </c>
    </row>
    <row r="47" spans="19:32" x14ac:dyDescent="0.25">
      <c r="S47" s="115" t="s">
        <v>39</v>
      </c>
      <c r="T47" s="115"/>
      <c r="U47" s="112"/>
      <c r="V47" s="112">
        <v>1679</v>
      </c>
      <c r="W47" s="112">
        <v>1805</v>
      </c>
      <c r="X47" s="112">
        <v>1814</v>
      </c>
      <c r="Y47" s="112">
        <v>1784</v>
      </c>
      <c r="Z47" s="112">
        <v>1826</v>
      </c>
    </row>
    <row r="48" spans="19:32" x14ac:dyDescent="0.25">
      <c r="S48" s="115" t="s">
        <v>40</v>
      </c>
      <c r="T48" s="115"/>
      <c r="U48" s="112"/>
      <c r="V48" s="112">
        <v>2065</v>
      </c>
      <c r="W48" s="112">
        <v>2181</v>
      </c>
      <c r="X48" s="112">
        <v>2262</v>
      </c>
      <c r="Y48" s="112">
        <v>2438</v>
      </c>
      <c r="Z48" s="112">
        <v>2515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1976</v>
      </c>
      <c r="W49" s="112">
        <v>2084</v>
      </c>
      <c r="X49" s="112">
        <v>2152</v>
      </c>
      <c r="Y49" s="112">
        <v>2253</v>
      </c>
      <c r="Z49" s="112">
        <v>2434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Baw Baw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1647</v>
      </c>
      <c r="W50" s="112">
        <v>1673</v>
      </c>
      <c r="X50" s="112">
        <v>1872</v>
      </c>
      <c r="Y50" s="112">
        <v>1980</v>
      </c>
      <c r="Z50" s="112">
        <v>2120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1623</v>
      </c>
      <c r="W51" s="112">
        <v>1712</v>
      </c>
      <c r="X51" s="112">
        <v>1657</v>
      </c>
      <c r="Y51" s="112">
        <v>1782</v>
      </c>
      <c r="Z51" s="112">
        <v>1900</v>
      </c>
    </row>
    <row r="52" spans="1:26" ht="15" customHeight="1" x14ac:dyDescent="0.25">
      <c r="S52" s="115" t="s">
        <v>44</v>
      </c>
      <c r="T52" s="115"/>
      <c r="U52" s="112"/>
      <c r="V52" s="112">
        <v>1865</v>
      </c>
      <c r="W52" s="112">
        <v>1946</v>
      </c>
      <c r="X52" s="112">
        <v>1980</v>
      </c>
      <c r="Y52" s="112">
        <v>1935</v>
      </c>
      <c r="Z52" s="112">
        <v>1890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1734</v>
      </c>
      <c r="W53" s="112">
        <v>1820</v>
      </c>
      <c r="X53" s="112">
        <v>1859</v>
      </c>
      <c r="Y53" s="112">
        <v>1950</v>
      </c>
      <c r="Z53" s="112">
        <v>2026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1928</v>
      </c>
      <c r="W54" s="112">
        <v>2024</v>
      </c>
      <c r="X54" s="112">
        <v>1891</v>
      </c>
      <c r="Y54" s="112">
        <v>1934</v>
      </c>
      <c r="Z54" s="112">
        <v>1926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1457</v>
      </c>
      <c r="W55" s="112">
        <v>1582</v>
      </c>
      <c r="X55" s="112">
        <v>1623</v>
      </c>
      <c r="Y55" s="112">
        <v>1719</v>
      </c>
      <c r="Z55" s="112">
        <v>1744</v>
      </c>
    </row>
    <row r="56" spans="1:26" ht="15" customHeight="1" x14ac:dyDescent="0.25">
      <c r="S56" s="115" t="s">
        <v>48</v>
      </c>
      <c r="T56" s="115"/>
      <c r="U56" s="112"/>
      <c r="V56" s="112">
        <v>863</v>
      </c>
      <c r="W56" s="112">
        <v>893</v>
      </c>
      <c r="X56" s="112">
        <v>966</v>
      </c>
      <c r="Y56" s="112">
        <v>963</v>
      </c>
      <c r="Z56" s="112">
        <v>977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397</v>
      </c>
      <c r="W57" s="112">
        <v>448</v>
      </c>
      <c r="X57" s="112">
        <v>460</v>
      </c>
      <c r="Y57" s="112">
        <v>475</v>
      </c>
      <c r="Z57" s="112">
        <v>489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183</v>
      </c>
      <c r="W58" s="112">
        <v>199</v>
      </c>
      <c r="X58" s="112">
        <v>214</v>
      </c>
      <c r="Y58" s="112">
        <v>225</v>
      </c>
      <c r="Z58" s="112">
        <v>244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93</v>
      </c>
      <c r="W59" s="112">
        <v>101</v>
      </c>
      <c r="X59" s="112">
        <v>99</v>
      </c>
      <c r="Y59" s="112">
        <v>108</v>
      </c>
      <c r="Z59" s="112">
        <v>106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56</v>
      </c>
      <c r="W60" s="112">
        <v>62</v>
      </c>
      <c r="X60" s="112">
        <v>60</v>
      </c>
      <c r="Y60" s="112">
        <v>70</v>
      </c>
      <c r="Z60" s="112">
        <v>70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19209</v>
      </c>
      <c r="W61" s="112">
        <v>20211</v>
      </c>
      <c r="X61" s="112">
        <v>20555</v>
      </c>
      <c r="Y61" s="112">
        <v>21178</v>
      </c>
      <c r="Z61" s="112">
        <v>21972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3</v>
      </c>
      <c r="W63" s="112">
        <v>4</v>
      </c>
      <c r="X63" s="112">
        <v>17</v>
      </c>
      <c r="Y63" s="112">
        <v>13</v>
      </c>
      <c r="Z63" s="112">
        <v>13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460</v>
      </c>
      <c r="W64" s="112">
        <v>429</v>
      </c>
      <c r="X64" s="112">
        <v>468</v>
      </c>
      <c r="Y64" s="112">
        <v>547</v>
      </c>
      <c r="Z64" s="112">
        <v>671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Baw Baw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1194</v>
      </c>
      <c r="W65" s="112">
        <v>1142</v>
      </c>
      <c r="X65" s="112">
        <v>1260</v>
      </c>
      <c r="Y65" s="112">
        <v>1335</v>
      </c>
      <c r="Z65" s="112">
        <v>1418</v>
      </c>
    </row>
    <row r="66" spans="1:26" x14ac:dyDescent="0.25">
      <c r="S66" s="115" t="s">
        <v>39</v>
      </c>
      <c r="T66" s="115"/>
      <c r="U66" s="112"/>
      <c r="V66" s="112">
        <v>1743</v>
      </c>
      <c r="W66" s="112">
        <v>1799</v>
      </c>
      <c r="X66" s="112">
        <v>1933</v>
      </c>
      <c r="Y66" s="112">
        <v>1896</v>
      </c>
      <c r="Z66" s="112">
        <v>2088</v>
      </c>
    </row>
    <row r="67" spans="1:26" x14ac:dyDescent="0.25">
      <c r="S67" s="115" t="s">
        <v>40</v>
      </c>
      <c r="T67" s="115"/>
      <c r="U67" s="112"/>
      <c r="V67" s="112">
        <v>2052</v>
      </c>
      <c r="W67" s="112">
        <v>2001</v>
      </c>
      <c r="X67" s="112">
        <v>2198</v>
      </c>
      <c r="Y67" s="112">
        <v>2365</v>
      </c>
      <c r="Z67" s="112">
        <v>2654</v>
      </c>
    </row>
    <row r="68" spans="1:26" x14ac:dyDescent="0.25">
      <c r="S68" s="115" t="s">
        <v>41</v>
      </c>
      <c r="T68" s="115"/>
      <c r="U68" s="112"/>
      <c r="V68" s="112">
        <v>1839</v>
      </c>
      <c r="W68" s="112">
        <v>1879</v>
      </c>
      <c r="X68" s="112">
        <v>2018</v>
      </c>
      <c r="Y68" s="112">
        <v>2100</v>
      </c>
      <c r="Z68" s="112">
        <v>2319</v>
      </c>
    </row>
    <row r="69" spans="1:26" x14ac:dyDescent="0.25">
      <c r="S69" s="115" t="s">
        <v>42</v>
      </c>
      <c r="T69" s="115"/>
      <c r="U69" s="112"/>
      <c r="V69" s="112">
        <v>1526</v>
      </c>
      <c r="W69" s="112">
        <v>1676</v>
      </c>
      <c r="X69" s="112">
        <v>1798</v>
      </c>
      <c r="Y69" s="112">
        <v>1910</v>
      </c>
      <c r="Z69" s="112">
        <v>2100</v>
      </c>
    </row>
    <row r="70" spans="1:26" x14ac:dyDescent="0.25">
      <c r="S70" s="115" t="s">
        <v>43</v>
      </c>
      <c r="T70" s="115"/>
      <c r="U70" s="112"/>
      <c r="V70" s="112">
        <v>1641</v>
      </c>
      <c r="W70" s="112">
        <v>1777</v>
      </c>
      <c r="X70" s="112">
        <v>1903</v>
      </c>
      <c r="Y70" s="112">
        <v>1873</v>
      </c>
      <c r="Z70" s="112">
        <v>1850</v>
      </c>
    </row>
    <row r="71" spans="1:26" x14ac:dyDescent="0.25">
      <c r="S71" s="115" t="s">
        <v>44</v>
      </c>
      <c r="T71" s="115"/>
      <c r="U71" s="112"/>
      <c r="V71" s="112">
        <v>1940</v>
      </c>
      <c r="W71" s="112">
        <v>1981</v>
      </c>
      <c r="X71" s="112">
        <v>2106</v>
      </c>
      <c r="Y71" s="112">
        <v>2075</v>
      </c>
      <c r="Z71" s="112">
        <v>2118</v>
      </c>
    </row>
    <row r="72" spans="1:26" x14ac:dyDescent="0.25">
      <c r="S72" s="115" t="s">
        <v>45</v>
      </c>
      <c r="T72" s="115"/>
      <c r="U72" s="112"/>
      <c r="V72" s="112">
        <v>1934</v>
      </c>
      <c r="W72" s="112">
        <v>1937</v>
      </c>
      <c r="X72" s="112">
        <v>2052</v>
      </c>
      <c r="Y72" s="112">
        <v>2044</v>
      </c>
      <c r="Z72" s="112">
        <v>2170</v>
      </c>
    </row>
    <row r="73" spans="1:26" x14ac:dyDescent="0.25">
      <c r="S73" s="115" t="s">
        <v>46</v>
      </c>
      <c r="T73" s="115"/>
      <c r="U73" s="112"/>
      <c r="V73" s="112">
        <v>1803</v>
      </c>
      <c r="W73" s="112">
        <v>1911</v>
      </c>
      <c r="X73" s="112">
        <v>1990</v>
      </c>
      <c r="Y73" s="112">
        <v>1992</v>
      </c>
      <c r="Z73" s="112">
        <v>2036</v>
      </c>
    </row>
    <row r="74" spans="1:26" x14ac:dyDescent="0.25">
      <c r="S74" s="115" t="s">
        <v>47</v>
      </c>
      <c r="T74" s="115"/>
      <c r="U74" s="112"/>
      <c r="V74" s="112">
        <v>1268</v>
      </c>
      <c r="W74" s="112">
        <v>1355</v>
      </c>
      <c r="X74" s="112">
        <v>1524</v>
      </c>
      <c r="Y74" s="112">
        <v>1516</v>
      </c>
      <c r="Z74" s="112">
        <v>1610</v>
      </c>
    </row>
    <row r="75" spans="1:26" x14ac:dyDescent="0.25">
      <c r="S75" s="115" t="s">
        <v>48</v>
      </c>
      <c r="T75" s="115"/>
      <c r="U75" s="112"/>
      <c r="V75" s="112">
        <v>620</v>
      </c>
      <c r="W75" s="112">
        <v>703</v>
      </c>
      <c r="X75" s="112">
        <v>748</v>
      </c>
      <c r="Y75" s="112">
        <v>743</v>
      </c>
      <c r="Z75" s="112">
        <v>771</v>
      </c>
    </row>
    <row r="76" spans="1:26" x14ac:dyDescent="0.25">
      <c r="S76" s="115" t="s">
        <v>49</v>
      </c>
      <c r="T76" s="115"/>
      <c r="U76" s="112"/>
      <c r="V76" s="112">
        <v>235</v>
      </c>
      <c r="W76" s="112">
        <v>252</v>
      </c>
      <c r="X76" s="112">
        <v>285</v>
      </c>
      <c r="Y76" s="112">
        <v>322</v>
      </c>
      <c r="Z76" s="112">
        <v>337</v>
      </c>
    </row>
    <row r="77" spans="1:26" x14ac:dyDescent="0.25">
      <c r="S77" s="115" t="s">
        <v>50</v>
      </c>
      <c r="T77" s="115"/>
      <c r="U77" s="112"/>
      <c r="V77" s="112">
        <v>131</v>
      </c>
      <c r="W77" s="112">
        <v>141</v>
      </c>
      <c r="X77" s="112">
        <v>139</v>
      </c>
      <c r="Y77" s="112">
        <v>148</v>
      </c>
      <c r="Z77" s="112">
        <v>142</v>
      </c>
    </row>
    <row r="78" spans="1:26" x14ac:dyDescent="0.25">
      <c r="S78" s="115" t="s">
        <v>51</v>
      </c>
      <c r="T78" s="115"/>
      <c r="U78" s="112"/>
      <c r="V78" s="112">
        <v>76</v>
      </c>
      <c r="W78" s="112">
        <v>85</v>
      </c>
      <c r="X78" s="112">
        <v>75</v>
      </c>
      <c r="Y78" s="112">
        <v>92</v>
      </c>
      <c r="Z78" s="112">
        <v>95</v>
      </c>
    </row>
    <row r="79" spans="1:26" x14ac:dyDescent="0.25">
      <c r="S79" s="115" t="s">
        <v>52</v>
      </c>
      <c r="T79" s="115"/>
      <c r="U79" s="112"/>
      <c r="V79" s="112">
        <v>42</v>
      </c>
      <c r="W79" s="112">
        <v>51</v>
      </c>
      <c r="X79" s="112">
        <v>47</v>
      </c>
      <c r="Y79" s="112">
        <v>64</v>
      </c>
      <c r="Z79" s="112">
        <v>69</v>
      </c>
    </row>
    <row r="80" spans="1:26" x14ac:dyDescent="0.25">
      <c r="S80" s="118" t="s">
        <v>53</v>
      </c>
      <c r="T80" s="118"/>
      <c r="U80" s="112"/>
      <c r="V80" s="112">
        <v>18506</v>
      </c>
      <c r="W80" s="112">
        <v>19139</v>
      </c>
      <c r="X80" s="112">
        <v>20566</v>
      </c>
      <c r="Y80" s="112">
        <v>21029</v>
      </c>
      <c r="Z80" s="112">
        <v>22461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Baw Baw</v>
      </c>
      <c r="D83" s="144"/>
      <c r="E83" s="144"/>
      <c r="F83" s="144"/>
      <c r="G83" s="144"/>
      <c r="H83" s="47"/>
      <c r="I83" s="47"/>
      <c r="J83" s="145" t="str">
        <f>'State data for spotlight'!A1</f>
        <v>Victoria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1421</v>
      </c>
      <c r="W83" s="112">
        <v>1499</v>
      </c>
      <c r="X83" s="112">
        <v>1565</v>
      </c>
      <c r="Y83" s="112">
        <v>1702</v>
      </c>
      <c r="Z83" s="112">
        <v>1746</v>
      </c>
      <c r="AD83" s="117"/>
    </row>
    <row r="84" spans="1:30" ht="15" customHeight="1" x14ac:dyDescent="0.25">
      <c r="A84" s="46"/>
      <c r="B84" s="46"/>
      <c r="C84" s="48"/>
      <c r="D84" s="139" t="s">
        <v>0</v>
      </c>
      <c r="E84" s="139"/>
      <c r="F84" s="139" t="s">
        <v>201</v>
      </c>
      <c r="G84" s="139"/>
      <c r="H84" s="48"/>
      <c r="I84" s="48"/>
      <c r="J84" s="48"/>
      <c r="K84" s="48"/>
      <c r="L84" s="139" t="s">
        <v>0</v>
      </c>
      <c r="M84" s="139"/>
      <c r="N84" s="139" t="s">
        <v>201</v>
      </c>
      <c r="O84" s="139"/>
      <c r="S84" s="115" t="s">
        <v>57</v>
      </c>
      <c r="T84" s="115"/>
      <c r="U84" s="112"/>
      <c r="V84" s="112">
        <v>1427</v>
      </c>
      <c r="W84" s="112">
        <v>1475</v>
      </c>
      <c r="X84" s="112">
        <v>1538</v>
      </c>
      <c r="Y84" s="112">
        <v>1590</v>
      </c>
      <c r="Z84" s="112">
        <v>1639</v>
      </c>
    </row>
    <row r="85" spans="1:30" ht="15" customHeight="1" x14ac:dyDescent="0.25">
      <c r="A85" s="46"/>
      <c r="B85" s="46"/>
      <c r="C85" s="58" t="s">
        <v>1</v>
      </c>
      <c r="D85" s="139" t="s">
        <v>2</v>
      </c>
      <c r="E85" s="139"/>
      <c r="F85" s="139" t="str">
        <f>"since "&amp;$V$2</f>
        <v>since 2016-17</v>
      </c>
      <c r="G85" s="139"/>
      <c r="H85" s="48"/>
      <c r="I85" s="48"/>
      <c r="J85" s="48"/>
      <c r="K85" s="58" t="s">
        <v>1</v>
      </c>
      <c r="L85" s="139" t="s">
        <v>2</v>
      </c>
      <c r="M85" s="139"/>
      <c r="N85" s="139" t="str">
        <f>"since "&amp;$V$2</f>
        <v>since 2016-17</v>
      </c>
      <c r="O85" s="139"/>
      <c r="S85" s="115" t="s">
        <v>195</v>
      </c>
      <c r="T85" s="115"/>
      <c r="U85" s="112"/>
      <c r="V85" s="112">
        <v>2769</v>
      </c>
      <c r="W85" s="112">
        <v>2969</v>
      </c>
      <c r="X85" s="112">
        <v>3059</v>
      </c>
      <c r="Y85" s="112">
        <v>3200</v>
      </c>
      <c r="Z85" s="112">
        <v>3329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44,456</v>
      </c>
      <c r="D86" s="96">
        <f t="shared" ref="D86:D91" si="4">AD4</f>
        <v>5.3235092041981513E-2</v>
      </c>
      <c r="E86" s="97">
        <f t="shared" ref="E86:E91" si="5">AD4</f>
        <v>5.3235092041981513E-2</v>
      </c>
      <c r="F86" s="96">
        <f t="shared" ref="F86:F91" si="6">AF4</f>
        <v>0.17876650580686215</v>
      </c>
      <c r="G86" s="97">
        <f t="shared" ref="G86:G91" si="7">AF4</f>
        <v>0.17876650580686215</v>
      </c>
      <c r="H86" s="57"/>
      <c r="I86" s="57"/>
      <c r="J86" s="140" t="str">
        <f>'State data for spotlight'!J4</f>
        <v>5,274,707</v>
      </c>
      <c r="K86" s="140"/>
      <c r="L86" s="96">
        <f>'State data for spotlight'!L4</f>
        <v>1.4421743640712803E-2</v>
      </c>
      <c r="M86" s="97">
        <f>'State data for spotlight'!L4</f>
        <v>1.4421743640712803E-2</v>
      </c>
      <c r="N86" s="96">
        <f>'State data for spotlight'!N4</f>
        <v>8.438148994686534E-2</v>
      </c>
      <c r="O86" s="97">
        <f>'State data for spotlight'!N4</f>
        <v>8.438148994686534E-2</v>
      </c>
      <c r="S86" s="115" t="s">
        <v>196</v>
      </c>
      <c r="T86" s="115"/>
      <c r="U86" s="112"/>
      <c r="V86" s="112">
        <v>568</v>
      </c>
      <c r="W86" s="112">
        <v>637</v>
      </c>
      <c r="X86" s="112">
        <v>694</v>
      </c>
      <c r="Y86" s="112">
        <v>738</v>
      </c>
      <c r="Z86" s="112">
        <v>779</v>
      </c>
    </row>
    <row r="87" spans="1:30" ht="15" customHeight="1" x14ac:dyDescent="0.25">
      <c r="A87" s="98" t="s">
        <v>4</v>
      </c>
      <c r="B87" s="49"/>
      <c r="C87" s="57" t="str">
        <f t="shared" si="3"/>
        <v>21,972</v>
      </c>
      <c r="D87" s="96">
        <f t="shared" si="4"/>
        <v>3.7442749893762617E-2</v>
      </c>
      <c r="E87" s="97">
        <f t="shared" si="5"/>
        <v>3.7442749893762617E-2</v>
      </c>
      <c r="F87" s="96">
        <f t="shared" si="6"/>
        <v>0.1438983756768013</v>
      </c>
      <c r="G87" s="97">
        <f t="shared" si="7"/>
        <v>0.1438983756768013</v>
      </c>
      <c r="H87" s="57"/>
      <c r="I87" s="57"/>
      <c r="J87" s="140" t="str">
        <f>'State data for spotlight'!J5</f>
        <v>2,678,317</v>
      </c>
      <c r="K87" s="140"/>
      <c r="L87" s="96">
        <f>'State data for spotlight'!L5</f>
        <v>7.6054295905234603E-3</v>
      </c>
      <c r="M87" s="97">
        <f>'State data for spotlight'!L5</f>
        <v>7.6054295905234603E-3</v>
      </c>
      <c r="N87" s="96">
        <f>'State data for spotlight'!N5</f>
        <v>7.1082164833552008E-2</v>
      </c>
      <c r="O87" s="97">
        <f>'State data for spotlight'!N5</f>
        <v>7.1082164833552008E-2</v>
      </c>
      <c r="S87" s="115" t="s">
        <v>197</v>
      </c>
      <c r="T87" s="115"/>
      <c r="U87" s="112"/>
      <c r="V87" s="112">
        <v>477</v>
      </c>
      <c r="W87" s="112">
        <v>479</v>
      </c>
      <c r="X87" s="112">
        <v>499</v>
      </c>
      <c r="Y87" s="112">
        <v>495</v>
      </c>
      <c r="Z87" s="112">
        <v>513</v>
      </c>
    </row>
    <row r="88" spans="1:30" ht="15" customHeight="1" x14ac:dyDescent="0.25">
      <c r="A88" s="98" t="s">
        <v>5</v>
      </c>
      <c r="B88" s="49"/>
      <c r="C88" s="57" t="str">
        <f t="shared" si="3"/>
        <v>22,461</v>
      </c>
      <c r="D88" s="96">
        <f t="shared" si="4"/>
        <v>6.7994864723503357E-2</v>
      </c>
      <c r="E88" s="97">
        <f t="shared" si="5"/>
        <v>6.7994864723503357E-2</v>
      </c>
      <c r="F88" s="96">
        <f t="shared" si="6"/>
        <v>0.21378005944339362</v>
      </c>
      <c r="G88" s="97">
        <f t="shared" si="7"/>
        <v>0.21378005944339362</v>
      </c>
      <c r="H88" s="57"/>
      <c r="I88" s="57"/>
      <c r="J88" s="140" t="str">
        <f>'State data for spotlight'!J6</f>
        <v>2,593,620</v>
      </c>
      <c r="K88" s="140"/>
      <c r="L88" s="96">
        <f>'State data for spotlight'!L6</f>
        <v>2.0458990541862843E-2</v>
      </c>
      <c r="M88" s="97">
        <f>'State data for spotlight'!L6</f>
        <v>2.0458990541862843E-2</v>
      </c>
      <c r="N88" s="96">
        <f>'State data for spotlight'!N6</f>
        <v>9.7278654845571522E-2</v>
      </c>
      <c r="O88" s="97">
        <f>'State data for spotlight'!N6</f>
        <v>9.7278654845571522E-2</v>
      </c>
      <c r="S88" s="115" t="s">
        <v>198</v>
      </c>
      <c r="T88" s="115"/>
      <c r="U88" s="112"/>
      <c r="V88" s="112">
        <v>566</v>
      </c>
      <c r="W88" s="112">
        <v>622</v>
      </c>
      <c r="X88" s="112">
        <v>637</v>
      </c>
      <c r="Y88" s="112">
        <v>679</v>
      </c>
      <c r="Z88" s="112">
        <v>710</v>
      </c>
    </row>
    <row r="89" spans="1:30" ht="15" customHeight="1" x14ac:dyDescent="0.25">
      <c r="A89" s="49" t="s">
        <v>6</v>
      </c>
      <c r="B89" s="49"/>
      <c r="C89" s="57" t="str">
        <f t="shared" si="3"/>
        <v>31,411</v>
      </c>
      <c r="D89" s="96">
        <f t="shared" si="4"/>
        <v>3.5470578539640751E-2</v>
      </c>
      <c r="E89" s="97">
        <f t="shared" si="5"/>
        <v>3.5470578539640751E-2</v>
      </c>
      <c r="F89" s="96">
        <f t="shared" si="6"/>
        <v>0.17556137724550891</v>
      </c>
      <c r="G89" s="97">
        <f t="shared" si="7"/>
        <v>0.17556137724550891</v>
      </c>
      <c r="H89" s="57"/>
      <c r="I89" s="57"/>
      <c r="J89" s="140" t="str">
        <f>'State data for spotlight'!J7</f>
        <v>3,674,745</v>
      </c>
      <c r="K89" s="140"/>
      <c r="L89" s="96">
        <f>'State data for spotlight'!L7</f>
        <v>-4.8048916624486848E-3</v>
      </c>
      <c r="M89" s="97">
        <f>'State data for spotlight'!L7</f>
        <v>-4.8048916624486848E-3</v>
      </c>
      <c r="N89" s="96">
        <f>'State data for spotlight'!N7</f>
        <v>6.9960159780158238E-2</v>
      </c>
      <c r="O89" s="97">
        <f>'State data for spotlight'!N7</f>
        <v>6.9960159780158238E-2</v>
      </c>
      <c r="S89" s="115" t="s">
        <v>199</v>
      </c>
      <c r="T89" s="115"/>
      <c r="U89" s="112"/>
      <c r="V89" s="112">
        <v>1387</v>
      </c>
      <c r="W89" s="112">
        <v>1479</v>
      </c>
      <c r="X89" s="112">
        <v>1501</v>
      </c>
      <c r="Y89" s="112">
        <v>1551</v>
      </c>
      <c r="Z89" s="112">
        <v>1595</v>
      </c>
    </row>
    <row r="90" spans="1:30" ht="15" customHeight="1" x14ac:dyDescent="0.25">
      <c r="A90" s="49" t="s">
        <v>98</v>
      </c>
      <c r="B90" s="49"/>
      <c r="C90" s="57" t="str">
        <f t="shared" si="3"/>
        <v>$45,709</v>
      </c>
      <c r="D90" s="96">
        <f t="shared" si="4"/>
        <v>6.4681807350738918E-2</v>
      </c>
      <c r="E90" s="97">
        <f t="shared" si="5"/>
        <v>6.4681807350738918E-2</v>
      </c>
      <c r="F90" s="96">
        <f t="shared" si="6"/>
        <v>0.18208673838833134</v>
      </c>
      <c r="G90" s="97">
        <f t="shared" si="7"/>
        <v>0.18208673838833134</v>
      </c>
      <c r="H90" s="57"/>
      <c r="I90" s="57"/>
      <c r="J90" s="57"/>
      <c r="K90" s="57" t="str">
        <f>'State data for spotlight'!J8</f>
        <v>$47,209</v>
      </c>
      <c r="L90" s="96">
        <f>'State data for spotlight'!L8</f>
        <v>5.506898121546655E-2</v>
      </c>
      <c r="M90" s="97">
        <f>'State data for spotlight'!L8</f>
        <v>5.506898121546655E-2</v>
      </c>
      <c r="N90" s="96">
        <f>'State data for spotlight'!N8</f>
        <v>0.1204561491199776</v>
      </c>
      <c r="O90" s="97">
        <f>'State data for spotlight'!N8</f>
        <v>0.1204561491199776</v>
      </c>
      <c r="S90" s="115" t="s">
        <v>58</v>
      </c>
      <c r="T90" s="115"/>
      <c r="U90" s="112"/>
      <c r="V90" s="112">
        <v>1896</v>
      </c>
      <c r="W90" s="112">
        <v>2057</v>
      </c>
      <c r="X90" s="112">
        <v>2111</v>
      </c>
      <c r="Y90" s="112">
        <v>2145</v>
      </c>
      <c r="Z90" s="112">
        <v>2212</v>
      </c>
    </row>
    <row r="91" spans="1:30" ht="15" customHeight="1" x14ac:dyDescent="0.25">
      <c r="A91" s="49" t="s">
        <v>7</v>
      </c>
      <c r="B91" s="49"/>
      <c r="C91" s="57" t="str">
        <f t="shared" si="3"/>
        <v>$1,827.6 mil</v>
      </c>
      <c r="D91" s="96">
        <f t="shared" si="4"/>
        <v>8.8068342630275742E-2</v>
      </c>
      <c r="E91" s="97">
        <f t="shared" si="5"/>
        <v>8.8068342630275742E-2</v>
      </c>
      <c r="F91" s="96">
        <f t="shared" si="6"/>
        <v>0.38610804269302079</v>
      </c>
      <c r="G91" s="97">
        <f t="shared" si="7"/>
        <v>0.38610804269302079</v>
      </c>
      <c r="H91" s="57"/>
      <c r="I91" s="57"/>
      <c r="J91" s="57"/>
      <c r="K91" s="57" t="str">
        <f>'State data for spotlight'!J9</f>
        <v>$245.4 bil</v>
      </c>
      <c r="L91" s="96">
        <f>'State data for spotlight'!L9</f>
        <v>4.7371657837374626E-2</v>
      </c>
      <c r="M91" s="97">
        <f>'State data for spotlight'!L9</f>
        <v>4.7371657837374626E-2</v>
      </c>
      <c r="N91" s="96">
        <f>'State data for spotlight'!N9</f>
        <v>0.24227335855331145</v>
      </c>
      <c r="O91" s="97">
        <f>'State data for spotlight'!N9</f>
        <v>0.24227335855331145</v>
      </c>
      <c r="S91" s="118" t="s">
        <v>53</v>
      </c>
      <c r="T91" s="118"/>
      <c r="U91" s="112"/>
      <c r="V91" s="112">
        <v>13853</v>
      </c>
      <c r="W91" s="112">
        <v>14622</v>
      </c>
      <c r="X91" s="112">
        <v>14878</v>
      </c>
      <c r="Y91" s="112">
        <v>15543</v>
      </c>
      <c r="Z91" s="112">
        <v>15964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5" t="s">
        <v>202</v>
      </c>
      <c r="S93" s="115" t="s">
        <v>56</v>
      </c>
      <c r="T93" s="115"/>
      <c r="U93" s="112"/>
      <c r="V93" s="112">
        <v>835</v>
      </c>
      <c r="W93" s="112">
        <v>944</v>
      </c>
      <c r="X93" s="112">
        <v>1049</v>
      </c>
      <c r="Y93" s="112">
        <v>1152</v>
      </c>
      <c r="Z93" s="112">
        <v>1199</v>
      </c>
    </row>
    <row r="94" spans="1:30" ht="15" customHeight="1" x14ac:dyDescent="0.25">
      <c r="A94" s="136" t="s">
        <v>203</v>
      </c>
      <c r="S94" s="115" t="s">
        <v>57</v>
      </c>
      <c r="T94" s="115"/>
      <c r="U94" s="112"/>
      <c r="V94" s="112">
        <v>2480</v>
      </c>
      <c r="W94" s="112">
        <v>2669</v>
      </c>
      <c r="X94" s="112">
        <v>2818</v>
      </c>
      <c r="Y94" s="112">
        <v>2907</v>
      </c>
      <c r="Z94" s="112">
        <v>3021</v>
      </c>
    </row>
    <row r="95" spans="1:30" ht="15" customHeight="1" x14ac:dyDescent="0.25">
      <c r="A95" s="134" t="s">
        <v>286</v>
      </c>
      <c r="S95" s="115" t="s">
        <v>195</v>
      </c>
      <c r="T95" s="115"/>
      <c r="U95" s="112"/>
      <c r="V95" s="112">
        <v>463</v>
      </c>
      <c r="W95" s="112">
        <v>525</v>
      </c>
      <c r="X95" s="112">
        <v>547</v>
      </c>
      <c r="Y95" s="112">
        <v>573</v>
      </c>
      <c r="Z95" s="112">
        <v>581</v>
      </c>
    </row>
    <row r="96" spans="1:30" ht="15" customHeight="1" x14ac:dyDescent="0.25">
      <c r="A96" s="135" t="s">
        <v>278</v>
      </c>
      <c r="S96" s="115" t="s">
        <v>196</v>
      </c>
      <c r="T96" s="115"/>
      <c r="U96" s="112"/>
      <c r="V96" s="112">
        <v>1922</v>
      </c>
      <c r="W96" s="112">
        <v>2124</v>
      </c>
      <c r="X96" s="112">
        <v>2274</v>
      </c>
      <c r="Y96" s="112">
        <v>2430</v>
      </c>
      <c r="Z96" s="112">
        <v>2571</v>
      </c>
    </row>
    <row r="97" spans="1:32" ht="15" customHeight="1" x14ac:dyDescent="0.25">
      <c r="A97" s="134" t="s">
        <v>290</v>
      </c>
      <c r="S97" s="115" t="s">
        <v>197</v>
      </c>
      <c r="T97" s="115"/>
      <c r="U97" s="112"/>
      <c r="V97" s="112">
        <v>2182</v>
      </c>
      <c r="W97" s="112">
        <v>2237</v>
      </c>
      <c r="X97" s="112">
        <v>2325</v>
      </c>
      <c r="Y97" s="112">
        <v>2405</v>
      </c>
      <c r="Z97" s="112">
        <v>2490</v>
      </c>
    </row>
    <row r="98" spans="1:32" ht="15" customHeight="1" x14ac:dyDescent="0.25">
      <c r="A98" s="134" t="s">
        <v>291</v>
      </c>
      <c r="S98" s="115" t="s">
        <v>198</v>
      </c>
      <c r="T98" s="115"/>
      <c r="U98" s="112"/>
      <c r="V98" s="112">
        <v>1102</v>
      </c>
      <c r="W98" s="112">
        <v>1130</v>
      </c>
      <c r="X98" s="112">
        <v>1225</v>
      </c>
      <c r="Y98" s="112">
        <v>1304</v>
      </c>
      <c r="Z98" s="112">
        <v>1380</v>
      </c>
    </row>
    <row r="99" spans="1:32" ht="15" customHeight="1" x14ac:dyDescent="0.25">
      <c r="S99" s="115" t="s">
        <v>199</v>
      </c>
      <c r="T99" s="115"/>
      <c r="U99" s="112"/>
      <c r="V99" s="112">
        <v>121</v>
      </c>
      <c r="W99" s="112">
        <v>134</v>
      </c>
      <c r="X99" s="112">
        <v>143</v>
      </c>
      <c r="Y99" s="112">
        <v>136</v>
      </c>
      <c r="Z99" s="112">
        <v>179</v>
      </c>
    </row>
    <row r="100" spans="1:32" ht="15" customHeight="1" x14ac:dyDescent="0.25">
      <c r="S100" s="115" t="s">
        <v>58</v>
      </c>
      <c r="T100" s="115"/>
      <c r="U100" s="112"/>
      <c r="V100" s="112">
        <v>1101</v>
      </c>
      <c r="W100" s="112">
        <v>1123</v>
      </c>
      <c r="X100" s="112">
        <v>1192</v>
      </c>
      <c r="Y100" s="112">
        <v>1230</v>
      </c>
      <c r="Z100" s="112">
        <v>1240</v>
      </c>
    </row>
    <row r="101" spans="1:32" x14ac:dyDescent="0.25">
      <c r="A101" s="18"/>
      <c r="S101" s="118" t="s">
        <v>53</v>
      </c>
      <c r="T101" s="118"/>
      <c r="U101" s="112"/>
      <c r="V101" s="112">
        <v>12859</v>
      </c>
      <c r="W101" s="112">
        <v>13501</v>
      </c>
      <c r="X101" s="112">
        <v>14049</v>
      </c>
      <c r="Y101" s="112">
        <v>14796</v>
      </c>
      <c r="Z101" s="112">
        <v>15428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204</v>
      </c>
      <c r="Y103" s="106" t="s">
        <v>281</v>
      </c>
      <c r="Z103" s="106" t="s">
        <v>287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26963</v>
      </c>
      <c r="W104" s="112">
        <v>28159</v>
      </c>
      <c r="X104" s="112">
        <v>29361</v>
      </c>
      <c r="Y104" s="112">
        <v>32197</v>
      </c>
      <c r="Z104" s="112">
        <v>32197</v>
      </c>
      <c r="AB104" s="109" t="str">
        <f>TEXT(Z104,"###,###")</f>
        <v>32,197</v>
      </c>
      <c r="AD104" s="130">
        <f>Z104/($Z$4)*100</f>
        <v>72.424419650890769</v>
      </c>
      <c r="AF104" s="109"/>
    </row>
    <row r="105" spans="1:32" x14ac:dyDescent="0.25">
      <c r="S105" s="115" t="s">
        <v>17</v>
      </c>
      <c r="T105" s="115"/>
      <c r="U105" s="112"/>
      <c r="V105" s="112">
        <v>6593</v>
      </c>
      <c r="W105" s="112">
        <v>6623</v>
      </c>
      <c r="X105" s="112">
        <v>7467</v>
      </c>
      <c r="Y105" s="112">
        <v>7213</v>
      </c>
      <c r="Z105" s="112">
        <v>7436</v>
      </c>
      <c r="AB105" s="109" t="str">
        <f>TEXT(Z105,"###,###")</f>
        <v>7,436</v>
      </c>
      <c r="AD105" s="130">
        <f>Z105/($Z$4)*100</f>
        <v>16.726651070721612</v>
      </c>
      <c r="AF105" s="109"/>
    </row>
    <row r="106" spans="1:32" x14ac:dyDescent="0.25">
      <c r="S106" s="118" t="s">
        <v>53</v>
      </c>
      <c r="T106" s="118"/>
      <c r="U106" s="120"/>
      <c r="V106" s="120">
        <v>33556</v>
      </c>
      <c r="W106" s="120">
        <v>34782</v>
      </c>
      <c r="X106" s="120">
        <v>36828</v>
      </c>
      <c r="Y106" s="120">
        <v>39410</v>
      </c>
      <c r="Z106" s="120">
        <v>39633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6694</v>
      </c>
      <c r="W108" s="112">
        <v>7569</v>
      </c>
      <c r="X108" s="112">
        <v>7084</v>
      </c>
      <c r="Y108" s="112">
        <v>7397</v>
      </c>
      <c r="Z108" s="112">
        <v>7478</v>
      </c>
      <c r="AB108" s="109" t="str">
        <f>TEXT(Z108,"###,###")</f>
        <v>7,478</v>
      </c>
      <c r="AD108" s="130">
        <f>Z108/($Z$4)*100</f>
        <v>16.821126507108154</v>
      </c>
      <c r="AF108" s="109"/>
    </row>
    <row r="109" spans="1:32" x14ac:dyDescent="0.25">
      <c r="S109" s="115" t="s">
        <v>20</v>
      </c>
      <c r="T109" s="115"/>
      <c r="U109" s="112"/>
      <c r="V109" s="112">
        <v>6212</v>
      </c>
      <c r="W109" s="112">
        <v>6343</v>
      </c>
      <c r="X109" s="112">
        <v>6372</v>
      </c>
      <c r="Y109" s="112">
        <v>6667</v>
      </c>
      <c r="Z109" s="112">
        <v>7660</v>
      </c>
      <c r="AB109" s="109" t="str">
        <f>TEXT(Z109,"###,###")</f>
        <v>7,660</v>
      </c>
      <c r="AD109" s="130">
        <f>Z109/($Z$4)*100</f>
        <v>17.230520064783157</v>
      </c>
      <c r="AF109" s="109"/>
    </row>
    <row r="110" spans="1:32" x14ac:dyDescent="0.25">
      <c r="S110" s="115" t="s">
        <v>21</v>
      </c>
      <c r="T110" s="115"/>
      <c r="U110" s="112"/>
      <c r="V110" s="112">
        <v>8325</v>
      </c>
      <c r="W110" s="112">
        <v>8219</v>
      </c>
      <c r="X110" s="112">
        <v>9782</v>
      </c>
      <c r="Y110" s="112">
        <v>9393</v>
      </c>
      <c r="Z110" s="112">
        <v>9728</v>
      </c>
      <c r="AB110" s="109" t="str">
        <f>TEXT(Z110,"###,###")</f>
        <v>9,728</v>
      </c>
      <c r="AD110" s="130">
        <f>Z110/($Z$4)*100</f>
        <v>21.882310599244196</v>
      </c>
      <c r="AF110" s="109"/>
    </row>
    <row r="111" spans="1:32" x14ac:dyDescent="0.25">
      <c r="S111" s="115" t="s">
        <v>22</v>
      </c>
      <c r="T111" s="115"/>
      <c r="U111" s="112"/>
      <c r="V111" s="112">
        <v>11901</v>
      </c>
      <c r="W111" s="112">
        <v>12293</v>
      </c>
      <c r="X111" s="112">
        <v>13299</v>
      </c>
      <c r="Y111" s="112">
        <v>14249</v>
      </c>
      <c r="Z111" s="112">
        <v>15224</v>
      </c>
      <c r="AB111" s="109" t="str">
        <f>TEXT(Z111,"###,###")</f>
        <v>15,224</v>
      </c>
      <c r="AD111" s="130">
        <f>Z111/($Z$4)*100</f>
        <v>34.245096274968503</v>
      </c>
      <c r="AF111" s="109"/>
    </row>
    <row r="112" spans="1:32" x14ac:dyDescent="0.25">
      <c r="S112" s="118" t="s">
        <v>53</v>
      </c>
      <c r="T112" s="118"/>
      <c r="U112" s="112"/>
      <c r="V112" s="112">
        <v>37714</v>
      </c>
      <c r="W112" s="112">
        <v>39355</v>
      </c>
      <c r="X112" s="112">
        <v>41123</v>
      </c>
      <c r="Y112" s="112">
        <v>42208</v>
      </c>
      <c r="Z112" s="112">
        <v>44456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42.73</v>
      </c>
      <c r="W118" s="131">
        <v>42.9</v>
      </c>
      <c r="X118" s="131">
        <v>42.74</v>
      </c>
      <c r="Y118" s="131">
        <v>42.76</v>
      </c>
      <c r="Z118" s="131">
        <v>42.67</v>
      </c>
      <c r="AB118" s="109" t="str">
        <f>TEXT(Z118,"##.0")</f>
        <v>42.7</v>
      </c>
    </row>
    <row r="120" spans="19:32" x14ac:dyDescent="0.25">
      <c r="S120" s="101" t="s">
        <v>100</v>
      </c>
      <c r="T120" s="112"/>
      <c r="U120" s="112"/>
      <c r="V120" s="112">
        <v>20834</v>
      </c>
      <c r="W120" s="112">
        <v>22022</v>
      </c>
      <c r="X120" s="112">
        <v>22976</v>
      </c>
      <c r="Y120" s="112">
        <v>24201</v>
      </c>
      <c r="Z120" s="112">
        <v>25070</v>
      </c>
      <c r="AB120" s="109" t="str">
        <f>TEXT(Z120,"###,###")</f>
        <v>25,070</v>
      </c>
    </row>
    <row r="121" spans="19:32" x14ac:dyDescent="0.25">
      <c r="S121" s="101" t="s">
        <v>101</v>
      </c>
      <c r="T121" s="112"/>
      <c r="U121" s="112"/>
      <c r="V121" s="112">
        <v>3287</v>
      </c>
      <c r="W121" s="112">
        <v>3395</v>
      </c>
      <c r="X121" s="112">
        <v>3314</v>
      </c>
      <c r="Y121" s="112">
        <v>3393</v>
      </c>
      <c r="Z121" s="112">
        <v>3450</v>
      </c>
      <c r="AB121" s="109" t="str">
        <f>TEXT(Z121,"###,###")</f>
        <v>3,450</v>
      </c>
    </row>
    <row r="122" spans="19:32" x14ac:dyDescent="0.25">
      <c r="S122" s="101" t="s">
        <v>102</v>
      </c>
      <c r="T122" s="112"/>
      <c r="U122" s="112"/>
      <c r="V122" s="112">
        <v>2599</v>
      </c>
      <c r="W122" s="112">
        <v>2701</v>
      </c>
      <c r="X122" s="112">
        <v>2639</v>
      </c>
      <c r="Y122" s="112">
        <v>2741</v>
      </c>
      <c r="Z122" s="112">
        <v>2892</v>
      </c>
      <c r="AB122" s="109" t="str">
        <f>TEXT(Z122,"###,###")</f>
        <v>2,892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23433</v>
      </c>
      <c r="W124" s="112">
        <v>24723</v>
      </c>
      <c r="X124" s="112">
        <v>25615</v>
      </c>
      <c r="Y124" s="112">
        <v>26942</v>
      </c>
      <c r="Z124" s="112">
        <v>27962</v>
      </c>
      <c r="AB124" s="109" t="str">
        <f>TEXT(Z124,"###,###")</f>
        <v>27,962</v>
      </c>
      <c r="AD124" s="127">
        <f>Z124/$Z$7*100</f>
        <v>89.019770144216992</v>
      </c>
    </row>
    <row r="125" spans="19:32" x14ac:dyDescent="0.25">
      <c r="S125" s="101" t="s">
        <v>104</v>
      </c>
      <c r="T125" s="112"/>
      <c r="U125" s="112"/>
      <c r="V125" s="112">
        <v>5886</v>
      </c>
      <c r="W125" s="112">
        <v>6096</v>
      </c>
      <c r="X125" s="112">
        <v>5953</v>
      </c>
      <c r="Y125" s="112">
        <v>6134</v>
      </c>
      <c r="Z125" s="112">
        <v>6342</v>
      </c>
      <c r="AB125" s="109" t="str">
        <f>TEXT(Z125,"###,###")</f>
        <v>6,342</v>
      </c>
      <c r="AD125" s="127">
        <f>Z125/$Z$7*100</f>
        <v>20.190379166534019</v>
      </c>
    </row>
    <row r="127" spans="19:32" x14ac:dyDescent="0.25">
      <c r="S127" s="101" t="s">
        <v>105</v>
      </c>
      <c r="T127" s="112"/>
      <c r="U127" s="112"/>
      <c r="V127" s="112">
        <v>13855</v>
      </c>
      <c r="W127" s="112">
        <v>14618</v>
      </c>
      <c r="X127" s="112">
        <v>14875</v>
      </c>
      <c r="Y127" s="112">
        <v>15545</v>
      </c>
      <c r="Z127" s="112">
        <v>15965</v>
      </c>
      <c r="AB127" s="109" t="str">
        <f>TEXT(Z127,"###,###")</f>
        <v>15,965</v>
      </c>
      <c r="AD127" s="127">
        <f>Z127/$Z$7*100</f>
        <v>50.826143707618357</v>
      </c>
    </row>
    <row r="128" spans="19:32" x14ac:dyDescent="0.25">
      <c r="S128" s="101" t="s">
        <v>106</v>
      </c>
      <c r="T128" s="112"/>
      <c r="U128" s="112"/>
      <c r="V128" s="112">
        <v>12859</v>
      </c>
      <c r="W128" s="112">
        <v>13505</v>
      </c>
      <c r="X128" s="112">
        <v>14047</v>
      </c>
      <c r="Y128" s="112">
        <v>14797</v>
      </c>
      <c r="Z128" s="112">
        <v>15427</v>
      </c>
      <c r="AB128" s="109" t="str">
        <f>TEXT(Z128,"###,###")</f>
        <v>15,427</v>
      </c>
      <c r="AD128" s="127">
        <f>Z128/$Z$7*100</f>
        <v>49.113367928432716</v>
      </c>
    </row>
    <row r="130" spans="19:20" x14ac:dyDescent="0.25">
      <c r="S130" s="101" t="s">
        <v>282</v>
      </c>
      <c r="T130" s="127">
        <v>79.812804431568566</v>
      </c>
    </row>
    <row r="131" spans="19:20" x14ac:dyDescent="0.25">
      <c r="S131" s="101" t="s">
        <v>283</v>
      </c>
      <c r="T131" s="127">
        <v>10.983413453885582</v>
      </c>
    </row>
    <row r="132" spans="19:20" x14ac:dyDescent="0.25">
      <c r="S132" s="101" t="s">
        <v>284</v>
      </c>
      <c r="T132" s="127">
        <v>9.2069657126484348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F3805FCB-10FC-4AAF-91B4-8D6E2BBDA37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AAA65889-130E-415B-9482-87818EE6DAD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962912FE-D89A-4159-8391-004C806F7C4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3733B952-1BA9-4CD9-919E-80517AEB0B9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7714A7-7C9A-4782-9FF6-FA2F93082DA7}">
  <sheetPr codeName="Sheet133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180</v>
      </c>
      <c r="T1" s="99"/>
      <c r="U1" s="99"/>
      <c r="V1" s="99"/>
      <c r="W1" s="99"/>
      <c r="X1" s="99"/>
      <c r="Y1" s="100" t="s">
        <v>267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204</v>
      </c>
      <c r="Y2" s="103" t="s">
        <v>281</v>
      </c>
      <c r="Z2" s="103" t="s">
        <v>287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60" t="s">
        <v>292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180</v>
      </c>
      <c r="Y3" s="105" t="s">
        <v>267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8.69 Wangaratta, Victoria,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22450</v>
      </c>
      <c r="W4" s="108">
        <v>23098</v>
      </c>
      <c r="X4" s="108">
        <v>23340</v>
      </c>
      <c r="Y4" s="108">
        <v>23491</v>
      </c>
      <c r="Z4" s="108">
        <v>25284</v>
      </c>
      <c r="AB4" s="109" t="str">
        <f>TEXT(Z4,"###,###")</f>
        <v>25,284</v>
      </c>
      <c r="AD4" s="110">
        <f>Z4/Y4-1</f>
        <v>7.6327103997275492E-2</v>
      </c>
      <c r="AF4" s="110">
        <f>Z4/V4-1</f>
        <v>0.12623608017817367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11074</v>
      </c>
      <c r="W5" s="108">
        <v>11475</v>
      </c>
      <c r="X5" s="108">
        <v>11409</v>
      </c>
      <c r="Y5" s="108">
        <v>11619</v>
      </c>
      <c r="Z5" s="108">
        <v>12482</v>
      </c>
      <c r="AB5" s="109" t="str">
        <f>TEXT(Z5,"###,###")</f>
        <v>12,482</v>
      </c>
      <c r="AD5" s="110">
        <f t="shared" ref="AD5:AD9" si="0">Z5/Y5-1</f>
        <v>7.4274894569239969E-2</v>
      </c>
      <c r="AF5" s="110">
        <f t="shared" ref="AF5:AF9" si="1">Z5/V5-1</f>
        <v>0.12714466317500461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11382</v>
      </c>
      <c r="W6" s="108">
        <v>11626</v>
      </c>
      <c r="X6" s="108">
        <v>11930</v>
      </c>
      <c r="Y6" s="108">
        <v>11872</v>
      </c>
      <c r="Z6" s="108">
        <v>12779</v>
      </c>
      <c r="AB6" s="109" t="str">
        <f>TEXT(Z6,"###,###")</f>
        <v>12,779</v>
      </c>
      <c r="AD6" s="110">
        <f t="shared" si="0"/>
        <v>7.639824797843664E-2</v>
      </c>
      <c r="AF6" s="110">
        <f t="shared" si="1"/>
        <v>0.12273765594798802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15561</v>
      </c>
      <c r="W7" s="108">
        <v>16037</v>
      </c>
      <c r="X7" s="108">
        <v>16060</v>
      </c>
      <c r="Y7" s="108">
        <v>16433</v>
      </c>
      <c r="Z7" s="108">
        <v>16983</v>
      </c>
      <c r="AB7" s="109" t="str">
        <f>TEXT(Z7,"###,###")</f>
        <v>16,983</v>
      </c>
      <c r="AD7" s="110">
        <f t="shared" si="0"/>
        <v>3.3469238726951955E-2</v>
      </c>
      <c r="AF7" s="110">
        <f t="shared" si="1"/>
        <v>9.1382301908617736E-2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25,284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16,983</v>
      </c>
      <c r="P8" s="67"/>
      <c r="S8" s="107" t="s">
        <v>84</v>
      </c>
      <c r="T8" s="108"/>
      <c r="U8" s="108"/>
      <c r="V8" s="108">
        <v>36039.269999999997</v>
      </c>
      <c r="W8" s="108">
        <v>37298.769999999997</v>
      </c>
      <c r="X8" s="108">
        <v>38245.11</v>
      </c>
      <c r="Y8" s="108">
        <v>39676.300000000003</v>
      </c>
      <c r="Z8" s="108">
        <v>41518</v>
      </c>
      <c r="AB8" s="109" t="str">
        <f>TEXT(Z8,"$###,###")</f>
        <v>$41,518</v>
      </c>
      <c r="AD8" s="110">
        <f t="shared" si="0"/>
        <v>4.6418138788143049E-2</v>
      </c>
      <c r="AF8" s="110">
        <f t="shared" si="1"/>
        <v>0.15202111474511004</v>
      </c>
    </row>
    <row r="9" spans="1:32" x14ac:dyDescent="0.25">
      <c r="A9" s="30" t="s">
        <v>14</v>
      </c>
      <c r="B9" s="71"/>
      <c r="C9" s="72"/>
      <c r="D9" s="73">
        <f>AD104</f>
        <v>69.514317354848913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50.750750750750754</v>
      </c>
      <c r="P9" s="74" t="s">
        <v>85</v>
      </c>
      <c r="S9" s="107" t="s">
        <v>7</v>
      </c>
      <c r="T9" s="108"/>
      <c r="U9" s="108"/>
      <c r="V9" s="108">
        <v>730583682</v>
      </c>
      <c r="W9" s="108">
        <v>777538474</v>
      </c>
      <c r="X9" s="108">
        <v>802881534</v>
      </c>
      <c r="Y9" s="108">
        <v>854821213</v>
      </c>
      <c r="Z9" s="108">
        <v>949704594</v>
      </c>
      <c r="AB9" s="109" t="str">
        <f>TEXT(Z9/1000000,"$#,###.0")&amp;" mil"</f>
        <v>$949.7 mil</v>
      </c>
      <c r="AD9" s="110">
        <f t="shared" si="0"/>
        <v>0.11099792512987161</v>
      </c>
      <c r="AF9" s="110">
        <f t="shared" si="1"/>
        <v>0.2999258228710342</v>
      </c>
    </row>
    <row r="10" spans="1:32" x14ac:dyDescent="0.25">
      <c r="A10" s="30" t="s">
        <v>17</v>
      </c>
      <c r="B10" s="71"/>
      <c r="C10" s="72"/>
      <c r="D10" s="73">
        <f>AD105</f>
        <v>18.434583135579814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49.119707943237358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79.185067420361548</v>
      </c>
      <c r="P11" s="74" t="s">
        <v>85</v>
      </c>
      <c r="S11" s="107" t="s">
        <v>29</v>
      </c>
      <c r="T11" s="112"/>
      <c r="U11" s="112"/>
      <c r="V11" s="112">
        <v>19094</v>
      </c>
      <c r="W11" s="112">
        <v>19641</v>
      </c>
      <c r="X11" s="112">
        <v>20071</v>
      </c>
      <c r="Y11" s="112">
        <v>20102</v>
      </c>
      <c r="Z11" s="112">
        <v>21753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10.233763174939646</v>
      </c>
      <c r="P12" s="74" t="s">
        <v>85</v>
      </c>
      <c r="S12" s="107" t="s">
        <v>30</v>
      </c>
      <c r="T12" s="112"/>
      <c r="U12" s="112"/>
      <c r="V12" s="112">
        <v>3357</v>
      </c>
      <c r="W12" s="112">
        <v>3459</v>
      </c>
      <c r="X12" s="112">
        <v>3269</v>
      </c>
      <c r="Y12" s="112">
        <v>3388</v>
      </c>
      <c r="Z12" s="112">
        <v>3531</v>
      </c>
    </row>
    <row r="13" spans="1:32" ht="15" customHeight="1" x14ac:dyDescent="0.25">
      <c r="A13" s="30" t="s">
        <v>19</v>
      </c>
      <c r="B13" s="72"/>
      <c r="C13" s="72"/>
      <c r="D13" s="73">
        <f>AD108</f>
        <v>16.437272583451985</v>
      </c>
      <c r="E13" s="74" t="s">
        <v>85</v>
      </c>
      <c r="F13" s="24"/>
      <c r="G13" s="142" t="s">
        <v>285</v>
      </c>
      <c r="H13" s="143"/>
      <c r="I13" s="143"/>
      <c r="J13" s="143"/>
      <c r="K13" s="143"/>
      <c r="L13" s="143"/>
      <c r="M13" s="81"/>
      <c r="N13" s="72"/>
      <c r="O13" s="73">
        <f>T132</f>
        <v>10.557616439969381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19.197911722828668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43.6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19.585508622053471</v>
      </c>
      <c r="E15" s="74" t="s">
        <v>85</v>
      </c>
      <c r="F15" s="24"/>
      <c r="G15" s="33" t="s">
        <v>279</v>
      </c>
      <c r="H15" s="72"/>
      <c r="I15" s="72"/>
      <c r="J15" s="72"/>
      <c r="K15" s="82"/>
      <c r="L15" s="72"/>
      <c r="M15" s="72"/>
      <c r="N15" s="72"/>
      <c r="O15" s="73">
        <f>AB38</f>
        <v>18.966837486010483</v>
      </c>
      <c r="P15" s="74" t="s">
        <v>85</v>
      </c>
      <c r="S15" s="115" t="s">
        <v>61</v>
      </c>
      <c r="T15" s="115"/>
      <c r="U15" s="116"/>
      <c r="V15" s="116">
        <v>1346</v>
      </c>
      <c r="W15" s="116">
        <v>1300</v>
      </c>
      <c r="X15" s="116">
        <v>1355</v>
      </c>
      <c r="Y15" s="112">
        <v>1357</v>
      </c>
      <c r="Z15" s="112">
        <v>1450</v>
      </c>
      <c r="AB15" s="117">
        <f t="shared" ref="AB15:AB34" si="2">IF(Z15="np",0,Z15/$Z$34)</f>
        <v>5.7348520803670304E-2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34.954912197437118</v>
      </c>
      <c r="E16" s="85" t="s">
        <v>85</v>
      </c>
      <c r="F16" s="24"/>
      <c r="G16" s="86" t="s">
        <v>280</v>
      </c>
      <c r="H16" s="35"/>
      <c r="I16" s="35"/>
      <c r="J16" s="35"/>
      <c r="K16" s="36"/>
      <c r="L16" s="35"/>
      <c r="M16" s="35"/>
      <c r="N16" s="35"/>
      <c r="O16" s="84">
        <f>AB37</f>
        <v>81.033162513989524</v>
      </c>
      <c r="P16" s="37" t="s">
        <v>85</v>
      </c>
      <c r="S16" s="115" t="s">
        <v>62</v>
      </c>
      <c r="T16" s="115"/>
      <c r="U16" s="116"/>
      <c r="V16" s="116">
        <v>42</v>
      </c>
      <c r="W16" s="116">
        <v>45</v>
      </c>
      <c r="X16" s="116">
        <v>55</v>
      </c>
      <c r="Y16" s="112">
        <v>119</v>
      </c>
      <c r="Z16" s="112">
        <v>100</v>
      </c>
      <c r="AB16" s="117">
        <f t="shared" si="2"/>
        <v>3.9550704002531247E-3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1710</v>
      </c>
      <c r="W17" s="116">
        <v>2071</v>
      </c>
      <c r="X17" s="116">
        <v>2013</v>
      </c>
      <c r="Y17" s="112">
        <v>1919</v>
      </c>
      <c r="Z17" s="112">
        <v>2056</v>
      </c>
      <c r="AB17" s="117">
        <f t="shared" si="2"/>
        <v>8.1316247429204236E-2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289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126</v>
      </c>
      <c r="W18" s="116">
        <v>154</v>
      </c>
      <c r="X18" s="116">
        <v>153</v>
      </c>
      <c r="Y18" s="112">
        <v>148</v>
      </c>
      <c r="Z18" s="112">
        <v>153</v>
      </c>
      <c r="AB18" s="117">
        <f t="shared" si="2"/>
        <v>6.0512577123872802E-3</v>
      </c>
    </row>
    <row r="19" spans="1:28" x14ac:dyDescent="0.25">
      <c r="A19" s="63" t="str">
        <f>$S$1&amp;" ("&amp;$V$2&amp;" to "&amp;$Z$2&amp;")"</f>
        <v>Wangaratta (2016-17 to 2020-21)</v>
      </c>
      <c r="B19" s="63"/>
      <c r="C19" s="63"/>
      <c r="D19" s="63"/>
      <c r="E19" s="63"/>
      <c r="F19" s="63"/>
      <c r="G19" s="63" t="str">
        <f>$S$1&amp;" ("&amp;$V$2&amp;" to "&amp;$Z$2&amp;")"</f>
        <v>Wangaratta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1272</v>
      </c>
      <c r="W19" s="116">
        <v>1371</v>
      </c>
      <c r="X19" s="116">
        <v>1476</v>
      </c>
      <c r="Y19" s="112">
        <v>1621</v>
      </c>
      <c r="Z19" s="112">
        <v>1794</v>
      </c>
      <c r="AB19" s="117">
        <f t="shared" si="2"/>
        <v>7.095396298054106E-2</v>
      </c>
    </row>
    <row r="20" spans="1:28" x14ac:dyDescent="0.25">
      <c r="S20" s="115" t="s">
        <v>66</v>
      </c>
      <c r="T20" s="115"/>
      <c r="U20" s="116"/>
      <c r="V20" s="116">
        <v>723</v>
      </c>
      <c r="W20" s="116">
        <v>666</v>
      </c>
      <c r="X20" s="116">
        <v>654</v>
      </c>
      <c r="Y20" s="112">
        <v>644</v>
      </c>
      <c r="Z20" s="112">
        <v>709</v>
      </c>
      <c r="AB20" s="117">
        <f t="shared" si="2"/>
        <v>2.8041449137794654E-2</v>
      </c>
    </row>
    <row r="21" spans="1:28" x14ac:dyDescent="0.25">
      <c r="S21" s="115" t="s">
        <v>67</v>
      </c>
      <c r="T21" s="115"/>
      <c r="U21" s="116"/>
      <c r="V21" s="116">
        <v>2011</v>
      </c>
      <c r="W21" s="116">
        <v>2101</v>
      </c>
      <c r="X21" s="116">
        <v>2067</v>
      </c>
      <c r="Y21" s="112">
        <v>2145</v>
      </c>
      <c r="Z21" s="112">
        <v>2325</v>
      </c>
      <c r="AB21" s="117">
        <f t="shared" si="2"/>
        <v>9.195538680588515E-2</v>
      </c>
    </row>
    <row r="22" spans="1:28" x14ac:dyDescent="0.25">
      <c r="S22" s="115" t="s">
        <v>68</v>
      </c>
      <c r="T22" s="115"/>
      <c r="U22" s="116"/>
      <c r="V22" s="116">
        <v>1770</v>
      </c>
      <c r="W22" s="116">
        <v>1717</v>
      </c>
      <c r="X22" s="116">
        <v>1776</v>
      </c>
      <c r="Y22" s="112">
        <v>1821</v>
      </c>
      <c r="Z22" s="112">
        <v>2031</v>
      </c>
      <c r="AB22" s="117">
        <f t="shared" si="2"/>
        <v>8.0327479829140958E-2</v>
      </c>
    </row>
    <row r="23" spans="1:28" x14ac:dyDescent="0.25">
      <c r="S23" s="115" t="s">
        <v>69</v>
      </c>
      <c r="T23" s="115"/>
      <c r="U23" s="116"/>
      <c r="V23" s="116">
        <v>773</v>
      </c>
      <c r="W23" s="116">
        <v>875</v>
      </c>
      <c r="X23" s="116">
        <v>827</v>
      </c>
      <c r="Y23" s="112">
        <v>846</v>
      </c>
      <c r="Z23" s="112">
        <v>878</v>
      </c>
      <c r="AB23" s="117">
        <f t="shared" si="2"/>
        <v>3.4725518114222434E-2</v>
      </c>
    </row>
    <row r="24" spans="1:28" x14ac:dyDescent="0.25">
      <c r="S24" s="115" t="s">
        <v>70</v>
      </c>
      <c r="T24" s="115"/>
      <c r="U24" s="116"/>
      <c r="V24" s="116">
        <v>163</v>
      </c>
      <c r="W24" s="116">
        <v>175</v>
      </c>
      <c r="X24" s="116">
        <v>173</v>
      </c>
      <c r="Y24" s="112">
        <v>155</v>
      </c>
      <c r="Z24" s="112">
        <v>140</v>
      </c>
      <c r="AB24" s="117">
        <f t="shared" si="2"/>
        <v>5.5370985603543747E-3</v>
      </c>
    </row>
    <row r="25" spans="1:28" x14ac:dyDescent="0.25">
      <c r="S25" s="115" t="s">
        <v>71</v>
      </c>
      <c r="T25" s="115"/>
      <c r="U25" s="116"/>
      <c r="V25" s="116">
        <v>538</v>
      </c>
      <c r="W25" s="116">
        <v>536</v>
      </c>
      <c r="X25" s="116">
        <v>539</v>
      </c>
      <c r="Y25" s="112">
        <v>568</v>
      </c>
      <c r="Z25" s="112">
        <v>570</v>
      </c>
      <c r="AB25" s="117">
        <f t="shared" si="2"/>
        <v>2.2543901281442808E-2</v>
      </c>
    </row>
    <row r="26" spans="1:28" x14ac:dyDescent="0.25">
      <c r="S26" s="115" t="s">
        <v>72</v>
      </c>
      <c r="T26" s="115"/>
      <c r="U26" s="116"/>
      <c r="V26" s="116">
        <v>261</v>
      </c>
      <c r="W26" s="116">
        <v>292</v>
      </c>
      <c r="X26" s="116">
        <v>270</v>
      </c>
      <c r="Y26" s="112">
        <v>304</v>
      </c>
      <c r="Z26" s="112">
        <v>328</v>
      </c>
      <c r="AB26" s="117">
        <f t="shared" si="2"/>
        <v>1.2972630912830248E-2</v>
      </c>
    </row>
    <row r="27" spans="1:28" x14ac:dyDescent="0.25">
      <c r="S27" s="115" t="s">
        <v>73</v>
      </c>
      <c r="T27" s="115"/>
      <c r="U27" s="116"/>
      <c r="V27" s="116">
        <v>770</v>
      </c>
      <c r="W27" s="116">
        <v>862</v>
      </c>
      <c r="X27" s="116">
        <v>885</v>
      </c>
      <c r="Y27" s="112">
        <v>859</v>
      </c>
      <c r="Z27" s="112">
        <v>1015</v>
      </c>
      <c r="AB27" s="117">
        <f t="shared" si="2"/>
        <v>4.0143964562569211E-2</v>
      </c>
    </row>
    <row r="28" spans="1:28" x14ac:dyDescent="0.25">
      <c r="S28" s="115" t="s">
        <v>74</v>
      </c>
      <c r="T28" s="115"/>
      <c r="U28" s="116"/>
      <c r="V28" s="116">
        <v>1370</v>
      </c>
      <c r="W28" s="116">
        <v>1602</v>
      </c>
      <c r="X28" s="116">
        <v>1546</v>
      </c>
      <c r="Y28" s="112">
        <v>1512</v>
      </c>
      <c r="Z28" s="112">
        <v>1933</v>
      </c>
      <c r="AB28" s="117">
        <f t="shared" si="2"/>
        <v>7.6451510836892903E-2</v>
      </c>
    </row>
    <row r="29" spans="1:28" x14ac:dyDescent="0.25">
      <c r="S29" s="115" t="s">
        <v>75</v>
      </c>
      <c r="T29" s="115"/>
      <c r="U29" s="116"/>
      <c r="V29" s="116">
        <v>1304</v>
      </c>
      <c r="W29" s="116">
        <v>1200</v>
      </c>
      <c r="X29" s="116">
        <v>1898</v>
      </c>
      <c r="Y29" s="112">
        <v>1242</v>
      </c>
      <c r="Z29" s="112">
        <v>1329</v>
      </c>
      <c r="AB29" s="117">
        <f t="shared" si="2"/>
        <v>5.2562885619364022E-2</v>
      </c>
    </row>
    <row r="30" spans="1:28" x14ac:dyDescent="0.25">
      <c r="S30" s="115" t="s">
        <v>76</v>
      </c>
      <c r="T30" s="115"/>
      <c r="U30" s="116"/>
      <c r="V30" s="116">
        <v>1871</v>
      </c>
      <c r="W30" s="116">
        <v>1926</v>
      </c>
      <c r="X30" s="116">
        <v>1471</v>
      </c>
      <c r="Y30" s="112">
        <v>1860</v>
      </c>
      <c r="Z30" s="112">
        <v>1831</v>
      </c>
      <c r="AB30" s="117">
        <f t="shared" si="2"/>
        <v>7.2417339028634703E-2</v>
      </c>
    </row>
    <row r="31" spans="1:28" x14ac:dyDescent="0.25">
      <c r="S31" s="115" t="s">
        <v>77</v>
      </c>
      <c r="T31" s="115"/>
      <c r="U31" s="116"/>
      <c r="V31" s="116">
        <v>2881</v>
      </c>
      <c r="W31" s="116">
        <v>3106</v>
      </c>
      <c r="X31" s="116">
        <v>3373</v>
      </c>
      <c r="Y31" s="112">
        <v>3494</v>
      </c>
      <c r="Z31" s="112">
        <v>3874</v>
      </c>
      <c r="AB31" s="117">
        <f t="shared" si="2"/>
        <v>0.15321942730580604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419</v>
      </c>
      <c r="W32" s="116">
        <v>449</v>
      </c>
      <c r="X32" s="116">
        <v>465</v>
      </c>
      <c r="Y32" s="112">
        <v>488</v>
      </c>
      <c r="Z32" s="112">
        <v>447</v>
      </c>
      <c r="AB32" s="117">
        <f t="shared" si="2"/>
        <v>1.7679164689131468E-2</v>
      </c>
    </row>
    <row r="33" spans="19:32" x14ac:dyDescent="0.25">
      <c r="S33" s="115" t="s">
        <v>79</v>
      </c>
      <c r="T33" s="115"/>
      <c r="U33" s="116"/>
      <c r="V33" s="116">
        <v>575</v>
      </c>
      <c r="W33" s="116">
        <v>669</v>
      </c>
      <c r="X33" s="116">
        <v>664</v>
      </c>
      <c r="Y33" s="112">
        <v>724</v>
      </c>
      <c r="Z33" s="112">
        <v>798</v>
      </c>
      <c r="AB33" s="117">
        <f t="shared" si="2"/>
        <v>3.1561461794019932E-2</v>
      </c>
    </row>
    <row r="34" spans="19:32" x14ac:dyDescent="0.25">
      <c r="S34" s="118" t="s">
        <v>53</v>
      </c>
      <c r="T34" s="118"/>
      <c r="U34" s="119"/>
      <c r="V34" s="119">
        <v>22451</v>
      </c>
      <c r="W34" s="119">
        <v>23098</v>
      </c>
      <c r="X34" s="119">
        <v>23339</v>
      </c>
      <c r="Y34" s="120">
        <v>23495</v>
      </c>
      <c r="Z34" s="120">
        <v>25284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12907</v>
      </c>
      <c r="W37" s="112">
        <v>13347</v>
      </c>
      <c r="X37" s="112">
        <v>13080</v>
      </c>
      <c r="Y37" s="112">
        <v>13530</v>
      </c>
      <c r="Z37" s="112">
        <v>13757</v>
      </c>
      <c r="AB37" s="132">
        <f>Z37/Z40*100</f>
        <v>81.033162513989524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2658</v>
      </c>
      <c r="W38" s="112">
        <v>2689</v>
      </c>
      <c r="X38" s="112">
        <v>2986</v>
      </c>
      <c r="Y38" s="112">
        <v>2900</v>
      </c>
      <c r="Z38" s="112">
        <v>3220</v>
      </c>
      <c r="AB38" s="132">
        <f>Z38/Z40*100</f>
        <v>18.966837486010483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15565</v>
      </c>
      <c r="W40" s="112">
        <v>16036</v>
      </c>
      <c r="X40" s="112">
        <v>16066</v>
      </c>
      <c r="Y40" s="112">
        <v>16430</v>
      </c>
      <c r="Z40" s="112">
        <v>16977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6</v>
      </c>
      <c r="W44" s="112">
        <v>5</v>
      </c>
      <c r="X44" s="112">
        <v>6</v>
      </c>
      <c r="Y44" s="112">
        <v>6</v>
      </c>
      <c r="Z44" s="112">
        <v>8</v>
      </c>
    </row>
    <row r="45" spans="19:32" x14ac:dyDescent="0.25">
      <c r="S45" s="115" t="s">
        <v>37</v>
      </c>
      <c r="T45" s="115"/>
      <c r="U45" s="112"/>
      <c r="V45" s="112">
        <v>331</v>
      </c>
      <c r="W45" s="112">
        <v>338</v>
      </c>
      <c r="X45" s="112">
        <v>339</v>
      </c>
      <c r="Y45" s="112">
        <v>346</v>
      </c>
      <c r="Z45" s="112">
        <v>428</v>
      </c>
    </row>
    <row r="46" spans="19:32" x14ac:dyDescent="0.25">
      <c r="S46" s="115" t="s">
        <v>38</v>
      </c>
      <c r="T46" s="115"/>
      <c r="U46" s="112"/>
      <c r="V46" s="112">
        <v>744</v>
      </c>
      <c r="W46" s="112">
        <v>720</v>
      </c>
      <c r="X46" s="112">
        <v>738</v>
      </c>
      <c r="Y46" s="112">
        <v>694</v>
      </c>
      <c r="Z46" s="112">
        <v>844</v>
      </c>
    </row>
    <row r="47" spans="19:32" x14ac:dyDescent="0.25">
      <c r="S47" s="115" t="s">
        <v>39</v>
      </c>
      <c r="T47" s="115"/>
      <c r="U47" s="112"/>
      <c r="V47" s="112">
        <v>933</v>
      </c>
      <c r="W47" s="112">
        <v>939</v>
      </c>
      <c r="X47" s="112">
        <v>935</v>
      </c>
      <c r="Y47" s="112">
        <v>971</v>
      </c>
      <c r="Z47" s="112">
        <v>957</v>
      </c>
    </row>
    <row r="48" spans="19:32" x14ac:dyDescent="0.25">
      <c r="S48" s="115" t="s">
        <v>40</v>
      </c>
      <c r="T48" s="115"/>
      <c r="U48" s="112"/>
      <c r="V48" s="112">
        <v>1068</v>
      </c>
      <c r="W48" s="112">
        <v>1141</v>
      </c>
      <c r="X48" s="112">
        <v>1164</v>
      </c>
      <c r="Y48" s="112">
        <v>1102</v>
      </c>
      <c r="Z48" s="112">
        <v>1295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969</v>
      </c>
      <c r="W49" s="112">
        <v>977</v>
      </c>
      <c r="X49" s="112">
        <v>997</v>
      </c>
      <c r="Y49" s="112">
        <v>1063</v>
      </c>
      <c r="Z49" s="112">
        <v>1186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Wangaratta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872</v>
      </c>
      <c r="W50" s="112">
        <v>941</v>
      </c>
      <c r="X50" s="112">
        <v>962</v>
      </c>
      <c r="Y50" s="112">
        <v>1045</v>
      </c>
      <c r="Z50" s="112">
        <v>1127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991</v>
      </c>
      <c r="W51" s="112">
        <v>1010</v>
      </c>
      <c r="X51" s="112">
        <v>945</v>
      </c>
      <c r="Y51" s="112">
        <v>929</v>
      </c>
      <c r="Z51" s="112">
        <v>1051</v>
      </c>
    </row>
    <row r="52" spans="1:26" ht="15" customHeight="1" x14ac:dyDescent="0.25">
      <c r="S52" s="115" t="s">
        <v>44</v>
      </c>
      <c r="T52" s="115"/>
      <c r="U52" s="112"/>
      <c r="V52" s="112">
        <v>1111</v>
      </c>
      <c r="W52" s="112">
        <v>1166</v>
      </c>
      <c r="X52" s="112">
        <v>1149</v>
      </c>
      <c r="Y52" s="112">
        <v>1161</v>
      </c>
      <c r="Z52" s="112">
        <v>1106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1065</v>
      </c>
      <c r="W53" s="112">
        <v>1067</v>
      </c>
      <c r="X53" s="112">
        <v>1048</v>
      </c>
      <c r="Y53" s="112">
        <v>1125</v>
      </c>
      <c r="Z53" s="112">
        <v>1163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1020</v>
      </c>
      <c r="W54" s="112">
        <v>1100</v>
      </c>
      <c r="X54" s="112">
        <v>1067</v>
      </c>
      <c r="Y54" s="112">
        <v>1067</v>
      </c>
      <c r="Z54" s="112">
        <v>1127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976</v>
      </c>
      <c r="W55" s="112">
        <v>992</v>
      </c>
      <c r="X55" s="112">
        <v>973</v>
      </c>
      <c r="Y55" s="112">
        <v>952</v>
      </c>
      <c r="Z55" s="112">
        <v>944</v>
      </c>
    </row>
    <row r="56" spans="1:26" ht="15" customHeight="1" x14ac:dyDescent="0.25">
      <c r="S56" s="115" t="s">
        <v>48</v>
      </c>
      <c r="T56" s="115"/>
      <c r="U56" s="112"/>
      <c r="V56" s="112">
        <v>529</v>
      </c>
      <c r="W56" s="112">
        <v>576</v>
      </c>
      <c r="X56" s="112">
        <v>579</v>
      </c>
      <c r="Y56" s="112">
        <v>614</v>
      </c>
      <c r="Z56" s="112">
        <v>646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209</v>
      </c>
      <c r="W57" s="112">
        <v>235</v>
      </c>
      <c r="X57" s="112">
        <v>267</v>
      </c>
      <c r="Y57" s="112">
        <v>298</v>
      </c>
      <c r="Z57" s="112">
        <v>334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133</v>
      </c>
      <c r="W58" s="112">
        <v>137</v>
      </c>
      <c r="X58" s="112">
        <v>130</v>
      </c>
      <c r="Y58" s="112">
        <v>138</v>
      </c>
      <c r="Z58" s="112">
        <v>137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63</v>
      </c>
      <c r="W59" s="112">
        <v>74</v>
      </c>
      <c r="X59" s="112">
        <v>68</v>
      </c>
      <c r="Y59" s="112">
        <v>84</v>
      </c>
      <c r="Z59" s="112">
        <v>89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38</v>
      </c>
      <c r="W60" s="112">
        <v>49</v>
      </c>
      <c r="X60" s="112">
        <v>40</v>
      </c>
      <c r="Y60" s="112">
        <v>42</v>
      </c>
      <c r="Z60" s="112">
        <v>40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11070</v>
      </c>
      <c r="W61" s="112">
        <v>11474</v>
      </c>
      <c r="X61" s="112">
        <v>11408</v>
      </c>
      <c r="Y61" s="112">
        <v>11624</v>
      </c>
      <c r="Z61" s="112">
        <v>12482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11</v>
      </c>
      <c r="W63" s="112">
        <v>7</v>
      </c>
      <c r="X63" s="112">
        <v>13</v>
      </c>
      <c r="Y63" s="112">
        <v>11</v>
      </c>
      <c r="Z63" s="112">
        <v>13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359</v>
      </c>
      <c r="W64" s="112">
        <v>368</v>
      </c>
      <c r="X64" s="112">
        <v>420</v>
      </c>
      <c r="Y64" s="112">
        <v>387</v>
      </c>
      <c r="Z64" s="112">
        <v>458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Wangaratta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707</v>
      </c>
      <c r="W65" s="112">
        <v>766</v>
      </c>
      <c r="X65" s="112">
        <v>783</v>
      </c>
      <c r="Y65" s="112">
        <v>810</v>
      </c>
      <c r="Z65" s="112">
        <v>998</v>
      </c>
    </row>
    <row r="66" spans="1:26" x14ac:dyDescent="0.25">
      <c r="S66" s="115" t="s">
        <v>39</v>
      </c>
      <c r="T66" s="115"/>
      <c r="U66" s="112"/>
      <c r="V66" s="112">
        <v>1044</v>
      </c>
      <c r="W66" s="112">
        <v>1055</v>
      </c>
      <c r="X66" s="112">
        <v>1008</v>
      </c>
      <c r="Y66" s="112">
        <v>990</v>
      </c>
      <c r="Z66" s="112">
        <v>1085</v>
      </c>
    </row>
    <row r="67" spans="1:26" x14ac:dyDescent="0.25">
      <c r="S67" s="115" t="s">
        <v>40</v>
      </c>
      <c r="T67" s="115"/>
      <c r="U67" s="112"/>
      <c r="V67" s="112">
        <v>949</v>
      </c>
      <c r="W67" s="112">
        <v>1012</v>
      </c>
      <c r="X67" s="112">
        <v>1101</v>
      </c>
      <c r="Y67" s="112">
        <v>1141</v>
      </c>
      <c r="Z67" s="112">
        <v>1216</v>
      </c>
    </row>
    <row r="68" spans="1:26" x14ac:dyDescent="0.25">
      <c r="S68" s="115" t="s">
        <v>41</v>
      </c>
      <c r="T68" s="115"/>
      <c r="U68" s="112"/>
      <c r="V68" s="112">
        <v>912</v>
      </c>
      <c r="W68" s="112">
        <v>896</v>
      </c>
      <c r="X68" s="112">
        <v>941</v>
      </c>
      <c r="Y68" s="112">
        <v>933</v>
      </c>
      <c r="Z68" s="112">
        <v>1122</v>
      </c>
    </row>
    <row r="69" spans="1:26" x14ac:dyDescent="0.25">
      <c r="S69" s="115" t="s">
        <v>42</v>
      </c>
      <c r="T69" s="115"/>
      <c r="U69" s="112"/>
      <c r="V69" s="112">
        <v>968</v>
      </c>
      <c r="W69" s="112">
        <v>1002</v>
      </c>
      <c r="X69" s="112">
        <v>1034</v>
      </c>
      <c r="Y69" s="112">
        <v>1006</v>
      </c>
      <c r="Z69" s="112">
        <v>1012</v>
      </c>
    </row>
    <row r="70" spans="1:26" x14ac:dyDescent="0.25">
      <c r="S70" s="115" t="s">
        <v>43</v>
      </c>
      <c r="T70" s="115"/>
      <c r="U70" s="112"/>
      <c r="V70" s="112">
        <v>1087</v>
      </c>
      <c r="W70" s="112">
        <v>1157</v>
      </c>
      <c r="X70" s="112">
        <v>1124</v>
      </c>
      <c r="Y70" s="112">
        <v>1099</v>
      </c>
      <c r="Z70" s="112">
        <v>1105</v>
      </c>
    </row>
    <row r="71" spans="1:26" x14ac:dyDescent="0.25">
      <c r="S71" s="115" t="s">
        <v>44</v>
      </c>
      <c r="T71" s="115"/>
      <c r="U71" s="112"/>
      <c r="V71" s="112">
        <v>1267</v>
      </c>
      <c r="W71" s="112">
        <v>1248</v>
      </c>
      <c r="X71" s="112">
        <v>1230</v>
      </c>
      <c r="Y71" s="112">
        <v>1254</v>
      </c>
      <c r="Z71" s="112">
        <v>1287</v>
      </c>
    </row>
    <row r="72" spans="1:26" x14ac:dyDescent="0.25">
      <c r="S72" s="115" t="s">
        <v>45</v>
      </c>
      <c r="T72" s="115"/>
      <c r="U72" s="112"/>
      <c r="V72" s="112">
        <v>1227</v>
      </c>
      <c r="W72" s="112">
        <v>1172</v>
      </c>
      <c r="X72" s="112">
        <v>1225</v>
      </c>
      <c r="Y72" s="112">
        <v>1261</v>
      </c>
      <c r="Z72" s="112">
        <v>1364</v>
      </c>
    </row>
    <row r="73" spans="1:26" x14ac:dyDescent="0.25">
      <c r="S73" s="115" t="s">
        <v>46</v>
      </c>
      <c r="T73" s="115"/>
      <c r="U73" s="112"/>
      <c r="V73" s="112">
        <v>1222</v>
      </c>
      <c r="W73" s="112">
        <v>1247</v>
      </c>
      <c r="X73" s="112">
        <v>1302</v>
      </c>
      <c r="Y73" s="112">
        <v>1140</v>
      </c>
      <c r="Z73" s="112">
        <v>1163</v>
      </c>
    </row>
    <row r="74" spans="1:26" x14ac:dyDescent="0.25">
      <c r="S74" s="115" t="s">
        <v>47</v>
      </c>
      <c r="T74" s="115"/>
      <c r="U74" s="112"/>
      <c r="V74" s="112">
        <v>891</v>
      </c>
      <c r="W74" s="112">
        <v>892</v>
      </c>
      <c r="X74" s="112">
        <v>961</v>
      </c>
      <c r="Y74" s="112">
        <v>1002</v>
      </c>
      <c r="Z74" s="112">
        <v>1074</v>
      </c>
    </row>
    <row r="75" spans="1:26" x14ac:dyDescent="0.25">
      <c r="S75" s="115" t="s">
        <v>48</v>
      </c>
      <c r="T75" s="115"/>
      <c r="U75" s="112"/>
      <c r="V75" s="112">
        <v>377</v>
      </c>
      <c r="W75" s="112">
        <v>423</v>
      </c>
      <c r="X75" s="112">
        <v>434</v>
      </c>
      <c r="Y75" s="112">
        <v>458</v>
      </c>
      <c r="Z75" s="112">
        <v>502</v>
      </c>
    </row>
    <row r="76" spans="1:26" x14ac:dyDescent="0.25">
      <c r="S76" s="115" t="s">
        <v>49</v>
      </c>
      <c r="T76" s="115"/>
      <c r="U76" s="112"/>
      <c r="V76" s="112">
        <v>165</v>
      </c>
      <c r="W76" s="112">
        <v>177</v>
      </c>
      <c r="X76" s="112">
        <v>166</v>
      </c>
      <c r="Y76" s="112">
        <v>184</v>
      </c>
      <c r="Z76" s="112">
        <v>190</v>
      </c>
    </row>
    <row r="77" spans="1:26" x14ac:dyDescent="0.25">
      <c r="S77" s="115" t="s">
        <v>50</v>
      </c>
      <c r="T77" s="115"/>
      <c r="U77" s="112"/>
      <c r="V77" s="112">
        <v>99</v>
      </c>
      <c r="W77" s="112">
        <v>105</v>
      </c>
      <c r="X77" s="112">
        <v>98</v>
      </c>
      <c r="Y77" s="112">
        <v>104</v>
      </c>
      <c r="Z77" s="112">
        <v>90</v>
      </c>
    </row>
    <row r="78" spans="1:26" x14ac:dyDescent="0.25">
      <c r="S78" s="115" t="s">
        <v>51</v>
      </c>
      <c r="T78" s="115"/>
      <c r="U78" s="112"/>
      <c r="V78" s="112">
        <v>55</v>
      </c>
      <c r="W78" s="112">
        <v>49</v>
      </c>
      <c r="X78" s="112">
        <v>50</v>
      </c>
      <c r="Y78" s="112">
        <v>52</v>
      </c>
      <c r="Z78" s="112">
        <v>56</v>
      </c>
    </row>
    <row r="79" spans="1:26" x14ac:dyDescent="0.25">
      <c r="S79" s="115" t="s">
        <v>52</v>
      </c>
      <c r="T79" s="115"/>
      <c r="U79" s="112"/>
      <c r="V79" s="112">
        <v>47</v>
      </c>
      <c r="W79" s="112">
        <v>50</v>
      </c>
      <c r="X79" s="112">
        <v>46</v>
      </c>
      <c r="Y79" s="112">
        <v>43</v>
      </c>
      <c r="Z79" s="112">
        <v>44</v>
      </c>
    </row>
    <row r="80" spans="1:26" x14ac:dyDescent="0.25">
      <c r="S80" s="118" t="s">
        <v>53</v>
      </c>
      <c r="T80" s="118"/>
      <c r="U80" s="112"/>
      <c r="V80" s="112">
        <v>11384</v>
      </c>
      <c r="W80" s="112">
        <v>11628</v>
      </c>
      <c r="X80" s="112">
        <v>11932</v>
      </c>
      <c r="Y80" s="112">
        <v>11869</v>
      </c>
      <c r="Z80" s="112">
        <v>12779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Wangaratta</v>
      </c>
      <c r="D83" s="144"/>
      <c r="E83" s="144"/>
      <c r="F83" s="144"/>
      <c r="G83" s="144"/>
      <c r="H83" s="47"/>
      <c r="I83" s="47"/>
      <c r="J83" s="145" t="str">
        <f>'State data for spotlight'!A1</f>
        <v>Victoria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728</v>
      </c>
      <c r="W83" s="112">
        <v>788</v>
      </c>
      <c r="X83" s="112">
        <v>764</v>
      </c>
      <c r="Y83" s="112">
        <v>804</v>
      </c>
      <c r="Z83" s="112">
        <v>837</v>
      </c>
      <c r="AD83" s="117"/>
    </row>
    <row r="84" spans="1:30" ht="15" customHeight="1" x14ac:dyDescent="0.25">
      <c r="A84" s="46"/>
      <c r="B84" s="46"/>
      <c r="C84" s="48"/>
      <c r="D84" s="139" t="s">
        <v>0</v>
      </c>
      <c r="E84" s="139"/>
      <c r="F84" s="139" t="s">
        <v>201</v>
      </c>
      <c r="G84" s="139"/>
      <c r="H84" s="48"/>
      <c r="I84" s="48"/>
      <c r="J84" s="48"/>
      <c r="K84" s="48"/>
      <c r="L84" s="139" t="s">
        <v>0</v>
      </c>
      <c r="M84" s="139"/>
      <c r="N84" s="139" t="s">
        <v>201</v>
      </c>
      <c r="O84" s="139"/>
      <c r="S84" s="115" t="s">
        <v>57</v>
      </c>
      <c r="T84" s="115"/>
      <c r="U84" s="112"/>
      <c r="V84" s="112">
        <v>859</v>
      </c>
      <c r="W84" s="112">
        <v>873</v>
      </c>
      <c r="X84" s="112">
        <v>902</v>
      </c>
      <c r="Y84" s="112">
        <v>905</v>
      </c>
      <c r="Z84" s="112">
        <v>916</v>
      </c>
    </row>
    <row r="85" spans="1:30" ht="15" customHeight="1" x14ac:dyDescent="0.25">
      <c r="A85" s="46"/>
      <c r="B85" s="46"/>
      <c r="C85" s="58" t="s">
        <v>1</v>
      </c>
      <c r="D85" s="139" t="s">
        <v>2</v>
      </c>
      <c r="E85" s="139"/>
      <c r="F85" s="139" t="str">
        <f>"since "&amp;$V$2</f>
        <v>since 2016-17</v>
      </c>
      <c r="G85" s="139"/>
      <c r="H85" s="48"/>
      <c r="I85" s="48"/>
      <c r="J85" s="48"/>
      <c r="K85" s="58" t="s">
        <v>1</v>
      </c>
      <c r="L85" s="139" t="s">
        <v>2</v>
      </c>
      <c r="M85" s="139"/>
      <c r="N85" s="139" t="str">
        <f>"since "&amp;$V$2</f>
        <v>since 2016-17</v>
      </c>
      <c r="O85" s="139"/>
      <c r="S85" s="115" t="s">
        <v>195</v>
      </c>
      <c r="T85" s="115"/>
      <c r="U85" s="112"/>
      <c r="V85" s="112">
        <v>1412</v>
      </c>
      <c r="W85" s="112">
        <v>1451</v>
      </c>
      <c r="X85" s="112">
        <v>1459</v>
      </c>
      <c r="Y85" s="112">
        <v>1430</v>
      </c>
      <c r="Z85" s="112">
        <v>1515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25,284</v>
      </c>
      <c r="D86" s="96">
        <f t="shared" ref="D86:D91" si="4">AD4</f>
        <v>7.6327103997275492E-2</v>
      </c>
      <c r="E86" s="97">
        <f t="shared" ref="E86:E91" si="5">AD4</f>
        <v>7.6327103997275492E-2</v>
      </c>
      <c r="F86" s="96">
        <f t="shared" ref="F86:F91" si="6">AF4</f>
        <v>0.12623608017817367</v>
      </c>
      <c r="G86" s="97">
        <f t="shared" ref="G86:G91" si="7">AF4</f>
        <v>0.12623608017817367</v>
      </c>
      <c r="H86" s="57"/>
      <c r="I86" s="57"/>
      <c r="J86" s="140" t="str">
        <f>'State data for spotlight'!J4</f>
        <v>5,274,707</v>
      </c>
      <c r="K86" s="140"/>
      <c r="L86" s="96">
        <f>'State data for spotlight'!L4</f>
        <v>1.4421743640712803E-2</v>
      </c>
      <c r="M86" s="97">
        <f>'State data for spotlight'!L4</f>
        <v>1.4421743640712803E-2</v>
      </c>
      <c r="N86" s="96">
        <f>'State data for spotlight'!N4</f>
        <v>8.438148994686534E-2</v>
      </c>
      <c r="O86" s="97">
        <f>'State data for spotlight'!N4</f>
        <v>8.438148994686534E-2</v>
      </c>
      <c r="S86" s="115" t="s">
        <v>196</v>
      </c>
      <c r="T86" s="115"/>
      <c r="U86" s="112"/>
      <c r="V86" s="112">
        <v>473</v>
      </c>
      <c r="W86" s="112">
        <v>491</v>
      </c>
      <c r="X86" s="112">
        <v>503</v>
      </c>
      <c r="Y86" s="112">
        <v>498</v>
      </c>
      <c r="Z86" s="112">
        <v>539</v>
      </c>
    </row>
    <row r="87" spans="1:30" ht="15" customHeight="1" x14ac:dyDescent="0.25">
      <c r="A87" s="98" t="s">
        <v>4</v>
      </c>
      <c r="B87" s="49"/>
      <c r="C87" s="57" t="str">
        <f t="shared" si="3"/>
        <v>12,482</v>
      </c>
      <c r="D87" s="96">
        <f t="shared" si="4"/>
        <v>7.4274894569239969E-2</v>
      </c>
      <c r="E87" s="97">
        <f t="shared" si="5"/>
        <v>7.4274894569239969E-2</v>
      </c>
      <c r="F87" s="96">
        <f t="shared" si="6"/>
        <v>0.12714466317500461</v>
      </c>
      <c r="G87" s="97">
        <f t="shared" si="7"/>
        <v>0.12714466317500461</v>
      </c>
      <c r="H87" s="57"/>
      <c r="I87" s="57"/>
      <c r="J87" s="140" t="str">
        <f>'State data for spotlight'!J5</f>
        <v>2,678,317</v>
      </c>
      <c r="K87" s="140"/>
      <c r="L87" s="96">
        <f>'State data for spotlight'!L5</f>
        <v>7.6054295905234603E-3</v>
      </c>
      <c r="M87" s="97">
        <f>'State data for spotlight'!L5</f>
        <v>7.6054295905234603E-3</v>
      </c>
      <c r="N87" s="96">
        <f>'State data for spotlight'!N5</f>
        <v>7.1082164833552008E-2</v>
      </c>
      <c r="O87" s="97">
        <f>'State data for spotlight'!N5</f>
        <v>7.1082164833552008E-2</v>
      </c>
      <c r="S87" s="115" t="s">
        <v>197</v>
      </c>
      <c r="T87" s="115"/>
      <c r="U87" s="112"/>
      <c r="V87" s="112">
        <v>243</v>
      </c>
      <c r="W87" s="112">
        <v>251</v>
      </c>
      <c r="X87" s="112">
        <v>274</v>
      </c>
      <c r="Y87" s="112">
        <v>286</v>
      </c>
      <c r="Z87" s="112">
        <v>270</v>
      </c>
    </row>
    <row r="88" spans="1:30" ht="15" customHeight="1" x14ac:dyDescent="0.25">
      <c r="A88" s="98" t="s">
        <v>5</v>
      </c>
      <c r="B88" s="49"/>
      <c r="C88" s="57" t="str">
        <f t="shared" si="3"/>
        <v>12,779</v>
      </c>
      <c r="D88" s="96">
        <f t="shared" si="4"/>
        <v>7.639824797843664E-2</v>
      </c>
      <c r="E88" s="97">
        <f t="shared" si="5"/>
        <v>7.639824797843664E-2</v>
      </c>
      <c r="F88" s="96">
        <f t="shared" si="6"/>
        <v>0.12273765594798802</v>
      </c>
      <c r="G88" s="97">
        <f t="shared" si="7"/>
        <v>0.12273765594798802</v>
      </c>
      <c r="H88" s="57"/>
      <c r="I88" s="57"/>
      <c r="J88" s="140" t="str">
        <f>'State data for spotlight'!J6</f>
        <v>2,593,620</v>
      </c>
      <c r="K88" s="140"/>
      <c r="L88" s="96">
        <f>'State data for spotlight'!L6</f>
        <v>2.0458990541862843E-2</v>
      </c>
      <c r="M88" s="97">
        <f>'State data for spotlight'!L6</f>
        <v>2.0458990541862843E-2</v>
      </c>
      <c r="N88" s="96">
        <f>'State data for spotlight'!N6</f>
        <v>9.7278654845571522E-2</v>
      </c>
      <c r="O88" s="97">
        <f>'State data for spotlight'!N6</f>
        <v>9.7278654845571522E-2</v>
      </c>
      <c r="S88" s="115" t="s">
        <v>198</v>
      </c>
      <c r="T88" s="115"/>
      <c r="U88" s="112"/>
      <c r="V88" s="112">
        <v>418</v>
      </c>
      <c r="W88" s="112">
        <v>430</v>
      </c>
      <c r="X88" s="112">
        <v>441</v>
      </c>
      <c r="Y88" s="112">
        <v>468</v>
      </c>
      <c r="Z88" s="112">
        <v>459</v>
      </c>
    </row>
    <row r="89" spans="1:30" ht="15" customHeight="1" x14ac:dyDescent="0.25">
      <c r="A89" s="49" t="s">
        <v>6</v>
      </c>
      <c r="B89" s="49"/>
      <c r="C89" s="57" t="str">
        <f t="shared" si="3"/>
        <v>16,983</v>
      </c>
      <c r="D89" s="96">
        <f t="shared" si="4"/>
        <v>3.3469238726951955E-2</v>
      </c>
      <c r="E89" s="97">
        <f t="shared" si="5"/>
        <v>3.3469238726951955E-2</v>
      </c>
      <c r="F89" s="96">
        <f t="shared" si="6"/>
        <v>9.1382301908617736E-2</v>
      </c>
      <c r="G89" s="97">
        <f t="shared" si="7"/>
        <v>9.1382301908617736E-2</v>
      </c>
      <c r="H89" s="57"/>
      <c r="I89" s="57"/>
      <c r="J89" s="140" t="str">
        <f>'State data for spotlight'!J7</f>
        <v>3,674,745</v>
      </c>
      <c r="K89" s="140"/>
      <c r="L89" s="96">
        <f>'State data for spotlight'!L7</f>
        <v>-4.8048916624486848E-3</v>
      </c>
      <c r="M89" s="97">
        <f>'State data for spotlight'!L7</f>
        <v>-4.8048916624486848E-3</v>
      </c>
      <c r="N89" s="96">
        <f>'State data for spotlight'!N7</f>
        <v>6.9960159780158238E-2</v>
      </c>
      <c r="O89" s="97">
        <f>'State data for spotlight'!N7</f>
        <v>6.9960159780158238E-2</v>
      </c>
      <c r="S89" s="115" t="s">
        <v>199</v>
      </c>
      <c r="T89" s="115"/>
      <c r="U89" s="112"/>
      <c r="V89" s="112">
        <v>794</v>
      </c>
      <c r="W89" s="112">
        <v>852</v>
      </c>
      <c r="X89" s="112">
        <v>862</v>
      </c>
      <c r="Y89" s="112">
        <v>861</v>
      </c>
      <c r="Z89" s="112">
        <v>883</v>
      </c>
    </row>
    <row r="90" spans="1:30" ht="15" customHeight="1" x14ac:dyDescent="0.25">
      <c r="A90" s="49" t="s">
        <v>98</v>
      </c>
      <c r="B90" s="49"/>
      <c r="C90" s="57" t="str">
        <f t="shared" si="3"/>
        <v>$41,518</v>
      </c>
      <c r="D90" s="96">
        <f t="shared" si="4"/>
        <v>4.6418138788143049E-2</v>
      </c>
      <c r="E90" s="97">
        <f t="shared" si="5"/>
        <v>4.6418138788143049E-2</v>
      </c>
      <c r="F90" s="96">
        <f t="shared" si="6"/>
        <v>0.15202111474511004</v>
      </c>
      <c r="G90" s="97">
        <f t="shared" si="7"/>
        <v>0.15202111474511004</v>
      </c>
      <c r="H90" s="57"/>
      <c r="I90" s="57"/>
      <c r="J90" s="57"/>
      <c r="K90" s="57" t="str">
        <f>'State data for spotlight'!J8</f>
        <v>$47,209</v>
      </c>
      <c r="L90" s="96">
        <f>'State data for spotlight'!L8</f>
        <v>5.506898121546655E-2</v>
      </c>
      <c r="M90" s="97">
        <f>'State data for spotlight'!L8</f>
        <v>5.506898121546655E-2</v>
      </c>
      <c r="N90" s="96">
        <f>'State data for spotlight'!N8</f>
        <v>0.1204561491199776</v>
      </c>
      <c r="O90" s="97">
        <f>'State data for spotlight'!N8</f>
        <v>0.1204561491199776</v>
      </c>
      <c r="S90" s="115" t="s">
        <v>58</v>
      </c>
      <c r="T90" s="115"/>
      <c r="U90" s="112"/>
      <c r="V90" s="112">
        <v>1099</v>
      </c>
      <c r="W90" s="112">
        <v>1165</v>
      </c>
      <c r="X90" s="112">
        <v>1170</v>
      </c>
      <c r="Y90" s="112">
        <v>1241</v>
      </c>
      <c r="Z90" s="112">
        <v>1298</v>
      </c>
    </row>
    <row r="91" spans="1:30" ht="15" customHeight="1" x14ac:dyDescent="0.25">
      <c r="A91" s="49" t="s">
        <v>7</v>
      </c>
      <c r="B91" s="49"/>
      <c r="C91" s="57" t="str">
        <f t="shared" si="3"/>
        <v>$949.7 mil</v>
      </c>
      <c r="D91" s="96">
        <f t="shared" si="4"/>
        <v>0.11099792512987161</v>
      </c>
      <c r="E91" s="97">
        <f t="shared" si="5"/>
        <v>0.11099792512987161</v>
      </c>
      <c r="F91" s="96">
        <f t="shared" si="6"/>
        <v>0.2999258228710342</v>
      </c>
      <c r="G91" s="97">
        <f t="shared" si="7"/>
        <v>0.2999258228710342</v>
      </c>
      <c r="H91" s="57"/>
      <c r="I91" s="57"/>
      <c r="J91" s="57"/>
      <c r="K91" s="57" t="str">
        <f>'State data for spotlight'!J9</f>
        <v>$245.4 bil</v>
      </c>
      <c r="L91" s="96">
        <f>'State data for spotlight'!L9</f>
        <v>4.7371657837374626E-2</v>
      </c>
      <c r="M91" s="97">
        <f>'State data for spotlight'!L9</f>
        <v>4.7371657837374626E-2</v>
      </c>
      <c r="N91" s="96">
        <f>'State data for spotlight'!N9</f>
        <v>0.24227335855331145</v>
      </c>
      <c r="O91" s="97">
        <f>'State data for spotlight'!N9</f>
        <v>0.24227335855331145</v>
      </c>
      <c r="S91" s="118" t="s">
        <v>53</v>
      </c>
      <c r="T91" s="118"/>
      <c r="U91" s="112"/>
      <c r="V91" s="112">
        <v>7965</v>
      </c>
      <c r="W91" s="112">
        <v>8224</v>
      </c>
      <c r="X91" s="112">
        <v>8153</v>
      </c>
      <c r="Y91" s="112">
        <v>8354</v>
      </c>
      <c r="Z91" s="112">
        <v>8619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5" t="s">
        <v>202</v>
      </c>
      <c r="S93" s="115" t="s">
        <v>56</v>
      </c>
      <c r="T93" s="115"/>
      <c r="U93" s="112"/>
      <c r="V93" s="112">
        <v>481</v>
      </c>
      <c r="W93" s="112">
        <v>521</v>
      </c>
      <c r="X93" s="112">
        <v>546</v>
      </c>
      <c r="Y93" s="112">
        <v>595</v>
      </c>
      <c r="Z93" s="112">
        <v>615</v>
      </c>
    </row>
    <row r="94" spans="1:30" ht="15" customHeight="1" x14ac:dyDescent="0.25">
      <c r="A94" s="136" t="s">
        <v>203</v>
      </c>
      <c r="S94" s="115" t="s">
        <v>57</v>
      </c>
      <c r="T94" s="115"/>
      <c r="U94" s="112"/>
      <c r="V94" s="112">
        <v>1642</v>
      </c>
      <c r="W94" s="112">
        <v>1715</v>
      </c>
      <c r="X94" s="112">
        <v>1723</v>
      </c>
      <c r="Y94" s="112">
        <v>1742</v>
      </c>
      <c r="Z94" s="112">
        <v>1796</v>
      </c>
    </row>
    <row r="95" spans="1:30" ht="15" customHeight="1" x14ac:dyDescent="0.25">
      <c r="A95" s="134" t="s">
        <v>286</v>
      </c>
      <c r="S95" s="115" t="s">
        <v>195</v>
      </c>
      <c r="T95" s="115"/>
      <c r="U95" s="112"/>
      <c r="V95" s="112">
        <v>239</v>
      </c>
      <c r="W95" s="112">
        <v>246</v>
      </c>
      <c r="X95" s="112">
        <v>258</v>
      </c>
      <c r="Y95" s="112">
        <v>276</v>
      </c>
      <c r="Z95" s="112">
        <v>280</v>
      </c>
    </row>
    <row r="96" spans="1:30" ht="15" customHeight="1" x14ac:dyDescent="0.25">
      <c r="A96" s="135" t="s">
        <v>278</v>
      </c>
      <c r="S96" s="115" t="s">
        <v>196</v>
      </c>
      <c r="T96" s="115"/>
      <c r="U96" s="112"/>
      <c r="V96" s="112">
        <v>1095</v>
      </c>
      <c r="W96" s="112">
        <v>1192</v>
      </c>
      <c r="X96" s="112">
        <v>1258</v>
      </c>
      <c r="Y96" s="112">
        <v>1311</v>
      </c>
      <c r="Z96" s="112">
        <v>1395</v>
      </c>
    </row>
    <row r="97" spans="1:32" ht="15" customHeight="1" x14ac:dyDescent="0.25">
      <c r="A97" s="134" t="s">
        <v>290</v>
      </c>
      <c r="S97" s="115" t="s">
        <v>197</v>
      </c>
      <c r="T97" s="115"/>
      <c r="U97" s="112"/>
      <c r="V97" s="112">
        <v>1245</v>
      </c>
      <c r="W97" s="112">
        <v>1200</v>
      </c>
      <c r="X97" s="112">
        <v>1242</v>
      </c>
      <c r="Y97" s="112">
        <v>1194</v>
      </c>
      <c r="Z97" s="112">
        <v>1224</v>
      </c>
    </row>
    <row r="98" spans="1:32" ht="15" customHeight="1" x14ac:dyDescent="0.25">
      <c r="A98" s="134" t="s">
        <v>291</v>
      </c>
      <c r="S98" s="115" t="s">
        <v>198</v>
      </c>
      <c r="T98" s="115"/>
      <c r="U98" s="112"/>
      <c r="V98" s="112">
        <v>742</v>
      </c>
      <c r="W98" s="112">
        <v>793</v>
      </c>
      <c r="X98" s="112">
        <v>767</v>
      </c>
      <c r="Y98" s="112">
        <v>794</v>
      </c>
      <c r="Z98" s="112">
        <v>840</v>
      </c>
    </row>
    <row r="99" spans="1:32" ht="15" customHeight="1" x14ac:dyDescent="0.25">
      <c r="S99" s="115" t="s">
        <v>199</v>
      </c>
      <c r="T99" s="115"/>
      <c r="U99" s="112"/>
      <c r="V99" s="112">
        <v>78</v>
      </c>
      <c r="W99" s="112">
        <v>74</v>
      </c>
      <c r="X99" s="112">
        <v>74</v>
      </c>
      <c r="Y99" s="112">
        <v>76</v>
      </c>
      <c r="Z99" s="112">
        <v>90</v>
      </c>
    </row>
    <row r="100" spans="1:32" ht="15" customHeight="1" x14ac:dyDescent="0.25">
      <c r="S100" s="115" t="s">
        <v>58</v>
      </c>
      <c r="T100" s="115"/>
      <c r="U100" s="112"/>
      <c r="V100" s="112">
        <v>545</v>
      </c>
      <c r="W100" s="112">
        <v>583</v>
      </c>
      <c r="X100" s="112">
        <v>604</v>
      </c>
      <c r="Y100" s="112">
        <v>634</v>
      </c>
      <c r="Z100" s="112">
        <v>684</v>
      </c>
    </row>
    <row r="101" spans="1:32" x14ac:dyDescent="0.25">
      <c r="A101" s="18"/>
      <c r="S101" s="118" t="s">
        <v>53</v>
      </c>
      <c r="T101" s="118"/>
      <c r="U101" s="112"/>
      <c r="V101" s="112">
        <v>7599</v>
      </c>
      <c r="W101" s="112">
        <v>7811</v>
      </c>
      <c r="X101" s="112">
        <v>7911</v>
      </c>
      <c r="Y101" s="112">
        <v>8078</v>
      </c>
      <c r="Z101" s="112">
        <v>8340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204</v>
      </c>
      <c r="Y103" s="106" t="s">
        <v>281</v>
      </c>
      <c r="Z103" s="106" t="s">
        <v>287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15342</v>
      </c>
      <c r="W104" s="112">
        <v>15934</v>
      </c>
      <c r="X104" s="112">
        <v>16243</v>
      </c>
      <c r="Y104" s="112">
        <v>17576</v>
      </c>
      <c r="Z104" s="112">
        <v>17576</v>
      </c>
      <c r="AB104" s="109" t="str">
        <f>TEXT(Z104,"###,###")</f>
        <v>17,576</v>
      </c>
      <c r="AD104" s="130">
        <f>Z104/($Z$4)*100</f>
        <v>69.514317354848913</v>
      </c>
      <c r="AF104" s="109"/>
    </row>
    <row r="105" spans="1:32" x14ac:dyDescent="0.25">
      <c r="S105" s="115" t="s">
        <v>17</v>
      </c>
      <c r="T105" s="115"/>
      <c r="U105" s="112"/>
      <c r="V105" s="112">
        <v>4593</v>
      </c>
      <c r="W105" s="112">
        <v>4467</v>
      </c>
      <c r="X105" s="112">
        <v>4805</v>
      </c>
      <c r="Y105" s="112">
        <v>4602</v>
      </c>
      <c r="Z105" s="112">
        <v>4661</v>
      </c>
      <c r="AB105" s="109" t="str">
        <f>TEXT(Z105,"###,###")</f>
        <v>4,661</v>
      </c>
      <c r="AD105" s="130">
        <f>Z105/($Z$4)*100</f>
        <v>18.434583135579814</v>
      </c>
      <c r="AF105" s="109"/>
    </row>
    <row r="106" spans="1:32" x14ac:dyDescent="0.25">
      <c r="S106" s="118" t="s">
        <v>53</v>
      </c>
      <c r="T106" s="118"/>
      <c r="U106" s="120"/>
      <c r="V106" s="120">
        <v>19935</v>
      </c>
      <c r="W106" s="120">
        <v>20401</v>
      </c>
      <c r="X106" s="120">
        <v>21048</v>
      </c>
      <c r="Y106" s="120">
        <v>22178</v>
      </c>
      <c r="Z106" s="120">
        <v>22237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3578</v>
      </c>
      <c r="W108" s="112">
        <v>4043</v>
      </c>
      <c r="X108" s="112">
        <v>3633</v>
      </c>
      <c r="Y108" s="112">
        <v>3932</v>
      </c>
      <c r="Z108" s="112">
        <v>4156</v>
      </c>
      <c r="AB108" s="109" t="str">
        <f>TEXT(Z108,"###,###")</f>
        <v>4,156</v>
      </c>
      <c r="AD108" s="130">
        <f>Z108/($Z$4)*100</f>
        <v>16.437272583451985</v>
      </c>
      <c r="AF108" s="109"/>
    </row>
    <row r="109" spans="1:32" x14ac:dyDescent="0.25">
      <c r="S109" s="115" t="s">
        <v>20</v>
      </c>
      <c r="T109" s="115"/>
      <c r="U109" s="112"/>
      <c r="V109" s="112">
        <v>4022</v>
      </c>
      <c r="W109" s="112">
        <v>4117</v>
      </c>
      <c r="X109" s="112">
        <v>4323</v>
      </c>
      <c r="Y109" s="112">
        <v>3991</v>
      </c>
      <c r="Z109" s="112">
        <v>4854</v>
      </c>
      <c r="AB109" s="109" t="str">
        <f>TEXT(Z109,"###,###")</f>
        <v>4,854</v>
      </c>
      <c r="AD109" s="130">
        <f>Z109/($Z$4)*100</f>
        <v>19.197911722828668</v>
      </c>
      <c r="AF109" s="109"/>
    </row>
    <row r="110" spans="1:32" x14ac:dyDescent="0.25">
      <c r="S110" s="115" t="s">
        <v>21</v>
      </c>
      <c r="T110" s="115"/>
      <c r="U110" s="112"/>
      <c r="V110" s="112">
        <v>4591</v>
      </c>
      <c r="W110" s="112">
        <v>4734</v>
      </c>
      <c r="X110" s="112">
        <v>4841</v>
      </c>
      <c r="Y110" s="112">
        <v>4894</v>
      </c>
      <c r="Z110" s="112">
        <v>4952</v>
      </c>
      <c r="AB110" s="109" t="str">
        <f>TEXT(Z110,"###,###")</f>
        <v>4,952</v>
      </c>
      <c r="AD110" s="130">
        <f>Z110/($Z$4)*100</f>
        <v>19.585508622053471</v>
      </c>
      <c r="AF110" s="109"/>
    </row>
    <row r="111" spans="1:32" x14ac:dyDescent="0.25">
      <c r="S111" s="115" t="s">
        <v>22</v>
      </c>
      <c r="T111" s="115"/>
      <c r="U111" s="112"/>
      <c r="V111" s="112">
        <v>7773</v>
      </c>
      <c r="W111" s="112">
        <v>7462</v>
      </c>
      <c r="X111" s="112">
        <v>8052</v>
      </c>
      <c r="Y111" s="112">
        <v>8131</v>
      </c>
      <c r="Z111" s="112">
        <v>8838</v>
      </c>
      <c r="AB111" s="109" t="str">
        <f>TEXT(Z111,"###,###")</f>
        <v>8,838</v>
      </c>
      <c r="AD111" s="130">
        <f>Z111/($Z$4)*100</f>
        <v>34.954912197437118</v>
      </c>
      <c r="AF111" s="109"/>
    </row>
    <row r="112" spans="1:32" x14ac:dyDescent="0.25">
      <c r="S112" s="118" t="s">
        <v>53</v>
      </c>
      <c r="T112" s="118"/>
      <c r="U112" s="112"/>
      <c r="V112" s="112">
        <v>22455</v>
      </c>
      <c r="W112" s="112">
        <v>23096</v>
      </c>
      <c r="X112" s="112">
        <v>23341</v>
      </c>
      <c r="Y112" s="112">
        <v>23491</v>
      </c>
      <c r="Z112" s="112">
        <v>25284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43.75</v>
      </c>
      <c r="W118" s="131">
        <v>43.83</v>
      </c>
      <c r="X118" s="131">
        <v>43.62</v>
      </c>
      <c r="Y118" s="131">
        <v>43.75</v>
      </c>
      <c r="Z118" s="131">
        <v>43.58</v>
      </c>
      <c r="AB118" s="109" t="str">
        <f>TEXT(Z118,"##.0")</f>
        <v>43.6</v>
      </c>
    </row>
    <row r="120" spans="19:32" x14ac:dyDescent="0.25">
      <c r="S120" s="101" t="s">
        <v>100</v>
      </c>
      <c r="T120" s="112"/>
      <c r="U120" s="112"/>
      <c r="V120" s="112">
        <v>12208</v>
      </c>
      <c r="W120" s="112">
        <v>12584</v>
      </c>
      <c r="X120" s="112">
        <v>12789</v>
      </c>
      <c r="Y120" s="112">
        <v>13039</v>
      </c>
      <c r="Z120" s="112">
        <v>13448</v>
      </c>
      <c r="AB120" s="109" t="str">
        <f>TEXT(Z120,"###,###")</f>
        <v>13,448</v>
      </c>
    </row>
    <row r="121" spans="19:32" x14ac:dyDescent="0.25">
      <c r="S121" s="101" t="s">
        <v>101</v>
      </c>
      <c r="T121" s="112"/>
      <c r="U121" s="112"/>
      <c r="V121" s="112">
        <v>1733</v>
      </c>
      <c r="W121" s="112">
        <v>1817</v>
      </c>
      <c r="X121" s="112">
        <v>1687</v>
      </c>
      <c r="Y121" s="112">
        <v>1725</v>
      </c>
      <c r="Z121" s="112">
        <v>1738</v>
      </c>
      <c r="AB121" s="109" t="str">
        <f>TEXT(Z121,"###,###")</f>
        <v>1,738</v>
      </c>
    </row>
    <row r="122" spans="19:32" x14ac:dyDescent="0.25">
      <c r="S122" s="101" t="s">
        <v>102</v>
      </c>
      <c r="T122" s="112"/>
      <c r="U122" s="112"/>
      <c r="V122" s="112">
        <v>1626</v>
      </c>
      <c r="W122" s="112">
        <v>1642</v>
      </c>
      <c r="X122" s="112">
        <v>1579</v>
      </c>
      <c r="Y122" s="112">
        <v>1663</v>
      </c>
      <c r="Z122" s="112">
        <v>1793</v>
      </c>
      <c r="AB122" s="109" t="str">
        <f>TEXT(Z122,"###,###")</f>
        <v>1,793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13834</v>
      </c>
      <c r="W124" s="112">
        <v>14226</v>
      </c>
      <c r="X124" s="112">
        <v>14368</v>
      </c>
      <c r="Y124" s="112">
        <v>14702</v>
      </c>
      <c r="Z124" s="112">
        <v>15241</v>
      </c>
      <c r="AB124" s="109" t="str">
        <f>TEXT(Z124,"###,###")</f>
        <v>15,241</v>
      </c>
      <c r="AD124" s="127">
        <f>Z124/$Z$7*100</f>
        <v>89.742683860330914</v>
      </c>
    </row>
    <row r="125" spans="19:32" x14ac:dyDescent="0.25">
      <c r="S125" s="101" t="s">
        <v>104</v>
      </c>
      <c r="T125" s="112"/>
      <c r="U125" s="112"/>
      <c r="V125" s="112">
        <v>3359</v>
      </c>
      <c r="W125" s="112">
        <v>3459</v>
      </c>
      <c r="X125" s="112">
        <v>3266</v>
      </c>
      <c r="Y125" s="112">
        <v>3388</v>
      </c>
      <c r="Z125" s="112">
        <v>3531</v>
      </c>
      <c r="AB125" s="109" t="str">
        <f>TEXT(Z125,"###,###")</f>
        <v>3,531</v>
      </c>
      <c r="AD125" s="127">
        <f>Z125/$Z$7*100</f>
        <v>20.79137961490903</v>
      </c>
    </row>
    <row r="127" spans="19:32" x14ac:dyDescent="0.25">
      <c r="S127" s="101" t="s">
        <v>105</v>
      </c>
      <c r="T127" s="112"/>
      <c r="U127" s="112"/>
      <c r="V127" s="112">
        <v>7964</v>
      </c>
      <c r="W127" s="112">
        <v>8224</v>
      </c>
      <c r="X127" s="112">
        <v>8154</v>
      </c>
      <c r="Y127" s="112">
        <v>8351</v>
      </c>
      <c r="Z127" s="112">
        <v>8619</v>
      </c>
      <c r="AB127" s="109" t="str">
        <f>TEXT(Z127,"###,###")</f>
        <v>8,619</v>
      </c>
      <c r="AD127" s="127">
        <f>Z127/$Z$7*100</f>
        <v>50.750750750750754</v>
      </c>
    </row>
    <row r="128" spans="19:32" x14ac:dyDescent="0.25">
      <c r="S128" s="101" t="s">
        <v>106</v>
      </c>
      <c r="T128" s="112"/>
      <c r="U128" s="112"/>
      <c r="V128" s="112">
        <v>7598</v>
      </c>
      <c r="W128" s="112">
        <v>7813</v>
      </c>
      <c r="X128" s="112">
        <v>7911</v>
      </c>
      <c r="Y128" s="112">
        <v>8079</v>
      </c>
      <c r="Z128" s="112">
        <v>8342</v>
      </c>
      <c r="AB128" s="109" t="str">
        <f>TEXT(Z128,"###,###")</f>
        <v>8,342</v>
      </c>
      <c r="AD128" s="127">
        <f>Z128/$Z$7*100</f>
        <v>49.119707943237358</v>
      </c>
    </row>
    <row r="130" spans="19:20" x14ac:dyDescent="0.25">
      <c r="S130" s="101" t="s">
        <v>282</v>
      </c>
      <c r="T130" s="127">
        <v>79.185067420361548</v>
      </c>
    </row>
    <row r="131" spans="19:20" x14ac:dyDescent="0.25">
      <c r="S131" s="101" t="s">
        <v>283</v>
      </c>
      <c r="T131" s="127">
        <v>10.233763174939646</v>
      </c>
    </row>
    <row r="132" spans="19:20" x14ac:dyDescent="0.25">
      <c r="S132" s="101" t="s">
        <v>284</v>
      </c>
      <c r="T132" s="127">
        <v>10.557616439969381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5C02ED8-4B39-49AE-8267-3B2B4C508F8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7CA96813-766D-4561-BBDD-CC409386138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BFC62A5F-2590-446D-AD84-93FDED98631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03EEEA90-DAAF-48AE-B2EC-568D36C5252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832C34-BAE1-4871-805C-6F9CB7AD0ABA}">
  <sheetPr codeName="Sheet134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181</v>
      </c>
      <c r="T1" s="99"/>
      <c r="U1" s="99"/>
      <c r="V1" s="99"/>
      <c r="W1" s="99"/>
      <c r="X1" s="99"/>
      <c r="Y1" s="100" t="s">
        <v>182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204</v>
      </c>
      <c r="Y2" s="103" t="s">
        <v>281</v>
      </c>
      <c r="Z2" s="103" t="s">
        <v>287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60" t="s">
        <v>292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181</v>
      </c>
      <c r="Y3" s="105" t="s">
        <v>182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8.70 Warrnambool, Victoria,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27902</v>
      </c>
      <c r="W4" s="108">
        <v>28102</v>
      </c>
      <c r="X4" s="108">
        <v>30176</v>
      </c>
      <c r="Y4" s="108">
        <v>29283</v>
      </c>
      <c r="Z4" s="108">
        <v>30524</v>
      </c>
      <c r="AB4" s="109" t="str">
        <f>TEXT(Z4,"###,###")</f>
        <v>30,524</v>
      </c>
      <c r="AD4" s="110">
        <f>Z4/Y4-1</f>
        <v>4.2379537615681473E-2</v>
      </c>
      <c r="AF4" s="110">
        <f>Z4/V4-1</f>
        <v>9.3971758296896191E-2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14024</v>
      </c>
      <c r="W5" s="108">
        <v>14122</v>
      </c>
      <c r="X5" s="108">
        <v>15010</v>
      </c>
      <c r="Y5" s="108">
        <v>14595</v>
      </c>
      <c r="Z5" s="108">
        <v>14835</v>
      </c>
      <c r="AB5" s="109" t="str">
        <f>TEXT(Z5,"###,###")</f>
        <v>14,835</v>
      </c>
      <c r="AD5" s="110">
        <f t="shared" ref="AD5:AD9" si="0">Z5/Y5-1</f>
        <v>1.6443987667009274E-2</v>
      </c>
      <c r="AF5" s="110">
        <f t="shared" ref="AF5:AF9" si="1">Z5/V5-1</f>
        <v>5.7829435253850647E-2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13874</v>
      </c>
      <c r="W6" s="108">
        <v>13977</v>
      </c>
      <c r="X6" s="108">
        <v>15169</v>
      </c>
      <c r="Y6" s="108">
        <v>14687</v>
      </c>
      <c r="Z6" s="108">
        <v>15655</v>
      </c>
      <c r="AB6" s="109" t="str">
        <f>TEXT(Z6,"###,###")</f>
        <v>15,655</v>
      </c>
      <c r="AD6" s="110">
        <f t="shared" si="0"/>
        <v>6.5908626676652871E-2</v>
      </c>
      <c r="AF6" s="110">
        <f t="shared" si="1"/>
        <v>0.12836961222430454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19441</v>
      </c>
      <c r="W7" s="108">
        <v>19965</v>
      </c>
      <c r="X7" s="108">
        <v>20422</v>
      </c>
      <c r="Y7" s="108">
        <v>20714</v>
      </c>
      <c r="Z7" s="108">
        <v>20880</v>
      </c>
      <c r="AB7" s="109" t="str">
        <f>TEXT(Z7,"###,###")</f>
        <v>20,880</v>
      </c>
      <c r="AD7" s="110">
        <f t="shared" si="0"/>
        <v>8.0139036400501684E-3</v>
      </c>
      <c r="AF7" s="110">
        <f t="shared" si="1"/>
        <v>7.4018826192068232E-2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30,524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20,880</v>
      </c>
      <c r="P8" s="67"/>
      <c r="S8" s="107" t="s">
        <v>84</v>
      </c>
      <c r="T8" s="108"/>
      <c r="U8" s="108"/>
      <c r="V8" s="108">
        <v>35272</v>
      </c>
      <c r="W8" s="108">
        <v>35460</v>
      </c>
      <c r="X8" s="108">
        <v>37802</v>
      </c>
      <c r="Y8" s="108">
        <v>38414.75</v>
      </c>
      <c r="Z8" s="108">
        <v>41094.29</v>
      </c>
      <c r="AB8" s="109" t="str">
        <f>TEXT(Z8,"$###,###")</f>
        <v>$41,094</v>
      </c>
      <c r="AD8" s="110">
        <f t="shared" si="0"/>
        <v>6.9752894396032827E-2</v>
      </c>
      <c r="AF8" s="110">
        <f t="shared" si="1"/>
        <v>0.1650683261510546</v>
      </c>
    </row>
    <row r="9" spans="1:32" x14ac:dyDescent="0.25">
      <c r="A9" s="30" t="s">
        <v>14</v>
      </c>
      <c r="B9" s="71"/>
      <c r="C9" s="72"/>
      <c r="D9" s="73">
        <f>AD104</f>
        <v>73.090027519329055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49.928160919540232</v>
      </c>
      <c r="P9" s="74" t="s">
        <v>85</v>
      </c>
      <c r="S9" s="107" t="s">
        <v>7</v>
      </c>
      <c r="T9" s="108"/>
      <c r="U9" s="108"/>
      <c r="V9" s="108">
        <v>932879541</v>
      </c>
      <c r="W9" s="108">
        <v>1064771972</v>
      </c>
      <c r="X9" s="108">
        <v>1054260617</v>
      </c>
      <c r="Y9" s="108">
        <v>1124362260</v>
      </c>
      <c r="Z9" s="108">
        <v>1200362233</v>
      </c>
      <c r="AB9" s="109" t="str">
        <f>TEXT(Z9/1000000,"$#,###.0")&amp;" mil"</f>
        <v>$1,200.4 mil</v>
      </c>
      <c r="AD9" s="110">
        <f t="shared" si="0"/>
        <v>6.7593849156765584E-2</v>
      </c>
      <c r="AF9" s="110">
        <f t="shared" si="1"/>
        <v>0.28672800746950888</v>
      </c>
    </row>
    <row r="10" spans="1:32" x14ac:dyDescent="0.25">
      <c r="A10" s="30" t="s">
        <v>17</v>
      </c>
      <c r="B10" s="71"/>
      <c r="C10" s="72"/>
      <c r="D10" s="73">
        <f>AD105</f>
        <v>19.53217140610667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49.956896551724142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85.857279693486589</v>
      </c>
      <c r="P11" s="74" t="s">
        <v>85</v>
      </c>
      <c r="S11" s="107" t="s">
        <v>29</v>
      </c>
      <c r="T11" s="112"/>
      <c r="U11" s="112"/>
      <c r="V11" s="112">
        <v>25179</v>
      </c>
      <c r="W11" s="112">
        <v>25385</v>
      </c>
      <c r="X11" s="112">
        <v>27425</v>
      </c>
      <c r="Y11" s="112">
        <v>26454</v>
      </c>
      <c r="Z11" s="112">
        <v>27571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7.2461685823754785</v>
      </c>
      <c r="P12" s="74" t="s">
        <v>85</v>
      </c>
      <c r="S12" s="107" t="s">
        <v>30</v>
      </c>
      <c r="T12" s="112"/>
      <c r="U12" s="112"/>
      <c r="V12" s="112">
        <v>2724</v>
      </c>
      <c r="W12" s="112">
        <v>2715</v>
      </c>
      <c r="X12" s="112">
        <v>2755</v>
      </c>
      <c r="Y12" s="112">
        <v>2828</v>
      </c>
      <c r="Z12" s="112">
        <v>2953</v>
      </c>
    </row>
    <row r="13" spans="1:32" ht="15" customHeight="1" x14ac:dyDescent="0.25">
      <c r="A13" s="30" t="s">
        <v>19</v>
      </c>
      <c r="B13" s="72"/>
      <c r="C13" s="72"/>
      <c r="D13" s="73">
        <f>AD108</f>
        <v>13.55326955838029</v>
      </c>
      <c r="E13" s="74" t="s">
        <v>85</v>
      </c>
      <c r="F13" s="24"/>
      <c r="G13" s="142" t="s">
        <v>285</v>
      </c>
      <c r="H13" s="143"/>
      <c r="I13" s="143"/>
      <c r="J13" s="143"/>
      <c r="K13" s="143"/>
      <c r="L13" s="143"/>
      <c r="M13" s="81"/>
      <c r="N13" s="72"/>
      <c r="O13" s="73">
        <f>T132</f>
        <v>6.8726053639846736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17.786004455510419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41.2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23.8173240728607</v>
      </c>
      <c r="E15" s="74" t="s">
        <v>85</v>
      </c>
      <c r="F15" s="24"/>
      <c r="G15" s="33" t="s">
        <v>279</v>
      </c>
      <c r="H15" s="72"/>
      <c r="I15" s="72"/>
      <c r="J15" s="72"/>
      <c r="K15" s="82"/>
      <c r="L15" s="72"/>
      <c r="M15" s="72"/>
      <c r="N15" s="72"/>
      <c r="O15" s="73">
        <f>AB38</f>
        <v>19.733690966567679</v>
      </c>
      <c r="P15" s="74" t="s">
        <v>85</v>
      </c>
      <c r="S15" s="115" t="s">
        <v>61</v>
      </c>
      <c r="T15" s="115"/>
      <c r="U15" s="116"/>
      <c r="V15" s="116">
        <v>713</v>
      </c>
      <c r="W15" s="116">
        <v>804</v>
      </c>
      <c r="X15" s="116">
        <v>838</v>
      </c>
      <c r="Y15" s="112">
        <v>799</v>
      </c>
      <c r="Z15" s="112">
        <v>838</v>
      </c>
      <c r="AB15" s="117">
        <f t="shared" ref="AB15:AB34" si="2">IF(Z15="np",0,Z15/$Z$34)</f>
        <v>2.7453806840518936E-2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38.923470056349103</v>
      </c>
      <c r="E16" s="85" t="s">
        <v>85</v>
      </c>
      <c r="F16" s="24"/>
      <c r="G16" s="86" t="s">
        <v>280</v>
      </c>
      <c r="H16" s="35"/>
      <c r="I16" s="35"/>
      <c r="J16" s="35"/>
      <c r="K16" s="36"/>
      <c r="L16" s="35"/>
      <c r="M16" s="35"/>
      <c r="N16" s="35"/>
      <c r="O16" s="84">
        <f>AB37</f>
        <v>80.266309033432321</v>
      </c>
      <c r="P16" s="37" t="s">
        <v>85</v>
      </c>
      <c r="S16" s="115" t="s">
        <v>62</v>
      </c>
      <c r="T16" s="115"/>
      <c r="U16" s="116"/>
      <c r="V16" s="116">
        <v>96</v>
      </c>
      <c r="W16" s="116">
        <v>99</v>
      </c>
      <c r="X16" s="116">
        <v>111</v>
      </c>
      <c r="Y16" s="112">
        <v>113</v>
      </c>
      <c r="Z16" s="112">
        <v>120</v>
      </c>
      <c r="AB16" s="117">
        <f t="shared" si="2"/>
        <v>3.9313327217926873E-3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2645</v>
      </c>
      <c r="W17" s="116">
        <v>2386</v>
      </c>
      <c r="X17" s="116">
        <v>3045</v>
      </c>
      <c r="Y17" s="112">
        <v>2584</v>
      </c>
      <c r="Z17" s="112">
        <v>2607</v>
      </c>
      <c r="AB17" s="117">
        <f t="shared" si="2"/>
        <v>8.5408203380946138E-2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289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301</v>
      </c>
      <c r="W18" s="116">
        <v>305</v>
      </c>
      <c r="X18" s="116">
        <v>307</v>
      </c>
      <c r="Y18" s="112">
        <v>305</v>
      </c>
      <c r="Z18" s="112">
        <v>294</v>
      </c>
      <c r="AB18" s="117">
        <f t="shared" si="2"/>
        <v>9.6317651683920855E-3</v>
      </c>
    </row>
    <row r="19" spans="1:28" x14ac:dyDescent="0.25">
      <c r="A19" s="63" t="str">
        <f>$S$1&amp;" ("&amp;$V$2&amp;" to "&amp;$Z$2&amp;")"</f>
        <v>Warrnambool (2016-17 to 2020-21)</v>
      </c>
      <c r="B19" s="63"/>
      <c r="C19" s="63"/>
      <c r="D19" s="63"/>
      <c r="E19" s="63"/>
      <c r="F19" s="63"/>
      <c r="G19" s="63" t="str">
        <f>$S$1&amp;" ("&amp;$V$2&amp;" to "&amp;$Z$2&amp;")"</f>
        <v>Warrnambool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1436</v>
      </c>
      <c r="W19" s="116">
        <v>1605</v>
      </c>
      <c r="X19" s="116">
        <v>1669</v>
      </c>
      <c r="Y19" s="112">
        <v>1705</v>
      </c>
      <c r="Z19" s="112">
        <v>1824</v>
      </c>
      <c r="AB19" s="117">
        <f t="shared" si="2"/>
        <v>5.9756257371248851E-2</v>
      </c>
    </row>
    <row r="20" spans="1:28" x14ac:dyDescent="0.25">
      <c r="S20" s="115" t="s">
        <v>66</v>
      </c>
      <c r="T20" s="115"/>
      <c r="U20" s="116"/>
      <c r="V20" s="116">
        <v>712</v>
      </c>
      <c r="W20" s="116">
        <v>797</v>
      </c>
      <c r="X20" s="116">
        <v>857</v>
      </c>
      <c r="Y20" s="112">
        <v>735</v>
      </c>
      <c r="Z20" s="112">
        <v>774</v>
      </c>
      <c r="AB20" s="117">
        <f t="shared" si="2"/>
        <v>2.5357096055562835E-2</v>
      </c>
    </row>
    <row r="21" spans="1:28" x14ac:dyDescent="0.25">
      <c r="S21" s="115" t="s">
        <v>67</v>
      </c>
      <c r="T21" s="115"/>
      <c r="U21" s="116"/>
      <c r="V21" s="116">
        <v>2972</v>
      </c>
      <c r="W21" s="116">
        <v>2970</v>
      </c>
      <c r="X21" s="116">
        <v>3173</v>
      </c>
      <c r="Y21" s="112">
        <v>3160</v>
      </c>
      <c r="Z21" s="112">
        <v>3475</v>
      </c>
      <c r="AB21" s="117">
        <f t="shared" si="2"/>
        <v>0.11384484340191325</v>
      </c>
    </row>
    <row r="22" spans="1:28" x14ac:dyDescent="0.25">
      <c r="S22" s="115" t="s">
        <v>68</v>
      </c>
      <c r="T22" s="115"/>
      <c r="U22" s="116"/>
      <c r="V22" s="116">
        <v>2681</v>
      </c>
      <c r="W22" s="116">
        <v>2654</v>
      </c>
      <c r="X22" s="116">
        <v>3084</v>
      </c>
      <c r="Y22" s="112">
        <v>3185</v>
      </c>
      <c r="Z22" s="112">
        <v>3110</v>
      </c>
      <c r="AB22" s="117">
        <f t="shared" si="2"/>
        <v>0.10188703970646049</v>
      </c>
    </row>
    <row r="23" spans="1:28" x14ac:dyDescent="0.25">
      <c r="S23" s="115" t="s">
        <v>69</v>
      </c>
      <c r="T23" s="115"/>
      <c r="U23" s="116"/>
      <c r="V23" s="116">
        <v>722</v>
      </c>
      <c r="W23" s="116">
        <v>833</v>
      </c>
      <c r="X23" s="116">
        <v>841</v>
      </c>
      <c r="Y23" s="112">
        <v>832</v>
      </c>
      <c r="Z23" s="112">
        <v>805</v>
      </c>
      <c r="AB23" s="117">
        <f t="shared" si="2"/>
        <v>2.6372690342025946E-2</v>
      </c>
    </row>
    <row r="24" spans="1:28" x14ac:dyDescent="0.25">
      <c r="S24" s="115" t="s">
        <v>70</v>
      </c>
      <c r="T24" s="115"/>
      <c r="U24" s="116"/>
      <c r="V24" s="116">
        <v>144</v>
      </c>
      <c r="W24" s="116">
        <v>156</v>
      </c>
      <c r="X24" s="116">
        <v>152</v>
      </c>
      <c r="Y24" s="112">
        <v>142</v>
      </c>
      <c r="Z24" s="112">
        <v>147</v>
      </c>
      <c r="AB24" s="117">
        <f t="shared" si="2"/>
        <v>4.8158825841960427E-3</v>
      </c>
    </row>
    <row r="25" spans="1:28" x14ac:dyDescent="0.25">
      <c r="S25" s="115" t="s">
        <v>71</v>
      </c>
      <c r="T25" s="115"/>
      <c r="U25" s="116"/>
      <c r="V25" s="116">
        <v>798</v>
      </c>
      <c r="W25" s="116">
        <v>772</v>
      </c>
      <c r="X25" s="116">
        <v>776</v>
      </c>
      <c r="Y25" s="112">
        <v>788</v>
      </c>
      <c r="Z25" s="112">
        <v>739</v>
      </c>
      <c r="AB25" s="117">
        <f t="shared" si="2"/>
        <v>2.421045734503997E-2</v>
      </c>
    </row>
    <row r="26" spans="1:28" x14ac:dyDescent="0.25">
      <c r="S26" s="115" t="s">
        <v>72</v>
      </c>
      <c r="T26" s="115"/>
      <c r="U26" s="116"/>
      <c r="V26" s="116">
        <v>357</v>
      </c>
      <c r="W26" s="116">
        <v>334</v>
      </c>
      <c r="X26" s="116">
        <v>360</v>
      </c>
      <c r="Y26" s="112">
        <v>379</v>
      </c>
      <c r="Z26" s="112">
        <v>405</v>
      </c>
      <c r="AB26" s="117">
        <f t="shared" si="2"/>
        <v>1.3268247936050321E-2</v>
      </c>
    </row>
    <row r="27" spans="1:28" x14ac:dyDescent="0.25">
      <c r="S27" s="115" t="s">
        <v>73</v>
      </c>
      <c r="T27" s="115"/>
      <c r="U27" s="116"/>
      <c r="V27" s="116">
        <v>1026</v>
      </c>
      <c r="W27" s="116">
        <v>1099</v>
      </c>
      <c r="X27" s="116">
        <v>1173</v>
      </c>
      <c r="Y27" s="112">
        <v>1208</v>
      </c>
      <c r="Z27" s="112">
        <v>1343</v>
      </c>
      <c r="AB27" s="117">
        <f t="shared" si="2"/>
        <v>4.3998165378063163E-2</v>
      </c>
    </row>
    <row r="28" spans="1:28" x14ac:dyDescent="0.25">
      <c r="S28" s="115" t="s">
        <v>74</v>
      </c>
      <c r="T28" s="115"/>
      <c r="U28" s="116"/>
      <c r="V28" s="116">
        <v>1988</v>
      </c>
      <c r="W28" s="116">
        <v>2004</v>
      </c>
      <c r="X28" s="116">
        <v>2262</v>
      </c>
      <c r="Y28" s="112">
        <v>2197</v>
      </c>
      <c r="Z28" s="112">
        <v>2217</v>
      </c>
      <c r="AB28" s="117">
        <f t="shared" si="2"/>
        <v>7.2631372035119907E-2</v>
      </c>
    </row>
    <row r="29" spans="1:28" x14ac:dyDescent="0.25">
      <c r="S29" s="115" t="s">
        <v>75</v>
      </c>
      <c r="T29" s="115"/>
      <c r="U29" s="116"/>
      <c r="V29" s="116">
        <v>1580</v>
      </c>
      <c r="W29" s="116">
        <v>1468</v>
      </c>
      <c r="X29" s="116">
        <v>2432</v>
      </c>
      <c r="Y29" s="112">
        <v>1595</v>
      </c>
      <c r="Z29" s="112">
        <v>1610</v>
      </c>
      <c r="AB29" s="117">
        <f t="shared" si="2"/>
        <v>5.2745380684051893E-2</v>
      </c>
    </row>
    <row r="30" spans="1:28" x14ac:dyDescent="0.25">
      <c r="S30" s="115" t="s">
        <v>76</v>
      </c>
      <c r="T30" s="115"/>
      <c r="U30" s="116"/>
      <c r="V30" s="116">
        <v>2378</v>
      </c>
      <c r="W30" s="116">
        <v>2389</v>
      </c>
      <c r="X30" s="116">
        <v>1828</v>
      </c>
      <c r="Y30" s="112">
        <v>2485</v>
      </c>
      <c r="Z30" s="112">
        <v>2476</v>
      </c>
      <c r="AB30" s="117">
        <f t="shared" si="2"/>
        <v>8.1116498492989117E-2</v>
      </c>
    </row>
    <row r="31" spans="1:28" x14ac:dyDescent="0.25">
      <c r="S31" s="115" t="s">
        <v>77</v>
      </c>
      <c r="T31" s="115"/>
      <c r="U31" s="116"/>
      <c r="V31" s="116">
        <v>3619</v>
      </c>
      <c r="W31" s="116">
        <v>4064</v>
      </c>
      <c r="X31" s="116">
        <v>4307</v>
      </c>
      <c r="Y31" s="112">
        <v>4466</v>
      </c>
      <c r="Z31" s="112">
        <v>5119</v>
      </c>
      <c r="AB31" s="117">
        <f t="shared" si="2"/>
        <v>0.16770410169047306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780</v>
      </c>
      <c r="W32" s="116">
        <v>774</v>
      </c>
      <c r="X32" s="116">
        <v>836</v>
      </c>
      <c r="Y32" s="112">
        <v>664</v>
      </c>
      <c r="Z32" s="112">
        <v>686</v>
      </c>
      <c r="AB32" s="117">
        <f t="shared" si="2"/>
        <v>2.2474118726248198E-2</v>
      </c>
    </row>
    <row r="33" spans="19:32" x14ac:dyDescent="0.25">
      <c r="S33" s="115" t="s">
        <v>79</v>
      </c>
      <c r="T33" s="115"/>
      <c r="U33" s="116"/>
      <c r="V33" s="116">
        <v>670</v>
      </c>
      <c r="W33" s="116">
        <v>802</v>
      </c>
      <c r="X33" s="116">
        <v>827</v>
      </c>
      <c r="Y33" s="112">
        <v>930</v>
      </c>
      <c r="Z33" s="112">
        <v>999</v>
      </c>
      <c r="AB33" s="117">
        <f t="shared" si="2"/>
        <v>3.2728344908924123E-2</v>
      </c>
    </row>
    <row r="34" spans="19:32" x14ac:dyDescent="0.25">
      <c r="S34" s="118" t="s">
        <v>53</v>
      </c>
      <c r="T34" s="118"/>
      <c r="U34" s="119"/>
      <c r="V34" s="119">
        <v>27902</v>
      </c>
      <c r="W34" s="119">
        <v>28100</v>
      </c>
      <c r="X34" s="119">
        <v>30182</v>
      </c>
      <c r="Y34" s="120">
        <v>29286</v>
      </c>
      <c r="Z34" s="120">
        <v>30524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15920</v>
      </c>
      <c r="W37" s="112">
        <v>16391</v>
      </c>
      <c r="X37" s="112">
        <v>16132</v>
      </c>
      <c r="Y37" s="112">
        <v>16667</v>
      </c>
      <c r="Z37" s="112">
        <v>16758</v>
      </c>
      <c r="AB37" s="132">
        <f>Z37/Z40*100</f>
        <v>80.266309033432321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3525</v>
      </c>
      <c r="W38" s="112">
        <v>3576</v>
      </c>
      <c r="X38" s="112">
        <v>4294</v>
      </c>
      <c r="Y38" s="112">
        <v>4052</v>
      </c>
      <c r="Z38" s="112">
        <v>4120</v>
      </c>
      <c r="AB38" s="132">
        <f>Z38/Z40*100</f>
        <v>19.733690966567679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19445</v>
      </c>
      <c r="W40" s="112">
        <v>19967</v>
      </c>
      <c r="X40" s="112">
        <v>20426</v>
      </c>
      <c r="Y40" s="112">
        <v>20719</v>
      </c>
      <c r="Z40" s="112">
        <v>20878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7</v>
      </c>
      <c r="W44" s="112">
        <v>6</v>
      </c>
      <c r="X44" s="112">
        <v>8</v>
      </c>
      <c r="Y44" s="112">
        <v>7</v>
      </c>
      <c r="Z44" s="112">
        <v>4</v>
      </c>
    </row>
    <row r="45" spans="19:32" x14ac:dyDescent="0.25">
      <c r="S45" s="115" t="s">
        <v>37</v>
      </c>
      <c r="T45" s="115"/>
      <c r="U45" s="112"/>
      <c r="V45" s="112">
        <v>347</v>
      </c>
      <c r="W45" s="112">
        <v>435</v>
      </c>
      <c r="X45" s="112">
        <v>473</v>
      </c>
      <c r="Y45" s="112">
        <v>525</v>
      </c>
      <c r="Z45" s="112">
        <v>517</v>
      </c>
    </row>
    <row r="46" spans="19:32" x14ac:dyDescent="0.25">
      <c r="S46" s="115" t="s">
        <v>38</v>
      </c>
      <c r="T46" s="115"/>
      <c r="U46" s="112"/>
      <c r="V46" s="112">
        <v>1043</v>
      </c>
      <c r="W46" s="112">
        <v>1005</v>
      </c>
      <c r="X46" s="112">
        <v>1088</v>
      </c>
      <c r="Y46" s="112">
        <v>1000</v>
      </c>
      <c r="Z46" s="112">
        <v>1028</v>
      </c>
    </row>
    <row r="47" spans="19:32" x14ac:dyDescent="0.25">
      <c r="S47" s="115" t="s">
        <v>39</v>
      </c>
      <c r="T47" s="115"/>
      <c r="U47" s="112"/>
      <c r="V47" s="112">
        <v>1542</v>
      </c>
      <c r="W47" s="112">
        <v>1605</v>
      </c>
      <c r="X47" s="112">
        <v>1541</v>
      </c>
      <c r="Y47" s="112">
        <v>1501</v>
      </c>
      <c r="Z47" s="112">
        <v>1379</v>
      </c>
    </row>
    <row r="48" spans="19:32" x14ac:dyDescent="0.25">
      <c r="S48" s="115" t="s">
        <v>40</v>
      </c>
      <c r="T48" s="115"/>
      <c r="U48" s="112"/>
      <c r="V48" s="112">
        <v>1890</v>
      </c>
      <c r="W48" s="112">
        <v>1844</v>
      </c>
      <c r="X48" s="112">
        <v>2108</v>
      </c>
      <c r="Y48" s="112">
        <v>2043</v>
      </c>
      <c r="Z48" s="112">
        <v>2031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1392</v>
      </c>
      <c r="W49" s="112">
        <v>1442</v>
      </c>
      <c r="X49" s="112">
        <v>1539</v>
      </c>
      <c r="Y49" s="112">
        <v>1582</v>
      </c>
      <c r="Z49" s="112">
        <v>1761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Warrnambool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1139</v>
      </c>
      <c r="W50" s="112">
        <v>1180</v>
      </c>
      <c r="X50" s="112">
        <v>1283</v>
      </c>
      <c r="Y50" s="112">
        <v>1235</v>
      </c>
      <c r="Z50" s="112">
        <v>1325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1251</v>
      </c>
      <c r="W51" s="112">
        <v>1225</v>
      </c>
      <c r="X51" s="112">
        <v>1284</v>
      </c>
      <c r="Y51" s="112">
        <v>1194</v>
      </c>
      <c r="Z51" s="112">
        <v>1213</v>
      </c>
    </row>
    <row r="52" spans="1:26" ht="15" customHeight="1" x14ac:dyDescent="0.25">
      <c r="S52" s="115" t="s">
        <v>44</v>
      </c>
      <c r="T52" s="115"/>
      <c r="U52" s="112"/>
      <c r="V52" s="112">
        <v>1219</v>
      </c>
      <c r="W52" s="112">
        <v>1257</v>
      </c>
      <c r="X52" s="112">
        <v>1281</v>
      </c>
      <c r="Y52" s="112">
        <v>1232</v>
      </c>
      <c r="Z52" s="112">
        <v>1284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1235</v>
      </c>
      <c r="W53" s="112">
        <v>1167</v>
      </c>
      <c r="X53" s="112">
        <v>1251</v>
      </c>
      <c r="Y53" s="112">
        <v>1202</v>
      </c>
      <c r="Z53" s="112">
        <v>1180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1159</v>
      </c>
      <c r="W54" s="112">
        <v>1124</v>
      </c>
      <c r="X54" s="112">
        <v>1176</v>
      </c>
      <c r="Y54" s="112">
        <v>1145</v>
      </c>
      <c r="Z54" s="112">
        <v>1148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927</v>
      </c>
      <c r="W55" s="112">
        <v>938</v>
      </c>
      <c r="X55" s="112">
        <v>992</v>
      </c>
      <c r="Y55" s="112">
        <v>987</v>
      </c>
      <c r="Z55" s="112">
        <v>954</v>
      </c>
    </row>
    <row r="56" spans="1:26" ht="15" customHeight="1" x14ac:dyDescent="0.25">
      <c r="S56" s="115" t="s">
        <v>48</v>
      </c>
      <c r="T56" s="115"/>
      <c r="U56" s="112"/>
      <c r="V56" s="112">
        <v>495</v>
      </c>
      <c r="W56" s="112">
        <v>488</v>
      </c>
      <c r="X56" s="112">
        <v>537</v>
      </c>
      <c r="Y56" s="112">
        <v>537</v>
      </c>
      <c r="Z56" s="112">
        <v>557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189</v>
      </c>
      <c r="W57" s="112">
        <v>213</v>
      </c>
      <c r="X57" s="112">
        <v>247</v>
      </c>
      <c r="Y57" s="112">
        <v>238</v>
      </c>
      <c r="Z57" s="112">
        <v>272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92</v>
      </c>
      <c r="W58" s="112">
        <v>94</v>
      </c>
      <c r="X58" s="112">
        <v>91</v>
      </c>
      <c r="Y58" s="112">
        <v>76</v>
      </c>
      <c r="Z58" s="112">
        <v>99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54</v>
      </c>
      <c r="W59" s="112">
        <v>64</v>
      </c>
      <c r="X59" s="112">
        <v>59</v>
      </c>
      <c r="Y59" s="112">
        <v>61</v>
      </c>
      <c r="Z59" s="112">
        <v>52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39</v>
      </c>
      <c r="W60" s="112">
        <v>33</v>
      </c>
      <c r="X60" s="112">
        <v>43</v>
      </c>
      <c r="Y60" s="112">
        <v>33</v>
      </c>
      <c r="Z60" s="112">
        <v>31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14028</v>
      </c>
      <c r="W61" s="112">
        <v>14117</v>
      </c>
      <c r="X61" s="112">
        <v>15010</v>
      </c>
      <c r="Y61" s="112">
        <v>14598</v>
      </c>
      <c r="Z61" s="112">
        <v>14835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14</v>
      </c>
      <c r="W63" s="112">
        <v>16</v>
      </c>
      <c r="X63" s="112">
        <v>3</v>
      </c>
      <c r="Y63" s="112">
        <v>5</v>
      </c>
      <c r="Z63" s="112">
        <v>12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451</v>
      </c>
      <c r="W64" s="112">
        <v>447</v>
      </c>
      <c r="X64" s="112">
        <v>533</v>
      </c>
      <c r="Y64" s="112">
        <v>544</v>
      </c>
      <c r="Z64" s="112">
        <v>581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Warrnambool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991</v>
      </c>
      <c r="W65" s="112">
        <v>1065</v>
      </c>
      <c r="X65" s="112">
        <v>1088</v>
      </c>
      <c r="Y65" s="112">
        <v>1067</v>
      </c>
      <c r="Z65" s="112">
        <v>1152</v>
      </c>
    </row>
    <row r="66" spans="1:26" x14ac:dyDescent="0.25">
      <c r="S66" s="115" t="s">
        <v>39</v>
      </c>
      <c r="T66" s="115"/>
      <c r="U66" s="112"/>
      <c r="V66" s="112">
        <v>1425</v>
      </c>
      <c r="W66" s="112">
        <v>1491</v>
      </c>
      <c r="X66" s="112">
        <v>1536</v>
      </c>
      <c r="Y66" s="112">
        <v>1401</v>
      </c>
      <c r="Z66" s="112">
        <v>1506</v>
      </c>
    </row>
    <row r="67" spans="1:26" x14ac:dyDescent="0.25">
      <c r="S67" s="115" t="s">
        <v>40</v>
      </c>
      <c r="T67" s="115"/>
      <c r="U67" s="112"/>
      <c r="V67" s="112">
        <v>1598</v>
      </c>
      <c r="W67" s="112">
        <v>1722</v>
      </c>
      <c r="X67" s="112">
        <v>1880</v>
      </c>
      <c r="Y67" s="112">
        <v>1702</v>
      </c>
      <c r="Z67" s="112">
        <v>1858</v>
      </c>
    </row>
    <row r="68" spans="1:26" x14ac:dyDescent="0.25">
      <c r="S68" s="115" t="s">
        <v>41</v>
      </c>
      <c r="T68" s="115"/>
      <c r="U68" s="112"/>
      <c r="V68" s="112">
        <v>1268</v>
      </c>
      <c r="W68" s="112">
        <v>1209</v>
      </c>
      <c r="X68" s="112">
        <v>1375</v>
      </c>
      <c r="Y68" s="112">
        <v>1404</v>
      </c>
      <c r="Z68" s="112">
        <v>1584</v>
      </c>
    </row>
    <row r="69" spans="1:26" x14ac:dyDescent="0.25">
      <c r="S69" s="115" t="s">
        <v>42</v>
      </c>
      <c r="T69" s="115"/>
      <c r="U69" s="112"/>
      <c r="V69" s="112">
        <v>1239</v>
      </c>
      <c r="W69" s="112">
        <v>1241</v>
      </c>
      <c r="X69" s="112">
        <v>1358</v>
      </c>
      <c r="Y69" s="112">
        <v>1328</v>
      </c>
      <c r="Z69" s="112">
        <v>1363</v>
      </c>
    </row>
    <row r="70" spans="1:26" x14ac:dyDescent="0.25">
      <c r="S70" s="115" t="s">
        <v>43</v>
      </c>
      <c r="T70" s="115"/>
      <c r="U70" s="112"/>
      <c r="V70" s="112">
        <v>1260</v>
      </c>
      <c r="W70" s="112">
        <v>1273</v>
      </c>
      <c r="X70" s="112">
        <v>1395</v>
      </c>
      <c r="Y70" s="112">
        <v>1286</v>
      </c>
      <c r="Z70" s="112">
        <v>1434</v>
      </c>
    </row>
    <row r="71" spans="1:26" x14ac:dyDescent="0.25">
      <c r="S71" s="115" t="s">
        <v>44</v>
      </c>
      <c r="T71" s="115"/>
      <c r="U71" s="112"/>
      <c r="V71" s="112">
        <v>1374</v>
      </c>
      <c r="W71" s="112">
        <v>1375</v>
      </c>
      <c r="X71" s="112">
        <v>1454</v>
      </c>
      <c r="Y71" s="112">
        <v>1466</v>
      </c>
      <c r="Z71" s="112">
        <v>1441</v>
      </c>
    </row>
    <row r="72" spans="1:26" x14ac:dyDescent="0.25">
      <c r="S72" s="115" t="s">
        <v>45</v>
      </c>
      <c r="T72" s="115"/>
      <c r="U72" s="112"/>
      <c r="V72" s="112">
        <v>1397</v>
      </c>
      <c r="W72" s="112">
        <v>1291</v>
      </c>
      <c r="X72" s="112">
        <v>1398</v>
      </c>
      <c r="Y72" s="112">
        <v>1374</v>
      </c>
      <c r="Z72" s="112">
        <v>1519</v>
      </c>
    </row>
    <row r="73" spans="1:26" x14ac:dyDescent="0.25">
      <c r="S73" s="115" t="s">
        <v>46</v>
      </c>
      <c r="T73" s="115"/>
      <c r="U73" s="112"/>
      <c r="V73" s="112">
        <v>1391</v>
      </c>
      <c r="W73" s="112">
        <v>1330</v>
      </c>
      <c r="X73" s="112">
        <v>1423</v>
      </c>
      <c r="Y73" s="112">
        <v>1338</v>
      </c>
      <c r="Z73" s="112">
        <v>1374</v>
      </c>
    </row>
    <row r="74" spans="1:26" x14ac:dyDescent="0.25">
      <c r="S74" s="115" t="s">
        <v>47</v>
      </c>
      <c r="T74" s="115"/>
      <c r="U74" s="112"/>
      <c r="V74" s="112">
        <v>812</v>
      </c>
      <c r="W74" s="112">
        <v>835</v>
      </c>
      <c r="X74" s="112">
        <v>1016</v>
      </c>
      <c r="Y74" s="112">
        <v>1046</v>
      </c>
      <c r="Z74" s="112">
        <v>1066</v>
      </c>
    </row>
    <row r="75" spans="1:26" x14ac:dyDescent="0.25">
      <c r="S75" s="115" t="s">
        <v>48</v>
      </c>
      <c r="T75" s="115"/>
      <c r="U75" s="112"/>
      <c r="V75" s="112">
        <v>369</v>
      </c>
      <c r="W75" s="112">
        <v>382</v>
      </c>
      <c r="X75" s="112">
        <v>422</v>
      </c>
      <c r="Y75" s="112">
        <v>427</v>
      </c>
      <c r="Z75" s="112">
        <v>471</v>
      </c>
    </row>
    <row r="76" spans="1:26" x14ac:dyDescent="0.25">
      <c r="S76" s="115" t="s">
        <v>49</v>
      </c>
      <c r="T76" s="115"/>
      <c r="U76" s="112"/>
      <c r="V76" s="112">
        <v>113</v>
      </c>
      <c r="W76" s="112">
        <v>128</v>
      </c>
      <c r="X76" s="112">
        <v>132</v>
      </c>
      <c r="Y76" s="112">
        <v>163</v>
      </c>
      <c r="Z76" s="112">
        <v>156</v>
      </c>
    </row>
    <row r="77" spans="1:26" x14ac:dyDescent="0.25">
      <c r="S77" s="115" t="s">
        <v>50</v>
      </c>
      <c r="T77" s="115"/>
      <c r="U77" s="112"/>
      <c r="V77" s="112">
        <v>71</v>
      </c>
      <c r="W77" s="112">
        <v>82</v>
      </c>
      <c r="X77" s="112">
        <v>62</v>
      </c>
      <c r="Y77" s="112">
        <v>59</v>
      </c>
      <c r="Z77" s="112">
        <v>67</v>
      </c>
    </row>
    <row r="78" spans="1:26" x14ac:dyDescent="0.25">
      <c r="S78" s="115" t="s">
        <v>51</v>
      </c>
      <c r="T78" s="115"/>
      <c r="U78" s="112"/>
      <c r="V78" s="112">
        <v>38</v>
      </c>
      <c r="W78" s="112">
        <v>47</v>
      </c>
      <c r="X78" s="112">
        <v>47</v>
      </c>
      <c r="Y78" s="112">
        <v>46</v>
      </c>
      <c r="Z78" s="112">
        <v>40</v>
      </c>
    </row>
    <row r="79" spans="1:26" x14ac:dyDescent="0.25">
      <c r="S79" s="115" t="s">
        <v>52</v>
      </c>
      <c r="T79" s="115"/>
      <c r="U79" s="112"/>
      <c r="V79" s="112">
        <v>36</v>
      </c>
      <c r="W79" s="112">
        <v>47</v>
      </c>
      <c r="X79" s="112">
        <v>39</v>
      </c>
      <c r="Y79" s="112">
        <v>43</v>
      </c>
      <c r="Z79" s="112">
        <v>31</v>
      </c>
    </row>
    <row r="80" spans="1:26" x14ac:dyDescent="0.25">
      <c r="S80" s="118" t="s">
        <v>53</v>
      </c>
      <c r="T80" s="118"/>
      <c r="U80" s="112"/>
      <c r="V80" s="112">
        <v>13877</v>
      </c>
      <c r="W80" s="112">
        <v>13981</v>
      </c>
      <c r="X80" s="112">
        <v>15164</v>
      </c>
      <c r="Y80" s="112">
        <v>14684</v>
      </c>
      <c r="Z80" s="112">
        <v>15655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Warrnambool</v>
      </c>
      <c r="D83" s="144"/>
      <c r="E83" s="144"/>
      <c r="F83" s="144"/>
      <c r="G83" s="144"/>
      <c r="H83" s="47"/>
      <c r="I83" s="47"/>
      <c r="J83" s="145" t="str">
        <f>'State data for spotlight'!A1</f>
        <v>Victoria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923</v>
      </c>
      <c r="W83" s="112">
        <v>974</v>
      </c>
      <c r="X83" s="112">
        <v>994</v>
      </c>
      <c r="Y83" s="112">
        <v>1001</v>
      </c>
      <c r="Z83" s="112">
        <v>1001</v>
      </c>
      <c r="AD83" s="117"/>
    </row>
    <row r="84" spans="1:30" ht="15" customHeight="1" x14ac:dyDescent="0.25">
      <c r="A84" s="46"/>
      <c r="B84" s="46"/>
      <c r="C84" s="48"/>
      <c r="D84" s="139" t="s">
        <v>0</v>
      </c>
      <c r="E84" s="139"/>
      <c r="F84" s="139" t="s">
        <v>201</v>
      </c>
      <c r="G84" s="139"/>
      <c r="H84" s="48"/>
      <c r="I84" s="48"/>
      <c r="J84" s="48"/>
      <c r="K84" s="48"/>
      <c r="L84" s="139" t="s">
        <v>0</v>
      </c>
      <c r="M84" s="139"/>
      <c r="N84" s="139" t="s">
        <v>201</v>
      </c>
      <c r="O84" s="139"/>
      <c r="S84" s="115" t="s">
        <v>57</v>
      </c>
      <c r="T84" s="115"/>
      <c r="U84" s="112"/>
      <c r="V84" s="112">
        <v>1199</v>
      </c>
      <c r="W84" s="112">
        <v>1254</v>
      </c>
      <c r="X84" s="112">
        <v>1262</v>
      </c>
      <c r="Y84" s="112">
        <v>1286</v>
      </c>
      <c r="Z84" s="112">
        <v>1312</v>
      </c>
    </row>
    <row r="85" spans="1:30" ht="15" customHeight="1" x14ac:dyDescent="0.25">
      <c r="A85" s="46"/>
      <c r="B85" s="46"/>
      <c r="C85" s="58" t="s">
        <v>1</v>
      </c>
      <c r="D85" s="139" t="s">
        <v>2</v>
      </c>
      <c r="E85" s="139"/>
      <c r="F85" s="139" t="str">
        <f>"since "&amp;$V$2</f>
        <v>since 2016-17</v>
      </c>
      <c r="G85" s="139"/>
      <c r="H85" s="48"/>
      <c r="I85" s="48"/>
      <c r="J85" s="48"/>
      <c r="K85" s="58" t="s">
        <v>1</v>
      </c>
      <c r="L85" s="139" t="s">
        <v>2</v>
      </c>
      <c r="M85" s="139"/>
      <c r="N85" s="139" t="str">
        <f>"since "&amp;$V$2</f>
        <v>since 2016-17</v>
      </c>
      <c r="O85" s="139"/>
      <c r="S85" s="115" t="s">
        <v>195</v>
      </c>
      <c r="T85" s="115"/>
      <c r="U85" s="112"/>
      <c r="V85" s="112">
        <v>1698</v>
      </c>
      <c r="W85" s="112">
        <v>1702</v>
      </c>
      <c r="X85" s="112">
        <v>1768</v>
      </c>
      <c r="Y85" s="112">
        <v>1801</v>
      </c>
      <c r="Z85" s="112">
        <v>1787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30,524</v>
      </c>
      <c r="D86" s="96">
        <f t="shared" ref="D86:D91" si="4">AD4</f>
        <v>4.2379537615681473E-2</v>
      </c>
      <c r="E86" s="97">
        <f t="shared" ref="E86:E91" si="5">AD4</f>
        <v>4.2379537615681473E-2</v>
      </c>
      <c r="F86" s="96">
        <f t="shared" ref="F86:F91" si="6">AF4</f>
        <v>9.3971758296896191E-2</v>
      </c>
      <c r="G86" s="97">
        <f t="shared" ref="G86:G91" si="7">AF4</f>
        <v>9.3971758296896191E-2</v>
      </c>
      <c r="H86" s="57"/>
      <c r="I86" s="57"/>
      <c r="J86" s="140" t="str">
        <f>'State data for spotlight'!J4</f>
        <v>5,274,707</v>
      </c>
      <c r="K86" s="140"/>
      <c r="L86" s="96">
        <f>'State data for spotlight'!L4</f>
        <v>1.4421743640712803E-2</v>
      </c>
      <c r="M86" s="97">
        <f>'State data for spotlight'!L4</f>
        <v>1.4421743640712803E-2</v>
      </c>
      <c r="N86" s="96">
        <f>'State data for spotlight'!N4</f>
        <v>8.438148994686534E-2</v>
      </c>
      <c r="O86" s="97">
        <f>'State data for spotlight'!N4</f>
        <v>8.438148994686534E-2</v>
      </c>
      <c r="S86" s="115" t="s">
        <v>196</v>
      </c>
      <c r="T86" s="115"/>
      <c r="U86" s="112"/>
      <c r="V86" s="112">
        <v>568</v>
      </c>
      <c r="W86" s="112">
        <v>614</v>
      </c>
      <c r="X86" s="112">
        <v>666</v>
      </c>
      <c r="Y86" s="112">
        <v>686</v>
      </c>
      <c r="Z86" s="112">
        <v>693</v>
      </c>
    </row>
    <row r="87" spans="1:30" ht="15" customHeight="1" x14ac:dyDescent="0.25">
      <c r="A87" s="98" t="s">
        <v>4</v>
      </c>
      <c r="B87" s="49"/>
      <c r="C87" s="57" t="str">
        <f t="shared" si="3"/>
        <v>14,835</v>
      </c>
      <c r="D87" s="96">
        <f t="shared" si="4"/>
        <v>1.6443987667009274E-2</v>
      </c>
      <c r="E87" s="97">
        <f t="shared" si="5"/>
        <v>1.6443987667009274E-2</v>
      </c>
      <c r="F87" s="96">
        <f t="shared" si="6"/>
        <v>5.7829435253850647E-2</v>
      </c>
      <c r="G87" s="97">
        <f t="shared" si="7"/>
        <v>5.7829435253850647E-2</v>
      </c>
      <c r="H87" s="57"/>
      <c r="I87" s="57"/>
      <c r="J87" s="140" t="str">
        <f>'State data for spotlight'!J5</f>
        <v>2,678,317</v>
      </c>
      <c r="K87" s="140"/>
      <c r="L87" s="96">
        <f>'State data for spotlight'!L5</f>
        <v>7.6054295905234603E-3</v>
      </c>
      <c r="M87" s="97">
        <f>'State data for spotlight'!L5</f>
        <v>7.6054295905234603E-3</v>
      </c>
      <c r="N87" s="96">
        <f>'State data for spotlight'!N5</f>
        <v>7.1082164833552008E-2</v>
      </c>
      <c r="O87" s="97">
        <f>'State data for spotlight'!N5</f>
        <v>7.1082164833552008E-2</v>
      </c>
      <c r="S87" s="115" t="s">
        <v>197</v>
      </c>
      <c r="T87" s="115"/>
      <c r="U87" s="112"/>
      <c r="V87" s="112">
        <v>387</v>
      </c>
      <c r="W87" s="112">
        <v>360</v>
      </c>
      <c r="X87" s="112">
        <v>365</v>
      </c>
      <c r="Y87" s="112">
        <v>367</v>
      </c>
      <c r="Z87" s="112">
        <v>379</v>
      </c>
    </row>
    <row r="88" spans="1:30" ht="15" customHeight="1" x14ac:dyDescent="0.25">
      <c r="A88" s="98" t="s">
        <v>5</v>
      </c>
      <c r="B88" s="49"/>
      <c r="C88" s="57" t="str">
        <f t="shared" si="3"/>
        <v>15,655</v>
      </c>
      <c r="D88" s="96">
        <f t="shared" si="4"/>
        <v>6.5908626676652871E-2</v>
      </c>
      <c r="E88" s="97">
        <f t="shared" si="5"/>
        <v>6.5908626676652871E-2</v>
      </c>
      <c r="F88" s="96">
        <f t="shared" si="6"/>
        <v>0.12836961222430454</v>
      </c>
      <c r="G88" s="97">
        <f t="shared" si="7"/>
        <v>0.12836961222430454</v>
      </c>
      <c r="H88" s="57"/>
      <c r="I88" s="57"/>
      <c r="J88" s="140" t="str">
        <f>'State data for spotlight'!J6</f>
        <v>2,593,620</v>
      </c>
      <c r="K88" s="140"/>
      <c r="L88" s="96">
        <f>'State data for spotlight'!L6</f>
        <v>2.0458990541862843E-2</v>
      </c>
      <c r="M88" s="97">
        <f>'State data for spotlight'!L6</f>
        <v>2.0458990541862843E-2</v>
      </c>
      <c r="N88" s="96">
        <f>'State data for spotlight'!N6</f>
        <v>9.7278654845571522E-2</v>
      </c>
      <c r="O88" s="97">
        <f>'State data for spotlight'!N6</f>
        <v>9.7278654845571522E-2</v>
      </c>
      <c r="S88" s="115" t="s">
        <v>198</v>
      </c>
      <c r="T88" s="115"/>
      <c r="U88" s="112"/>
      <c r="V88" s="112">
        <v>669</v>
      </c>
      <c r="W88" s="112">
        <v>669</v>
      </c>
      <c r="X88" s="112">
        <v>670</v>
      </c>
      <c r="Y88" s="112">
        <v>689</v>
      </c>
      <c r="Z88" s="112">
        <v>710</v>
      </c>
    </row>
    <row r="89" spans="1:30" ht="15" customHeight="1" x14ac:dyDescent="0.25">
      <c r="A89" s="49" t="s">
        <v>6</v>
      </c>
      <c r="B89" s="49"/>
      <c r="C89" s="57" t="str">
        <f t="shared" si="3"/>
        <v>20,880</v>
      </c>
      <c r="D89" s="96">
        <f t="shared" si="4"/>
        <v>8.0139036400501684E-3</v>
      </c>
      <c r="E89" s="97">
        <f t="shared" si="5"/>
        <v>8.0139036400501684E-3</v>
      </c>
      <c r="F89" s="96">
        <f t="shared" si="6"/>
        <v>7.4018826192068232E-2</v>
      </c>
      <c r="G89" s="97">
        <f t="shared" si="7"/>
        <v>7.4018826192068232E-2</v>
      </c>
      <c r="H89" s="57"/>
      <c r="I89" s="57"/>
      <c r="J89" s="140" t="str">
        <f>'State data for spotlight'!J7</f>
        <v>3,674,745</v>
      </c>
      <c r="K89" s="140"/>
      <c r="L89" s="96">
        <f>'State data for spotlight'!L7</f>
        <v>-4.8048916624486848E-3</v>
      </c>
      <c r="M89" s="97">
        <f>'State data for spotlight'!L7</f>
        <v>-4.8048916624486848E-3</v>
      </c>
      <c r="N89" s="96">
        <f>'State data for spotlight'!N7</f>
        <v>6.9960159780158238E-2</v>
      </c>
      <c r="O89" s="97">
        <f>'State data for spotlight'!N7</f>
        <v>6.9960159780158238E-2</v>
      </c>
      <c r="S89" s="115" t="s">
        <v>199</v>
      </c>
      <c r="T89" s="115"/>
      <c r="U89" s="112"/>
      <c r="V89" s="112">
        <v>815</v>
      </c>
      <c r="W89" s="112">
        <v>868</v>
      </c>
      <c r="X89" s="112">
        <v>877</v>
      </c>
      <c r="Y89" s="112">
        <v>884</v>
      </c>
      <c r="Z89" s="112">
        <v>883</v>
      </c>
    </row>
    <row r="90" spans="1:30" ht="15" customHeight="1" x14ac:dyDescent="0.25">
      <c r="A90" s="49" t="s">
        <v>98</v>
      </c>
      <c r="B90" s="49"/>
      <c r="C90" s="57" t="str">
        <f t="shared" si="3"/>
        <v>$41,094</v>
      </c>
      <c r="D90" s="96">
        <f t="shared" si="4"/>
        <v>6.9752894396032827E-2</v>
      </c>
      <c r="E90" s="97">
        <f t="shared" si="5"/>
        <v>6.9752894396032827E-2</v>
      </c>
      <c r="F90" s="96">
        <f t="shared" si="6"/>
        <v>0.1650683261510546</v>
      </c>
      <c r="G90" s="97">
        <f t="shared" si="7"/>
        <v>0.1650683261510546</v>
      </c>
      <c r="H90" s="57"/>
      <c r="I90" s="57"/>
      <c r="J90" s="57"/>
      <c r="K90" s="57" t="str">
        <f>'State data for spotlight'!J8</f>
        <v>$47,209</v>
      </c>
      <c r="L90" s="96">
        <f>'State data for spotlight'!L8</f>
        <v>5.506898121546655E-2</v>
      </c>
      <c r="M90" s="97">
        <f>'State data for spotlight'!L8</f>
        <v>5.506898121546655E-2</v>
      </c>
      <c r="N90" s="96">
        <f>'State data for spotlight'!N8</f>
        <v>0.1204561491199776</v>
      </c>
      <c r="O90" s="97">
        <f>'State data for spotlight'!N8</f>
        <v>0.1204561491199776</v>
      </c>
      <c r="S90" s="115" t="s">
        <v>58</v>
      </c>
      <c r="T90" s="115"/>
      <c r="U90" s="112"/>
      <c r="V90" s="112">
        <v>1650</v>
      </c>
      <c r="W90" s="112">
        <v>1695</v>
      </c>
      <c r="X90" s="112">
        <v>1736</v>
      </c>
      <c r="Y90" s="112">
        <v>1740</v>
      </c>
      <c r="Z90" s="112">
        <v>1749</v>
      </c>
    </row>
    <row r="91" spans="1:30" ht="15" customHeight="1" x14ac:dyDescent="0.25">
      <c r="A91" s="49" t="s">
        <v>7</v>
      </c>
      <c r="B91" s="49"/>
      <c r="C91" s="57" t="str">
        <f t="shared" si="3"/>
        <v>$1,200.4 mil</v>
      </c>
      <c r="D91" s="96">
        <f t="shared" si="4"/>
        <v>6.7593849156765584E-2</v>
      </c>
      <c r="E91" s="97">
        <f t="shared" si="5"/>
        <v>6.7593849156765584E-2</v>
      </c>
      <c r="F91" s="96">
        <f t="shared" si="6"/>
        <v>0.28672800746950888</v>
      </c>
      <c r="G91" s="97">
        <f t="shared" si="7"/>
        <v>0.28672800746950888</v>
      </c>
      <c r="H91" s="57"/>
      <c r="I91" s="57"/>
      <c r="J91" s="57"/>
      <c r="K91" s="57" t="str">
        <f>'State data for spotlight'!J9</f>
        <v>$245.4 bil</v>
      </c>
      <c r="L91" s="96">
        <f>'State data for spotlight'!L9</f>
        <v>4.7371657837374626E-2</v>
      </c>
      <c r="M91" s="97">
        <f>'State data for spotlight'!L9</f>
        <v>4.7371657837374626E-2</v>
      </c>
      <c r="N91" s="96">
        <f>'State data for spotlight'!N9</f>
        <v>0.24227335855331145</v>
      </c>
      <c r="O91" s="97">
        <f>'State data for spotlight'!N9</f>
        <v>0.24227335855331145</v>
      </c>
      <c r="S91" s="118" t="s">
        <v>53</v>
      </c>
      <c r="T91" s="118"/>
      <c r="U91" s="112"/>
      <c r="V91" s="112">
        <v>9866</v>
      </c>
      <c r="W91" s="112">
        <v>10145</v>
      </c>
      <c r="X91" s="112">
        <v>10314</v>
      </c>
      <c r="Y91" s="112">
        <v>10476</v>
      </c>
      <c r="Z91" s="112">
        <v>10426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5" t="s">
        <v>202</v>
      </c>
      <c r="S93" s="115" t="s">
        <v>56</v>
      </c>
      <c r="T93" s="115"/>
      <c r="U93" s="112"/>
      <c r="V93" s="112">
        <v>660</v>
      </c>
      <c r="W93" s="112">
        <v>697</v>
      </c>
      <c r="X93" s="112">
        <v>717</v>
      </c>
      <c r="Y93" s="112">
        <v>770</v>
      </c>
      <c r="Z93" s="112">
        <v>803</v>
      </c>
    </row>
    <row r="94" spans="1:30" ht="15" customHeight="1" x14ac:dyDescent="0.25">
      <c r="A94" s="136" t="s">
        <v>203</v>
      </c>
      <c r="S94" s="115" t="s">
        <v>57</v>
      </c>
      <c r="T94" s="115"/>
      <c r="U94" s="112"/>
      <c r="V94" s="112">
        <v>2064</v>
      </c>
      <c r="W94" s="112">
        <v>2132</v>
      </c>
      <c r="X94" s="112">
        <v>2262</v>
      </c>
      <c r="Y94" s="112">
        <v>2307</v>
      </c>
      <c r="Z94" s="112">
        <v>2374</v>
      </c>
    </row>
    <row r="95" spans="1:30" ht="15" customHeight="1" x14ac:dyDescent="0.25">
      <c r="A95" s="134" t="s">
        <v>286</v>
      </c>
      <c r="S95" s="115" t="s">
        <v>195</v>
      </c>
      <c r="T95" s="115"/>
      <c r="U95" s="112"/>
      <c r="V95" s="112">
        <v>326</v>
      </c>
      <c r="W95" s="112">
        <v>352</v>
      </c>
      <c r="X95" s="112">
        <v>347</v>
      </c>
      <c r="Y95" s="112">
        <v>379</v>
      </c>
      <c r="Z95" s="112">
        <v>398</v>
      </c>
    </row>
    <row r="96" spans="1:30" ht="15" customHeight="1" x14ac:dyDescent="0.25">
      <c r="A96" s="135" t="s">
        <v>278</v>
      </c>
      <c r="S96" s="115" t="s">
        <v>196</v>
      </c>
      <c r="T96" s="115"/>
      <c r="U96" s="112"/>
      <c r="V96" s="112">
        <v>1367</v>
      </c>
      <c r="W96" s="112">
        <v>1425</v>
      </c>
      <c r="X96" s="112">
        <v>1528</v>
      </c>
      <c r="Y96" s="112">
        <v>1554</v>
      </c>
      <c r="Z96" s="112">
        <v>1667</v>
      </c>
    </row>
    <row r="97" spans="1:32" ht="15" customHeight="1" x14ac:dyDescent="0.25">
      <c r="A97" s="134" t="s">
        <v>290</v>
      </c>
      <c r="S97" s="115" t="s">
        <v>197</v>
      </c>
      <c r="T97" s="115"/>
      <c r="U97" s="112"/>
      <c r="V97" s="112">
        <v>1512</v>
      </c>
      <c r="W97" s="112">
        <v>1488</v>
      </c>
      <c r="X97" s="112">
        <v>1533</v>
      </c>
      <c r="Y97" s="112">
        <v>1489</v>
      </c>
      <c r="Z97" s="112">
        <v>1481</v>
      </c>
    </row>
    <row r="98" spans="1:32" ht="15" customHeight="1" x14ac:dyDescent="0.25">
      <c r="A98" s="134" t="s">
        <v>291</v>
      </c>
      <c r="S98" s="115" t="s">
        <v>198</v>
      </c>
      <c r="T98" s="115"/>
      <c r="U98" s="112"/>
      <c r="V98" s="112">
        <v>1136</v>
      </c>
      <c r="W98" s="112">
        <v>1170</v>
      </c>
      <c r="X98" s="112">
        <v>1179</v>
      </c>
      <c r="Y98" s="112">
        <v>1181</v>
      </c>
      <c r="Z98" s="112">
        <v>1187</v>
      </c>
    </row>
    <row r="99" spans="1:32" ht="15" customHeight="1" x14ac:dyDescent="0.25">
      <c r="S99" s="115" t="s">
        <v>199</v>
      </c>
      <c r="T99" s="115"/>
      <c r="U99" s="112"/>
      <c r="V99" s="112">
        <v>30</v>
      </c>
      <c r="W99" s="112">
        <v>38</v>
      </c>
      <c r="X99" s="112">
        <v>39</v>
      </c>
      <c r="Y99" s="112">
        <v>50</v>
      </c>
      <c r="Z99" s="112">
        <v>53</v>
      </c>
    </row>
    <row r="100" spans="1:32" ht="15" customHeight="1" x14ac:dyDescent="0.25">
      <c r="S100" s="115" t="s">
        <v>58</v>
      </c>
      <c r="T100" s="115"/>
      <c r="U100" s="112"/>
      <c r="V100" s="112">
        <v>906</v>
      </c>
      <c r="W100" s="112">
        <v>973</v>
      </c>
      <c r="X100" s="112">
        <v>992</v>
      </c>
      <c r="Y100" s="112">
        <v>963</v>
      </c>
      <c r="Z100" s="112">
        <v>961</v>
      </c>
    </row>
    <row r="101" spans="1:32" x14ac:dyDescent="0.25">
      <c r="A101" s="18"/>
      <c r="S101" s="118" t="s">
        <v>53</v>
      </c>
      <c r="T101" s="118"/>
      <c r="U101" s="112"/>
      <c r="V101" s="112">
        <v>9578</v>
      </c>
      <c r="W101" s="112">
        <v>9815</v>
      </c>
      <c r="X101" s="112">
        <v>10111</v>
      </c>
      <c r="Y101" s="112">
        <v>10238</v>
      </c>
      <c r="Z101" s="112">
        <v>10431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204</v>
      </c>
      <c r="Y103" s="106" t="s">
        <v>281</v>
      </c>
      <c r="Z103" s="106" t="s">
        <v>287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19437</v>
      </c>
      <c r="W104" s="112">
        <v>19875</v>
      </c>
      <c r="X104" s="112">
        <v>21976</v>
      </c>
      <c r="Y104" s="112">
        <v>22310</v>
      </c>
      <c r="Z104" s="112">
        <v>22310</v>
      </c>
      <c r="AB104" s="109" t="str">
        <f>TEXT(Z104,"###,###")</f>
        <v>22,310</v>
      </c>
      <c r="AD104" s="130">
        <f>Z104/($Z$4)*100</f>
        <v>73.090027519329055</v>
      </c>
      <c r="AF104" s="109"/>
    </row>
    <row r="105" spans="1:32" x14ac:dyDescent="0.25">
      <c r="S105" s="115" t="s">
        <v>17</v>
      </c>
      <c r="T105" s="115"/>
      <c r="U105" s="112"/>
      <c r="V105" s="112">
        <v>5620</v>
      </c>
      <c r="W105" s="112">
        <v>5568</v>
      </c>
      <c r="X105" s="112">
        <v>6153</v>
      </c>
      <c r="Y105" s="112">
        <v>5904</v>
      </c>
      <c r="Z105" s="112">
        <v>5962</v>
      </c>
      <c r="AB105" s="109" t="str">
        <f>TEXT(Z105,"###,###")</f>
        <v>5,962</v>
      </c>
      <c r="AD105" s="130">
        <f>Z105/($Z$4)*100</f>
        <v>19.53217140610667</v>
      </c>
      <c r="AF105" s="109"/>
    </row>
    <row r="106" spans="1:32" x14ac:dyDescent="0.25">
      <c r="S106" s="118" t="s">
        <v>53</v>
      </c>
      <c r="T106" s="118"/>
      <c r="U106" s="120"/>
      <c r="V106" s="120">
        <v>25057</v>
      </c>
      <c r="W106" s="120">
        <v>25443</v>
      </c>
      <c r="X106" s="120">
        <v>28129</v>
      </c>
      <c r="Y106" s="120">
        <v>28214</v>
      </c>
      <c r="Z106" s="120">
        <v>28272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3867</v>
      </c>
      <c r="W108" s="112">
        <v>4507</v>
      </c>
      <c r="X108" s="112">
        <v>4078</v>
      </c>
      <c r="Y108" s="112">
        <v>3843</v>
      </c>
      <c r="Z108" s="112">
        <v>4137</v>
      </c>
      <c r="AB108" s="109" t="str">
        <f>TEXT(Z108,"###,###")</f>
        <v>4,137</v>
      </c>
      <c r="AD108" s="130">
        <f>Z108/($Z$4)*100</f>
        <v>13.55326955838029</v>
      </c>
      <c r="AF108" s="109"/>
    </row>
    <row r="109" spans="1:32" x14ac:dyDescent="0.25">
      <c r="S109" s="115" t="s">
        <v>20</v>
      </c>
      <c r="T109" s="115"/>
      <c r="U109" s="112"/>
      <c r="V109" s="112">
        <v>4606</v>
      </c>
      <c r="W109" s="112">
        <v>4430</v>
      </c>
      <c r="X109" s="112">
        <v>5154</v>
      </c>
      <c r="Y109" s="112">
        <v>5045</v>
      </c>
      <c r="Z109" s="112">
        <v>5429</v>
      </c>
      <c r="AB109" s="109" t="str">
        <f>TEXT(Z109,"###,###")</f>
        <v>5,429</v>
      </c>
      <c r="AD109" s="130">
        <f>Z109/($Z$4)*100</f>
        <v>17.786004455510419</v>
      </c>
      <c r="AF109" s="109"/>
    </row>
    <row r="110" spans="1:32" x14ac:dyDescent="0.25">
      <c r="S110" s="115" t="s">
        <v>21</v>
      </c>
      <c r="T110" s="115"/>
      <c r="U110" s="112"/>
      <c r="V110" s="112">
        <v>6143</v>
      </c>
      <c r="W110" s="112">
        <v>5971</v>
      </c>
      <c r="X110" s="112">
        <v>6972</v>
      </c>
      <c r="Y110" s="112">
        <v>6969</v>
      </c>
      <c r="Z110" s="112">
        <v>7270</v>
      </c>
      <c r="AB110" s="109" t="str">
        <f>TEXT(Z110,"###,###")</f>
        <v>7,270</v>
      </c>
      <c r="AD110" s="130">
        <f>Z110/($Z$4)*100</f>
        <v>23.8173240728607</v>
      </c>
      <c r="AF110" s="109"/>
    </row>
    <row r="111" spans="1:32" x14ac:dyDescent="0.25">
      <c r="S111" s="115" t="s">
        <v>22</v>
      </c>
      <c r="T111" s="115"/>
      <c r="U111" s="112"/>
      <c r="V111" s="112">
        <v>11061</v>
      </c>
      <c r="W111" s="112">
        <v>10743</v>
      </c>
      <c r="X111" s="112">
        <v>11928</v>
      </c>
      <c r="Y111" s="112">
        <v>11572</v>
      </c>
      <c r="Z111" s="112">
        <v>11881</v>
      </c>
      <c r="AB111" s="109" t="str">
        <f>TEXT(Z111,"###,###")</f>
        <v>11,881</v>
      </c>
      <c r="AD111" s="130">
        <f>Z111/($Z$4)*100</f>
        <v>38.923470056349103</v>
      </c>
      <c r="AF111" s="109"/>
    </row>
    <row r="112" spans="1:32" x14ac:dyDescent="0.25">
      <c r="S112" s="118" t="s">
        <v>53</v>
      </c>
      <c r="T112" s="118"/>
      <c r="U112" s="112"/>
      <c r="V112" s="112">
        <v>27902</v>
      </c>
      <c r="W112" s="112">
        <v>28102</v>
      </c>
      <c r="X112" s="112">
        <v>30177</v>
      </c>
      <c r="Y112" s="112">
        <v>29284</v>
      </c>
      <c r="Z112" s="112">
        <v>30524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40.86</v>
      </c>
      <c r="W118" s="131">
        <v>40.880000000000003</v>
      </c>
      <c r="X118" s="131">
        <v>40.840000000000003</v>
      </c>
      <c r="Y118" s="131">
        <v>41.03</v>
      </c>
      <c r="Z118" s="131">
        <v>41.16</v>
      </c>
      <c r="AB118" s="109" t="str">
        <f>TEXT(Z118,"##.0")</f>
        <v>41.2</v>
      </c>
    </row>
    <row r="120" spans="19:32" x14ac:dyDescent="0.25">
      <c r="S120" s="101" t="s">
        <v>100</v>
      </c>
      <c r="T120" s="112"/>
      <c r="U120" s="112"/>
      <c r="V120" s="112">
        <v>16723</v>
      </c>
      <c r="W120" s="112">
        <v>17249</v>
      </c>
      <c r="X120" s="112">
        <v>17673</v>
      </c>
      <c r="Y120" s="112">
        <v>17886</v>
      </c>
      <c r="Z120" s="112">
        <v>17927</v>
      </c>
      <c r="AB120" s="109" t="str">
        <f>TEXT(Z120,"###,###")</f>
        <v>17,927</v>
      </c>
    </row>
    <row r="121" spans="19:32" x14ac:dyDescent="0.25">
      <c r="S121" s="101" t="s">
        <v>101</v>
      </c>
      <c r="T121" s="112"/>
      <c r="U121" s="112"/>
      <c r="V121" s="112">
        <v>1467</v>
      </c>
      <c r="W121" s="112">
        <v>1471</v>
      </c>
      <c r="X121" s="112">
        <v>1439</v>
      </c>
      <c r="Y121" s="112">
        <v>1480</v>
      </c>
      <c r="Z121" s="112">
        <v>1513</v>
      </c>
      <c r="AB121" s="109" t="str">
        <f>TEXT(Z121,"###,###")</f>
        <v>1,513</v>
      </c>
    </row>
    <row r="122" spans="19:32" x14ac:dyDescent="0.25">
      <c r="S122" s="101" t="s">
        <v>102</v>
      </c>
      <c r="T122" s="112"/>
      <c r="U122" s="112"/>
      <c r="V122" s="112">
        <v>1257</v>
      </c>
      <c r="W122" s="112">
        <v>1239</v>
      </c>
      <c r="X122" s="112">
        <v>1315</v>
      </c>
      <c r="Y122" s="112">
        <v>1351</v>
      </c>
      <c r="Z122" s="112">
        <v>1435</v>
      </c>
      <c r="AB122" s="109" t="str">
        <f>TEXT(Z122,"###,###")</f>
        <v>1,435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17980</v>
      </c>
      <c r="W124" s="112">
        <v>18488</v>
      </c>
      <c r="X124" s="112">
        <v>18988</v>
      </c>
      <c r="Y124" s="112">
        <v>19237</v>
      </c>
      <c r="Z124" s="112">
        <v>19362</v>
      </c>
      <c r="AB124" s="109" t="str">
        <f>TEXT(Z124,"###,###")</f>
        <v>19,362</v>
      </c>
      <c r="AD124" s="127">
        <f>Z124/$Z$7*100</f>
        <v>92.729885057471265</v>
      </c>
    </row>
    <row r="125" spans="19:32" x14ac:dyDescent="0.25">
      <c r="S125" s="101" t="s">
        <v>104</v>
      </c>
      <c r="T125" s="112"/>
      <c r="U125" s="112"/>
      <c r="V125" s="112">
        <v>2724</v>
      </c>
      <c r="W125" s="112">
        <v>2710</v>
      </c>
      <c r="X125" s="112">
        <v>2754</v>
      </c>
      <c r="Y125" s="112">
        <v>2831</v>
      </c>
      <c r="Z125" s="112">
        <v>2948</v>
      </c>
      <c r="AB125" s="109" t="str">
        <f>TEXT(Z125,"###,###")</f>
        <v>2,948</v>
      </c>
      <c r="AD125" s="127">
        <f>Z125/$Z$7*100</f>
        <v>14.118773946360152</v>
      </c>
    </row>
    <row r="127" spans="19:32" x14ac:dyDescent="0.25">
      <c r="S127" s="101" t="s">
        <v>105</v>
      </c>
      <c r="T127" s="112"/>
      <c r="U127" s="112"/>
      <c r="V127" s="112">
        <v>9864</v>
      </c>
      <c r="W127" s="112">
        <v>10147</v>
      </c>
      <c r="X127" s="112">
        <v>10311</v>
      </c>
      <c r="Y127" s="112">
        <v>10476</v>
      </c>
      <c r="Z127" s="112">
        <v>10425</v>
      </c>
      <c r="AB127" s="109" t="str">
        <f>TEXT(Z127,"###,###")</f>
        <v>10,425</v>
      </c>
      <c r="AD127" s="127">
        <f>Z127/$Z$7*100</f>
        <v>49.928160919540232</v>
      </c>
    </row>
    <row r="128" spans="19:32" x14ac:dyDescent="0.25">
      <c r="S128" s="101" t="s">
        <v>106</v>
      </c>
      <c r="T128" s="112"/>
      <c r="U128" s="112"/>
      <c r="V128" s="112">
        <v>9578</v>
      </c>
      <c r="W128" s="112">
        <v>9814</v>
      </c>
      <c r="X128" s="112">
        <v>10112</v>
      </c>
      <c r="Y128" s="112">
        <v>10241</v>
      </c>
      <c r="Z128" s="112">
        <v>10431</v>
      </c>
      <c r="AB128" s="109" t="str">
        <f>TEXT(Z128,"###,###")</f>
        <v>10,431</v>
      </c>
      <c r="AD128" s="127">
        <f>Z128/$Z$7*100</f>
        <v>49.956896551724142</v>
      </c>
    </row>
    <row r="130" spans="19:20" x14ac:dyDescent="0.25">
      <c r="S130" s="101" t="s">
        <v>282</v>
      </c>
      <c r="T130" s="127">
        <v>85.857279693486589</v>
      </c>
    </row>
    <row r="131" spans="19:20" x14ac:dyDescent="0.25">
      <c r="S131" s="101" t="s">
        <v>283</v>
      </c>
      <c r="T131" s="127">
        <v>7.2461685823754785</v>
      </c>
    </row>
    <row r="132" spans="19:20" x14ac:dyDescent="0.25">
      <c r="S132" s="101" t="s">
        <v>284</v>
      </c>
      <c r="T132" s="127">
        <v>6.8726053639846736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9DEE4A4D-751D-41C7-A483-1148527ACA2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567AD7B7-F478-424E-BC1D-6869B069E48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7BB40359-B5F0-474D-86F0-823FEAAB3F9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C0A7D122-9D84-4377-9FCA-6D70B887A89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81310B-FEEA-4364-BE3C-9D1C1F417305}">
  <sheetPr codeName="Sheet135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183</v>
      </c>
      <c r="T1" s="99"/>
      <c r="U1" s="99"/>
      <c r="V1" s="99"/>
      <c r="W1" s="99"/>
      <c r="X1" s="99"/>
      <c r="Y1" s="100" t="s">
        <v>268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204</v>
      </c>
      <c r="Y2" s="103" t="s">
        <v>281</v>
      </c>
      <c r="Z2" s="103" t="s">
        <v>287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60" t="s">
        <v>292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183</v>
      </c>
      <c r="Y3" s="105" t="s">
        <v>268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8.71 Wellington, Victoria,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30687</v>
      </c>
      <c r="W4" s="108">
        <v>32389</v>
      </c>
      <c r="X4" s="108">
        <v>32143</v>
      </c>
      <c r="Y4" s="108">
        <v>32811</v>
      </c>
      <c r="Z4" s="108">
        <v>34036</v>
      </c>
      <c r="AB4" s="109" t="str">
        <f>TEXT(Z4,"###,###")</f>
        <v>34,036</v>
      </c>
      <c r="AD4" s="110">
        <f>Z4/Y4-1</f>
        <v>3.7335040078022574E-2</v>
      </c>
      <c r="AF4" s="110">
        <f>Z4/V4-1</f>
        <v>0.10913416104539375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15682</v>
      </c>
      <c r="W5" s="108">
        <v>16692</v>
      </c>
      <c r="X5" s="108">
        <v>16299</v>
      </c>
      <c r="Y5" s="108">
        <v>16770</v>
      </c>
      <c r="Z5" s="108">
        <v>17057</v>
      </c>
      <c r="AB5" s="109" t="str">
        <f>TEXT(Z5,"###,###")</f>
        <v>17,057</v>
      </c>
      <c r="AD5" s="110">
        <f t="shared" ref="AD5:AD9" si="0">Z5/Y5-1</f>
        <v>1.7113893858079932E-2</v>
      </c>
      <c r="AF5" s="110">
        <f t="shared" ref="AF5:AF9" si="1">Z5/V5-1</f>
        <v>8.7680142838923558E-2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15001</v>
      </c>
      <c r="W6" s="108">
        <v>15697</v>
      </c>
      <c r="X6" s="108">
        <v>15847</v>
      </c>
      <c r="Y6" s="108">
        <v>16040</v>
      </c>
      <c r="Z6" s="108">
        <v>16960</v>
      </c>
      <c r="AB6" s="109" t="str">
        <f>TEXT(Z6,"###,###")</f>
        <v>16,960</v>
      </c>
      <c r="AD6" s="110">
        <f t="shared" si="0"/>
        <v>5.7356608478803084E-2</v>
      </c>
      <c r="AF6" s="110">
        <f t="shared" si="1"/>
        <v>0.13059129391373903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21777</v>
      </c>
      <c r="W7" s="108">
        <v>22795</v>
      </c>
      <c r="X7" s="108">
        <v>22669</v>
      </c>
      <c r="Y7" s="108">
        <v>23437</v>
      </c>
      <c r="Z7" s="108">
        <v>23960</v>
      </c>
      <c r="AB7" s="109" t="str">
        <f>TEXT(Z7,"###,###")</f>
        <v>23,960</v>
      </c>
      <c r="AD7" s="110">
        <f t="shared" si="0"/>
        <v>2.2315142723044801E-2</v>
      </c>
      <c r="AF7" s="110">
        <f t="shared" si="1"/>
        <v>0.10024337603894007</v>
      </c>
    </row>
    <row r="8" spans="1:32" ht="17.25" customHeight="1" x14ac:dyDescent="0.25">
      <c r="A8" s="64" t="s">
        <v>12</v>
      </c>
      <c r="B8" s="65"/>
      <c r="C8" s="29"/>
      <c r="D8" s="66" t="str">
        <f>AB4</f>
        <v>34,036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23,960</v>
      </c>
      <c r="P8" s="67"/>
      <c r="S8" s="107" t="s">
        <v>84</v>
      </c>
      <c r="T8" s="108"/>
      <c r="U8" s="108"/>
      <c r="V8" s="108">
        <v>38725.97</v>
      </c>
      <c r="W8" s="108">
        <v>39965.5</v>
      </c>
      <c r="X8" s="108">
        <v>41074</v>
      </c>
      <c r="Y8" s="108">
        <v>42239.85</v>
      </c>
      <c r="Z8" s="108">
        <v>44065.45</v>
      </c>
      <c r="AB8" s="109" t="str">
        <f>TEXT(Z8,"$###,###")</f>
        <v>$44,065</v>
      </c>
      <c r="AD8" s="110">
        <f t="shared" si="0"/>
        <v>4.3219850449279562E-2</v>
      </c>
      <c r="AF8" s="110">
        <f t="shared" si="1"/>
        <v>0.13787853474038214</v>
      </c>
    </row>
    <row r="9" spans="1:32" x14ac:dyDescent="0.25">
      <c r="A9" s="30" t="s">
        <v>14</v>
      </c>
      <c r="B9" s="71"/>
      <c r="C9" s="72"/>
      <c r="D9" s="73">
        <f>AD104</f>
        <v>67.863438711952057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51.565108514190314</v>
      </c>
      <c r="P9" s="74" t="s">
        <v>85</v>
      </c>
      <c r="S9" s="107" t="s">
        <v>7</v>
      </c>
      <c r="T9" s="108"/>
      <c r="U9" s="108"/>
      <c r="V9" s="108">
        <v>1095642914</v>
      </c>
      <c r="W9" s="108">
        <v>1163099409</v>
      </c>
      <c r="X9" s="108">
        <v>1195437615</v>
      </c>
      <c r="Y9" s="108">
        <v>1277778696</v>
      </c>
      <c r="Z9" s="108">
        <v>1323460511</v>
      </c>
      <c r="AB9" s="109" t="str">
        <f>TEXT(Z9/1000000,"$#,###.0")&amp;" mil"</f>
        <v>$1,323.5 mil</v>
      </c>
      <c r="AD9" s="110">
        <f t="shared" si="0"/>
        <v>3.5750959961223128E-2</v>
      </c>
      <c r="AF9" s="110">
        <f t="shared" si="1"/>
        <v>0.20793051649307714</v>
      </c>
    </row>
    <row r="10" spans="1:32" x14ac:dyDescent="0.25">
      <c r="A10" s="30" t="s">
        <v>17</v>
      </c>
      <c r="B10" s="71"/>
      <c r="C10" s="72"/>
      <c r="D10" s="73">
        <f>AD105</f>
        <v>19.259019861323303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48.347245409015031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78.334724540901504</v>
      </c>
      <c r="P11" s="74" t="s">
        <v>85</v>
      </c>
      <c r="S11" s="107" t="s">
        <v>29</v>
      </c>
      <c r="T11" s="112"/>
      <c r="U11" s="112"/>
      <c r="V11" s="112">
        <v>25995</v>
      </c>
      <c r="W11" s="112">
        <v>27409</v>
      </c>
      <c r="X11" s="112">
        <v>27478</v>
      </c>
      <c r="Y11" s="112">
        <v>27821</v>
      </c>
      <c r="Z11" s="112">
        <v>28843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11.727879799666111</v>
      </c>
      <c r="P12" s="74" t="s">
        <v>85</v>
      </c>
      <c r="S12" s="107" t="s">
        <v>30</v>
      </c>
      <c r="T12" s="112"/>
      <c r="U12" s="112"/>
      <c r="V12" s="112">
        <v>4689</v>
      </c>
      <c r="W12" s="112">
        <v>4978</v>
      </c>
      <c r="X12" s="112">
        <v>4662</v>
      </c>
      <c r="Y12" s="112">
        <v>4986</v>
      </c>
      <c r="Z12" s="112">
        <v>5193</v>
      </c>
    </row>
    <row r="13" spans="1:32" ht="15" customHeight="1" x14ac:dyDescent="0.25">
      <c r="A13" s="30" t="s">
        <v>19</v>
      </c>
      <c r="B13" s="72"/>
      <c r="C13" s="72"/>
      <c r="D13" s="73">
        <f>AD108</f>
        <v>15.865554119167941</v>
      </c>
      <c r="E13" s="74" t="s">
        <v>85</v>
      </c>
      <c r="F13" s="24"/>
      <c r="G13" s="142" t="s">
        <v>285</v>
      </c>
      <c r="H13" s="143"/>
      <c r="I13" s="143"/>
      <c r="J13" s="143"/>
      <c r="K13" s="143"/>
      <c r="L13" s="143"/>
      <c r="M13" s="81"/>
      <c r="N13" s="72"/>
      <c r="O13" s="73">
        <f>T132</f>
        <v>9.9457429048414028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16.209307791749911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43.5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21.853331766365024</v>
      </c>
      <c r="E15" s="74" t="s">
        <v>85</v>
      </c>
      <c r="F15" s="24"/>
      <c r="G15" s="33" t="s">
        <v>279</v>
      </c>
      <c r="H15" s="72"/>
      <c r="I15" s="72"/>
      <c r="J15" s="72"/>
      <c r="K15" s="82"/>
      <c r="L15" s="72"/>
      <c r="M15" s="72"/>
      <c r="N15" s="72"/>
      <c r="O15" s="73">
        <f>AB38</f>
        <v>15.630217028380637</v>
      </c>
      <c r="P15" s="74" t="s">
        <v>85</v>
      </c>
      <c r="S15" s="115" t="s">
        <v>61</v>
      </c>
      <c r="T15" s="115"/>
      <c r="U15" s="116"/>
      <c r="V15" s="116">
        <v>2580</v>
      </c>
      <c r="W15" s="116">
        <v>2526</v>
      </c>
      <c r="X15" s="116">
        <v>2701</v>
      </c>
      <c r="Y15" s="112">
        <v>3045</v>
      </c>
      <c r="Z15" s="112">
        <v>3088</v>
      </c>
      <c r="AB15" s="117">
        <f t="shared" ref="AB15:AB34" si="2">IF(Z15="np",0,Z15/$Z$34)</f>
        <v>9.0727465037019631E-2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34.536960864966503</v>
      </c>
      <c r="E16" s="85" t="s">
        <v>85</v>
      </c>
      <c r="F16" s="24"/>
      <c r="G16" s="86" t="s">
        <v>280</v>
      </c>
      <c r="H16" s="35"/>
      <c r="I16" s="35"/>
      <c r="J16" s="35"/>
      <c r="K16" s="36"/>
      <c r="L16" s="35"/>
      <c r="M16" s="35"/>
      <c r="N16" s="35"/>
      <c r="O16" s="84">
        <f>AB37</f>
        <v>84.369782971619372</v>
      </c>
      <c r="P16" s="37" t="s">
        <v>85</v>
      </c>
      <c r="S16" s="115" t="s">
        <v>62</v>
      </c>
      <c r="T16" s="115"/>
      <c r="U16" s="116"/>
      <c r="V16" s="116">
        <v>521</v>
      </c>
      <c r="W16" s="116">
        <v>568</v>
      </c>
      <c r="X16" s="116">
        <v>580</v>
      </c>
      <c r="Y16" s="112">
        <v>649</v>
      </c>
      <c r="Z16" s="112">
        <v>586</v>
      </c>
      <c r="AB16" s="117">
        <f t="shared" si="2"/>
        <v>1.721706428487484E-2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1931</v>
      </c>
      <c r="W17" s="116">
        <v>2387</v>
      </c>
      <c r="X17" s="116">
        <v>1874</v>
      </c>
      <c r="Y17" s="112">
        <v>1835</v>
      </c>
      <c r="Z17" s="112">
        <v>1872</v>
      </c>
      <c r="AB17" s="117">
        <f t="shared" si="2"/>
        <v>5.5000587613115527E-2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289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387</v>
      </c>
      <c r="W18" s="116">
        <v>335</v>
      </c>
      <c r="X18" s="116">
        <v>427</v>
      </c>
      <c r="Y18" s="112">
        <v>439</v>
      </c>
      <c r="Z18" s="112">
        <v>429</v>
      </c>
      <c r="AB18" s="117">
        <f t="shared" si="2"/>
        <v>1.2604301328005642E-2</v>
      </c>
    </row>
    <row r="19" spans="1:28" x14ac:dyDescent="0.25">
      <c r="A19" s="63" t="str">
        <f>$S$1&amp;" ("&amp;$V$2&amp;" to "&amp;$Z$2&amp;")"</f>
        <v>Wellington (2016-17 to 2020-21)</v>
      </c>
      <c r="B19" s="63"/>
      <c r="C19" s="63"/>
      <c r="D19" s="63"/>
      <c r="E19" s="63"/>
      <c r="F19" s="63"/>
      <c r="G19" s="63" t="str">
        <f>$S$1&amp;" ("&amp;$V$2&amp;" to "&amp;$Z$2&amp;")"</f>
        <v>Wellington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1964</v>
      </c>
      <c r="W19" s="116">
        <v>2401</v>
      </c>
      <c r="X19" s="116">
        <v>2373</v>
      </c>
      <c r="Y19" s="112">
        <v>2492</v>
      </c>
      <c r="Z19" s="112">
        <v>2569</v>
      </c>
      <c r="AB19" s="117">
        <f t="shared" si="2"/>
        <v>7.5478904689152665E-2</v>
      </c>
    </row>
    <row r="20" spans="1:28" x14ac:dyDescent="0.25">
      <c r="S20" s="115" t="s">
        <v>66</v>
      </c>
      <c r="T20" s="115"/>
      <c r="U20" s="116"/>
      <c r="V20" s="116">
        <v>584</v>
      </c>
      <c r="W20" s="116">
        <v>560</v>
      </c>
      <c r="X20" s="116">
        <v>538</v>
      </c>
      <c r="Y20" s="112">
        <v>582</v>
      </c>
      <c r="Z20" s="112">
        <v>687</v>
      </c>
      <c r="AB20" s="117">
        <f t="shared" si="2"/>
        <v>2.018451051827477E-2</v>
      </c>
    </row>
    <row r="21" spans="1:28" x14ac:dyDescent="0.25">
      <c r="S21" s="115" t="s">
        <v>67</v>
      </c>
      <c r="T21" s="115"/>
      <c r="U21" s="116"/>
      <c r="V21" s="116">
        <v>2635</v>
      </c>
      <c r="W21" s="116">
        <v>2741</v>
      </c>
      <c r="X21" s="116">
        <v>2732</v>
      </c>
      <c r="Y21" s="112">
        <v>2866</v>
      </c>
      <c r="Z21" s="112">
        <v>3014</v>
      </c>
      <c r="AB21" s="117">
        <f t="shared" si="2"/>
        <v>8.8553296509578092E-2</v>
      </c>
    </row>
    <row r="22" spans="1:28" x14ac:dyDescent="0.25">
      <c r="S22" s="115" t="s">
        <v>68</v>
      </c>
      <c r="T22" s="115"/>
      <c r="U22" s="116"/>
      <c r="V22" s="116">
        <v>1933</v>
      </c>
      <c r="W22" s="116">
        <v>1951</v>
      </c>
      <c r="X22" s="116">
        <v>1935</v>
      </c>
      <c r="Y22" s="112">
        <v>2106</v>
      </c>
      <c r="Z22" s="112">
        <v>2314</v>
      </c>
      <c r="AB22" s="117">
        <f t="shared" si="2"/>
        <v>6.7986837466212244E-2</v>
      </c>
    </row>
    <row r="23" spans="1:28" x14ac:dyDescent="0.25">
      <c r="S23" s="115" t="s">
        <v>69</v>
      </c>
      <c r="T23" s="115"/>
      <c r="U23" s="116"/>
      <c r="V23" s="116">
        <v>786</v>
      </c>
      <c r="W23" s="116">
        <v>909</v>
      </c>
      <c r="X23" s="116">
        <v>857</v>
      </c>
      <c r="Y23" s="112">
        <v>821</v>
      </c>
      <c r="Z23" s="112">
        <v>879</v>
      </c>
      <c r="AB23" s="117">
        <f t="shared" si="2"/>
        <v>2.5825596427312258E-2</v>
      </c>
    </row>
    <row r="24" spans="1:28" x14ac:dyDescent="0.25">
      <c r="S24" s="115" t="s">
        <v>70</v>
      </c>
      <c r="T24" s="115"/>
      <c r="U24" s="116"/>
      <c r="V24" s="116">
        <v>130</v>
      </c>
      <c r="W24" s="116">
        <v>142</v>
      </c>
      <c r="X24" s="116">
        <v>155</v>
      </c>
      <c r="Y24" s="112">
        <v>151</v>
      </c>
      <c r="Z24" s="112">
        <v>170</v>
      </c>
      <c r="AB24" s="117">
        <f t="shared" si="2"/>
        <v>4.994711481960277E-3</v>
      </c>
    </row>
    <row r="25" spans="1:28" x14ac:dyDescent="0.25">
      <c r="S25" s="115" t="s">
        <v>71</v>
      </c>
      <c r="T25" s="115"/>
      <c r="U25" s="116"/>
      <c r="V25" s="116">
        <v>887</v>
      </c>
      <c r="W25" s="116">
        <v>833</v>
      </c>
      <c r="X25" s="116">
        <v>804</v>
      </c>
      <c r="Y25" s="112">
        <v>862</v>
      </c>
      <c r="Z25" s="112">
        <v>815</v>
      </c>
      <c r="AB25" s="117">
        <f t="shared" si="2"/>
        <v>2.3945234457633094E-2</v>
      </c>
    </row>
    <row r="26" spans="1:28" x14ac:dyDescent="0.25">
      <c r="S26" s="115" t="s">
        <v>72</v>
      </c>
      <c r="T26" s="115"/>
      <c r="U26" s="116"/>
      <c r="V26" s="116">
        <v>408</v>
      </c>
      <c r="W26" s="116">
        <v>529</v>
      </c>
      <c r="X26" s="116">
        <v>518</v>
      </c>
      <c r="Y26" s="112">
        <v>585</v>
      </c>
      <c r="Z26" s="112">
        <v>650</v>
      </c>
      <c r="AB26" s="117">
        <f t="shared" si="2"/>
        <v>1.9097426254554E-2</v>
      </c>
    </row>
    <row r="27" spans="1:28" x14ac:dyDescent="0.25">
      <c r="S27" s="115" t="s">
        <v>73</v>
      </c>
      <c r="T27" s="115"/>
      <c r="U27" s="116"/>
      <c r="V27" s="116">
        <v>1266</v>
      </c>
      <c r="W27" s="116">
        <v>1321</v>
      </c>
      <c r="X27" s="116">
        <v>1403</v>
      </c>
      <c r="Y27" s="112">
        <v>1284</v>
      </c>
      <c r="Z27" s="112">
        <v>1333</v>
      </c>
      <c r="AB27" s="117">
        <f t="shared" si="2"/>
        <v>3.9164414149723825E-2</v>
      </c>
    </row>
    <row r="28" spans="1:28" x14ac:dyDescent="0.25">
      <c r="S28" s="115" t="s">
        <v>74</v>
      </c>
      <c r="T28" s="115"/>
      <c r="U28" s="116"/>
      <c r="V28" s="116">
        <v>1945</v>
      </c>
      <c r="W28" s="116">
        <v>2427</v>
      </c>
      <c r="X28" s="116">
        <v>2227</v>
      </c>
      <c r="Y28" s="112">
        <v>2280</v>
      </c>
      <c r="Z28" s="112">
        <v>2320</v>
      </c>
      <c r="AB28" s="117">
        <f t="shared" si="2"/>
        <v>6.8163121400869664E-2</v>
      </c>
    </row>
    <row r="29" spans="1:28" x14ac:dyDescent="0.25">
      <c r="S29" s="115" t="s">
        <v>75</v>
      </c>
      <c r="T29" s="115"/>
      <c r="U29" s="116"/>
      <c r="V29" s="116">
        <v>2101</v>
      </c>
      <c r="W29" s="116">
        <v>2052</v>
      </c>
      <c r="X29" s="116">
        <v>3280</v>
      </c>
      <c r="Y29" s="112">
        <v>1888</v>
      </c>
      <c r="Z29" s="112">
        <v>2359</v>
      </c>
      <c r="AB29" s="117">
        <f t="shared" si="2"/>
        <v>6.9308966976142902E-2</v>
      </c>
    </row>
    <row r="30" spans="1:28" x14ac:dyDescent="0.25">
      <c r="S30" s="115" t="s">
        <v>76</v>
      </c>
      <c r="T30" s="115"/>
      <c r="U30" s="116"/>
      <c r="V30" s="116">
        <v>2605</v>
      </c>
      <c r="W30" s="116">
        <v>2683</v>
      </c>
      <c r="X30" s="116">
        <v>1913</v>
      </c>
      <c r="Y30" s="112">
        <v>2660</v>
      </c>
      <c r="Z30" s="112">
        <v>2578</v>
      </c>
      <c r="AB30" s="117">
        <f t="shared" si="2"/>
        <v>7.5743330591138788E-2</v>
      </c>
    </row>
    <row r="31" spans="1:28" x14ac:dyDescent="0.25">
      <c r="S31" s="115" t="s">
        <v>77</v>
      </c>
      <c r="T31" s="115"/>
      <c r="U31" s="116"/>
      <c r="V31" s="116">
        <v>2984</v>
      </c>
      <c r="W31" s="116">
        <v>3341</v>
      </c>
      <c r="X31" s="116">
        <v>3678</v>
      </c>
      <c r="Y31" s="112">
        <v>3874</v>
      </c>
      <c r="Z31" s="112">
        <v>4396</v>
      </c>
      <c r="AB31" s="117">
        <f t="shared" si="2"/>
        <v>0.12915736279233753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368</v>
      </c>
      <c r="W32" s="116">
        <v>440</v>
      </c>
      <c r="X32" s="116">
        <v>498</v>
      </c>
      <c r="Y32" s="112">
        <v>527</v>
      </c>
      <c r="Z32" s="112">
        <v>505</v>
      </c>
      <c r="AB32" s="117">
        <f t="shared" si="2"/>
        <v>1.4837231166999648E-2</v>
      </c>
    </row>
    <row r="33" spans="19:32" x14ac:dyDescent="0.25">
      <c r="S33" s="115" t="s">
        <v>79</v>
      </c>
      <c r="T33" s="115"/>
      <c r="U33" s="116"/>
      <c r="V33" s="116">
        <v>916</v>
      </c>
      <c r="W33" s="116">
        <v>1017</v>
      </c>
      <c r="X33" s="116">
        <v>975</v>
      </c>
      <c r="Y33" s="112">
        <v>971</v>
      </c>
      <c r="Z33" s="112">
        <v>1053</v>
      </c>
      <c r="AB33" s="117">
        <f t="shared" si="2"/>
        <v>3.0937830532377482E-2</v>
      </c>
    </row>
    <row r="34" spans="19:32" x14ac:dyDescent="0.25">
      <c r="S34" s="118" t="s">
        <v>53</v>
      </c>
      <c r="T34" s="118"/>
      <c r="U34" s="119"/>
      <c r="V34" s="119">
        <v>30685</v>
      </c>
      <c r="W34" s="119">
        <v>32387</v>
      </c>
      <c r="X34" s="119">
        <v>32143</v>
      </c>
      <c r="Y34" s="120">
        <v>32808</v>
      </c>
      <c r="Z34" s="120">
        <v>34036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18510</v>
      </c>
      <c r="W37" s="112">
        <v>19305</v>
      </c>
      <c r="X37" s="112">
        <v>19003</v>
      </c>
      <c r="Y37" s="112">
        <v>19738</v>
      </c>
      <c r="Z37" s="112">
        <v>20215</v>
      </c>
      <c r="AB37" s="132">
        <f>Z37/Z40*100</f>
        <v>84.369782971619372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3264</v>
      </c>
      <c r="W38" s="112">
        <v>3486</v>
      </c>
      <c r="X38" s="112">
        <v>3663</v>
      </c>
      <c r="Y38" s="112">
        <v>3697</v>
      </c>
      <c r="Z38" s="112">
        <v>3745</v>
      </c>
      <c r="AB38" s="132">
        <f>Z38/Z40*100</f>
        <v>15.630217028380637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21774</v>
      </c>
      <c r="W40" s="112">
        <v>22791</v>
      </c>
      <c r="X40" s="112">
        <v>22666</v>
      </c>
      <c r="Y40" s="112">
        <v>23435</v>
      </c>
      <c r="Z40" s="112">
        <v>23960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5</v>
      </c>
      <c r="W44" s="112">
        <v>14</v>
      </c>
      <c r="X44" s="112">
        <v>15</v>
      </c>
      <c r="Y44" s="112">
        <v>7</v>
      </c>
      <c r="Z44" s="112">
        <v>12</v>
      </c>
    </row>
    <row r="45" spans="19:32" x14ac:dyDescent="0.25">
      <c r="S45" s="115" t="s">
        <v>37</v>
      </c>
      <c r="T45" s="115"/>
      <c r="U45" s="112"/>
      <c r="V45" s="112">
        <v>289</v>
      </c>
      <c r="W45" s="112">
        <v>314</v>
      </c>
      <c r="X45" s="112">
        <v>321</v>
      </c>
      <c r="Y45" s="112">
        <v>337</v>
      </c>
      <c r="Z45" s="112">
        <v>415</v>
      </c>
    </row>
    <row r="46" spans="19:32" x14ac:dyDescent="0.25">
      <c r="S46" s="115" t="s">
        <v>38</v>
      </c>
      <c r="T46" s="115"/>
      <c r="U46" s="112"/>
      <c r="V46" s="112">
        <v>860</v>
      </c>
      <c r="W46" s="112">
        <v>948</v>
      </c>
      <c r="X46" s="112">
        <v>969</v>
      </c>
      <c r="Y46" s="112">
        <v>884</v>
      </c>
      <c r="Z46" s="112">
        <v>912</v>
      </c>
    </row>
    <row r="47" spans="19:32" x14ac:dyDescent="0.25">
      <c r="S47" s="115" t="s">
        <v>39</v>
      </c>
      <c r="T47" s="115"/>
      <c r="U47" s="112"/>
      <c r="V47" s="112">
        <v>1451</v>
      </c>
      <c r="W47" s="112">
        <v>1445</v>
      </c>
      <c r="X47" s="112">
        <v>1519</v>
      </c>
      <c r="Y47" s="112">
        <v>1440</v>
      </c>
      <c r="Z47" s="112">
        <v>1409</v>
      </c>
    </row>
    <row r="48" spans="19:32" x14ac:dyDescent="0.25">
      <c r="S48" s="115" t="s">
        <v>40</v>
      </c>
      <c r="T48" s="115"/>
      <c r="U48" s="112"/>
      <c r="V48" s="112">
        <v>1590</v>
      </c>
      <c r="W48" s="112">
        <v>1744</v>
      </c>
      <c r="X48" s="112">
        <v>1770</v>
      </c>
      <c r="Y48" s="112">
        <v>1901</v>
      </c>
      <c r="Z48" s="112">
        <v>1931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1641</v>
      </c>
      <c r="W49" s="112">
        <v>1612</v>
      </c>
      <c r="X49" s="112">
        <v>1489</v>
      </c>
      <c r="Y49" s="112">
        <v>1613</v>
      </c>
      <c r="Z49" s="112">
        <v>1714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Wellington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1398</v>
      </c>
      <c r="W50" s="112">
        <v>1538</v>
      </c>
      <c r="X50" s="112">
        <v>1521</v>
      </c>
      <c r="Y50" s="112">
        <v>1524</v>
      </c>
      <c r="Z50" s="112">
        <v>1562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1347</v>
      </c>
      <c r="W51" s="112">
        <v>1427</v>
      </c>
      <c r="X51" s="112">
        <v>1347</v>
      </c>
      <c r="Y51" s="112">
        <v>1449</v>
      </c>
      <c r="Z51" s="112">
        <v>1420</v>
      </c>
    </row>
    <row r="52" spans="1:26" ht="15" customHeight="1" x14ac:dyDescent="0.25">
      <c r="S52" s="115" t="s">
        <v>44</v>
      </c>
      <c r="T52" s="115"/>
      <c r="U52" s="112"/>
      <c r="V52" s="112">
        <v>1426</v>
      </c>
      <c r="W52" s="112">
        <v>1547</v>
      </c>
      <c r="X52" s="112">
        <v>1421</v>
      </c>
      <c r="Y52" s="112">
        <v>1455</v>
      </c>
      <c r="Z52" s="112">
        <v>1478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1537</v>
      </c>
      <c r="W53" s="112">
        <v>1509</v>
      </c>
      <c r="X53" s="112">
        <v>1428</v>
      </c>
      <c r="Y53" s="112">
        <v>1516</v>
      </c>
      <c r="Z53" s="112">
        <v>1551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1616</v>
      </c>
      <c r="W54" s="112">
        <v>1848</v>
      </c>
      <c r="X54" s="112">
        <v>1690</v>
      </c>
      <c r="Y54" s="112">
        <v>1668</v>
      </c>
      <c r="Z54" s="112">
        <v>1661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1262</v>
      </c>
      <c r="W55" s="112">
        <v>1348</v>
      </c>
      <c r="X55" s="112">
        <v>1390</v>
      </c>
      <c r="Y55" s="112">
        <v>1509</v>
      </c>
      <c r="Z55" s="112">
        <v>1458</v>
      </c>
    </row>
    <row r="56" spans="1:26" ht="15" customHeight="1" x14ac:dyDescent="0.25">
      <c r="S56" s="115" t="s">
        <v>48</v>
      </c>
      <c r="T56" s="115"/>
      <c r="U56" s="112"/>
      <c r="V56" s="112">
        <v>752</v>
      </c>
      <c r="W56" s="112">
        <v>788</v>
      </c>
      <c r="X56" s="112">
        <v>802</v>
      </c>
      <c r="Y56" s="112">
        <v>777</v>
      </c>
      <c r="Z56" s="112">
        <v>859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277</v>
      </c>
      <c r="W57" s="112">
        <v>350</v>
      </c>
      <c r="X57" s="112">
        <v>359</v>
      </c>
      <c r="Y57" s="112">
        <v>417</v>
      </c>
      <c r="Z57" s="112">
        <v>402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145</v>
      </c>
      <c r="W58" s="112">
        <v>153</v>
      </c>
      <c r="X58" s="112">
        <v>158</v>
      </c>
      <c r="Y58" s="112">
        <v>142</v>
      </c>
      <c r="Z58" s="112">
        <v>152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60</v>
      </c>
      <c r="W59" s="112">
        <v>64</v>
      </c>
      <c r="X59" s="112">
        <v>64</v>
      </c>
      <c r="Y59" s="112">
        <v>65</v>
      </c>
      <c r="Z59" s="112">
        <v>71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38</v>
      </c>
      <c r="W60" s="112">
        <v>46</v>
      </c>
      <c r="X60" s="112">
        <v>44</v>
      </c>
      <c r="Y60" s="112">
        <v>54</v>
      </c>
      <c r="Z60" s="112">
        <v>50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15684</v>
      </c>
      <c r="W61" s="112">
        <v>16693</v>
      </c>
      <c r="X61" s="112">
        <v>16299</v>
      </c>
      <c r="Y61" s="112">
        <v>16770</v>
      </c>
      <c r="Z61" s="112">
        <v>17057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10</v>
      </c>
      <c r="W63" s="112">
        <v>8</v>
      </c>
      <c r="X63" s="112">
        <v>13</v>
      </c>
      <c r="Y63" s="112">
        <v>12</v>
      </c>
      <c r="Z63" s="112">
        <v>12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439</v>
      </c>
      <c r="W64" s="112">
        <v>439</v>
      </c>
      <c r="X64" s="112">
        <v>383</v>
      </c>
      <c r="Y64" s="112">
        <v>373</v>
      </c>
      <c r="Z64" s="112">
        <v>518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Wellington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935</v>
      </c>
      <c r="W65" s="112">
        <v>983</v>
      </c>
      <c r="X65" s="112">
        <v>1011</v>
      </c>
      <c r="Y65" s="112">
        <v>980</v>
      </c>
      <c r="Z65" s="112">
        <v>1076</v>
      </c>
    </row>
    <row r="66" spans="1:26" x14ac:dyDescent="0.25">
      <c r="S66" s="115" t="s">
        <v>39</v>
      </c>
      <c r="T66" s="115"/>
      <c r="U66" s="112"/>
      <c r="V66" s="112">
        <v>1319</v>
      </c>
      <c r="W66" s="112">
        <v>1382</v>
      </c>
      <c r="X66" s="112">
        <v>1359</v>
      </c>
      <c r="Y66" s="112">
        <v>1320</v>
      </c>
      <c r="Z66" s="112">
        <v>1453</v>
      </c>
    </row>
    <row r="67" spans="1:26" x14ac:dyDescent="0.25">
      <c r="S67" s="115" t="s">
        <v>40</v>
      </c>
      <c r="T67" s="115"/>
      <c r="U67" s="112"/>
      <c r="V67" s="112">
        <v>1544</v>
      </c>
      <c r="W67" s="112">
        <v>1516</v>
      </c>
      <c r="X67" s="112">
        <v>1556</v>
      </c>
      <c r="Y67" s="112">
        <v>1656</v>
      </c>
      <c r="Z67" s="112">
        <v>1713</v>
      </c>
    </row>
    <row r="68" spans="1:26" x14ac:dyDescent="0.25">
      <c r="S68" s="115" t="s">
        <v>41</v>
      </c>
      <c r="T68" s="115"/>
      <c r="U68" s="112"/>
      <c r="V68" s="112">
        <v>1364</v>
      </c>
      <c r="W68" s="112">
        <v>1455</v>
      </c>
      <c r="X68" s="112">
        <v>1477</v>
      </c>
      <c r="Y68" s="112">
        <v>1483</v>
      </c>
      <c r="Z68" s="112">
        <v>1614</v>
      </c>
    </row>
    <row r="69" spans="1:26" x14ac:dyDescent="0.25">
      <c r="S69" s="115" t="s">
        <v>42</v>
      </c>
      <c r="T69" s="115"/>
      <c r="U69" s="112"/>
      <c r="V69" s="112">
        <v>1297</v>
      </c>
      <c r="W69" s="112">
        <v>1374</v>
      </c>
      <c r="X69" s="112">
        <v>1461</v>
      </c>
      <c r="Y69" s="112">
        <v>1550</v>
      </c>
      <c r="Z69" s="112">
        <v>1587</v>
      </c>
    </row>
    <row r="70" spans="1:26" x14ac:dyDescent="0.25">
      <c r="S70" s="115" t="s">
        <v>43</v>
      </c>
      <c r="T70" s="115"/>
      <c r="U70" s="112"/>
      <c r="V70" s="112">
        <v>1329</v>
      </c>
      <c r="W70" s="112">
        <v>1340</v>
      </c>
      <c r="X70" s="112">
        <v>1368</v>
      </c>
      <c r="Y70" s="112">
        <v>1356</v>
      </c>
      <c r="Z70" s="112">
        <v>1474</v>
      </c>
    </row>
    <row r="71" spans="1:26" x14ac:dyDescent="0.25">
      <c r="S71" s="115" t="s">
        <v>44</v>
      </c>
      <c r="T71" s="115"/>
      <c r="U71" s="112"/>
      <c r="V71" s="112">
        <v>1593</v>
      </c>
      <c r="W71" s="112">
        <v>1691</v>
      </c>
      <c r="X71" s="112">
        <v>1548</v>
      </c>
      <c r="Y71" s="112">
        <v>1548</v>
      </c>
      <c r="Z71" s="112">
        <v>1543</v>
      </c>
    </row>
    <row r="72" spans="1:26" x14ac:dyDescent="0.25">
      <c r="S72" s="115" t="s">
        <v>45</v>
      </c>
      <c r="T72" s="115"/>
      <c r="U72" s="112"/>
      <c r="V72" s="112">
        <v>1558</v>
      </c>
      <c r="W72" s="112">
        <v>1571</v>
      </c>
      <c r="X72" s="112">
        <v>1661</v>
      </c>
      <c r="Y72" s="112">
        <v>1622</v>
      </c>
      <c r="Z72" s="112">
        <v>1743</v>
      </c>
    </row>
    <row r="73" spans="1:26" x14ac:dyDescent="0.25">
      <c r="S73" s="115" t="s">
        <v>46</v>
      </c>
      <c r="T73" s="115"/>
      <c r="U73" s="112"/>
      <c r="V73" s="112">
        <v>1566</v>
      </c>
      <c r="W73" s="112">
        <v>1665</v>
      </c>
      <c r="X73" s="112">
        <v>1623</v>
      </c>
      <c r="Y73" s="112">
        <v>1615</v>
      </c>
      <c r="Z73" s="112">
        <v>1612</v>
      </c>
    </row>
    <row r="74" spans="1:26" x14ac:dyDescent="0.25">
      <c r="S74" s="115" t="s">
        <v>47</v>
      </c>
      <c r="T74" s="115"/>
      <c r="U74" s="112"/>
      <c r="V74" s="112">
        <v>1137</v>
      </c>
      <c r="W74" s="112">
        <v>1237</v>
      </c>
      <c r="X74" s="112">
        <v>1302</v>
      </c>
      <c r="Y74" s="112">
        <v>1377</v>
      </c>
      <c r="Z74" s="112">
        <v>1394</v>
      </c>
    </row>
    <row r="75" spans="1:26" x14ac:dyDescent="0.25">
      <c r="S75" s="115" t="s">
        <v>48</v>
      </c>
      <c r="T75" s="115"/>
      <c r="U75" s="112"/>
      <c r="V75" s="112">
        <v>513</v>
      </c>
      <c r="W75" s="112">
        <v>584</v>
      </c>
      <c r="X75" s="112">
        <v>666</v>
      </c>
      <c r="Y75" s="112">
        <v>687</v>
      </c>
      <c r="Z75" s="112">
        <v>743</v>
      </c>
    </row>
    <row r="76" spans="1:26" x14ac:dyDescent="0.25">
      <c r="S76" s="115" t="s">
        <v>49</v>
      </c>
      <c r="T76" s="115"/>
      <c r="U76" s="112"/>
      <c r="V76" s="112">
        <v>173</v>
      </c>
      <c r="W76" s="112">
        <v>210</v>
      </c>
      <c r="X76" s="112">
        <v>208</v>
      </c>
      <c r="Y76" s="112">
        <v>239</v>
      </c>
      <c r="Z76" s="112">
        <v>261</v>
      </c>
    </row>
    <row r="77" spans="1:26" x14ac:dyDescent="0.25">
      <c r="S77" s="115" t="s">
        <v>50</v>
      </c>
      <c r="T77" s="115"/>
      <c r="U77" s="112"/>
      <c r="V77" s="112">
        <v>104</v>
      </c>
      <c r="W77" s="112">
        <v>113</v>
      </c>
      <c r="X77" s="112">
        <v>98</v>
      </c>
      <c r="Y77" s="112">
        <v>104</v>
      </c>
      <c r="Z77" s="112">
        <v>104</v>
      </c>
    </row>
    <row r="78" spans="1:26" x14ac:dyDescent="0.25">
      <c r="S78" s="115" t="s">
        <v>51</v>
      </c>
      <c r="T78" s="115"/>
      <c r="U78" s="112"/>
      <c r="V78" s="112">
        <v>62</v>
      </c>
      <c r="W78" s="112">
        <v>68</v>
      </c>
      <c r="X78" s="112">
        <v>60</v>
      </c>
      <c r="Y78" s="112">
        <v>66</v>
      </c>
      <c r="Z78" s="112">
        <v>61</v>
      </c>
    </row>
    <row r="79" spans="1:26" x14ac:dyDescent="0.25">
      <c r="S79" s="115" t="s">
        <v>52</v>
      </c>
      <c r="T79" s="115"/>
      <c r="U79" s="112"/>
      <c r="V79" s="112">
        <v>52</v>
      </c>
      <c r="W79" s="112">
        <v>56</v>
      </c>
      <c r="X79" s="112">
        <v>47</v>
      </c>
      <c r="Y79" s="112">
        <v>50</v>
      </c>
      <c r="Z79" s="112">
        <v>52</v>
      </c>
    </row>
    <row r="80" spans="1:26" x14ac:dyDescent="0.25">
      <c r="S80" s="118" t="s">
        <v>53</v>
      </c>
      <c r="T80" s="118"/>
      <c r="U80" s="112"/>
      <c r="V80" s="112">
        <v>14999</v>
      </c>
      <c r="W80" s="112">
        <v>15694</v>
      </c>
      <c r="X80" s="112">
        <v>15847</v>
      </c>
      <c r="Y80" s="112">
        <v>16039</v>
      </c>
      <c r="Z80" s="112">
        <v>16960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Wellington</v>
      </c>
      <c r="D83" s="144"/>
      <c r="E83" s="144"/>
      <c r="F83" s="144"/>
      <c r="G83" s="144"/>
      <c r="H83" s="47"/>
      <c r="I83" s="47"/>
      <c r="J83" s="145" t="str">
        <f>'State data for spotlight'!A1</f>
        <v>Victoria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1127</v>
      </c>
      <c r="W83" s="112">
        <v>1180</v>
      </c>
      <c r="X83" s="112">
        <v>1230</v>
      </c>
      <c r="Y83" s="112">
        <v>1282</v>
      </c>
      <c r="Z83" s="112">
        <v>1299</v>
      </c>
      <c r="AD83" s="117"/>
    </row>
    <row r="84" spans="1:30" ht="15" customHeight="1" x14ac:dyDescent="0.25">
      <c r="A84" s="46"/>
      <c r="B84" s="46"/>
      <c r="C84" s="48"/>
      <c r="D84" s="139" t="s">
        <v>0</v>
      </c>
      <c r="E84" s="139"/>
      <c r="F84" s="139" t="s">
        <v>201</v>
      </c>
      <c r="G84" s="139"/>
      <c r="H84" s="48"/>
      <c r="I84" s="48"/>
      <c r="J84" s="48"/>
      <c r="K84" s="48"/>
      <c r="L84" s="139" t="s">
        <v>0</v>
      </c>
      <c r="M84" s="139"/>
      <c r="N84" s="139" t="s">
        <v>201</v>
      </c>
      <c r="O84" s="139"/>
      <c r="S84" s="115" t="s">
        <v>57</v>
      </c>
      <c r="T84" s="115"/>
      <c r="U84" s="112"/>
      <c r="V84" s="112">
        <v>991</v>
      </c>
      <c r="W84" s="112">
        <v>1032</v>
      </c>
      <c r="X84" s="112">
        <v>1066</v>
      </c>
      <c r="Y84" s="112">
        <v>1116</v>
      </c>
      <c r="Z84" s="112">
        <v>1111</v>
      </c>
    </row>
    <row r="85" spans="1:30" ht="15" customHeight="1" x14ac:dyDescent="0.25">
      <c r="A85" s="46"/>
      <c r="B85" s="46"/>
      <c r="C85" s="58" t="s">
        <v>1</v>
      </c>
      <c r="D85" s="139" t="s">
        <v>2</v>
      </c>
      <c r="E85" s="139"/>
      <c r="F85" s="139" t="str">
        <f>"since "&amp;$V$2</f>
        <v>since 2016-17</v>
      </c>
      <c r="G85" s="139"/>
      <c r="H85" s="48"/>
      <c r="I85" s="48"/>
      <c r="J85" s="48"/>
      <c r="K85" s="58" t="s">
        <v>1</v>
      </c>
      <c r="L85" s="139" t="s">
        <v>2</v>
      </c>
      <c r="M85" s="139"/>
      <c r="N85" s="139" t="str">
        <f>"since "&amp;$V$2</f>
        <v>since 2016-17</v>
      </c>
      <c r="O85" s="139"/>
      <c r="S85" s="115" t="s">
        <v>195</v>
      </c>
      <c r="T85" s="115"/>
      <c r="U85" s="112"/>
      <c r="V85" s="112">
        <v>2255</v>
      </c>
      <c r="W85" s="112">
        <v>2356</v>
      </c>
      <c r="X85" s="112">
        <v>2357</v>
      </c>
      <c r="Y85" s="112">
        <v>2436</v>
      </c>
      <c r="Z85" s="112">
        <v>2430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34,036</v>
      </c>
      <c r="D86" s="96">
        <f t="shared" ref="D86:D91" si="4">AD4</f>
        <v>3.7335040078022574E-2</v>
      </c>
      <c r="E86" s="97">
        <f t="shared" ref="E86:E91" si="5">AD4</f>
        <v>3.7335040078022574E-2</v>
      </c>
      <c r="F86" s="96">
        <f t="shared" ref="F86:F91" si="6">AF4</f>
        <v>0.10913416104539375</v>
      </c>
      <c r="G86" s="97">
        <f t="shared" ref="G86:G91" si="7">AF4</f>
        <v>0.10913416104539375</v>
      </c>
      <c r="H86" s="57"/>
      <c r="I86" s="57"/>
      <c r="J86" s="140" t="str">
        <f>'State data for spotlight'!J4</f>
        <v>5,274,707</v>
      </c>
      <c r="K86" s="140"/>
      <c r="L86" s="96">
        <f>'State data for spotlight'!L4</f>
        <v>1.4421743640712803E-2</v>
      </c>
      <c r="M86" s="97">
        <f>'State data for spotlight'!L4</f>
        <v>1.4421743640712803E-2</v>
      </c>
      <c r="N86" s="96">
        <f>'State data for spotlight'!N4</f>
        <v>8.438148994686534E-2</v>
      </c>
      <c r="O86" s="97">
        <f>'State data for spotlight'!N4</f>
        <v>8.438148994686534E-2</v>
      </c>
      <c r="S86" s="115" t="s">
        <v>196</v>
      </c>
      <c r="T86" s="115"/>
      <c r="U86" s="112"/>
      <c r="V86" s="112">
        <v>594</v>
      </c>
      <c r="W86" s="112">
        <v>642</v>
      </c>
      <c r="X86" s="112">
        <v>690</v>
      </c>
      <c r="Y86" s="112">
        <v>718</v>
      </c>
      <c r="Z86" s="112">
        <v>712</v>
      </c>
    </row>
    <row r="87" spans="1:30" ht="15" customHeight="1" x14ac:dyDescent="0.25">
      <c r="A87" s="98" t="s">
        <v>4</v>
      </c>
      <c r="B87" s="49"/>
      <c r="C87" s="57" t="str">
        <f t="shared" si="3"/>
        <v>17,057</v>
      </c>
      <c r="D87" s="96">
        <f t="shared" si="4"/>
        <v>1.7113893858079932E-2</v>
      </c>
      <c r="E87" s="97">
        <f t="shared" si="5"/>
        <v>1.7113893858079932E-2</v>
      </c>
      <c r="F87" s="96">
        <f t="shared" si="6"/>
        <v>8.7680142838923558E-2</v>
      </c>
      <c r="G87" s="97">
        <f t="shared" si="7"/>
        <v>8.7680142838923558E-2</v>
      </c>
      <c r="H87" s="57"/>
      <c r="I87" s="57"/>
      <c r="J87" s="140" t="str">
        <f>'State data for spotlight'!J5</f>
        <v>2,678,317</v>
      </c>
      <c r="K87" s="140"/>
      <c r="L87" s="96">
        <f>'State data for spotlight'!L5</f>
        <v>7.6054295905234603E-3</v>
      </c>
      <c r="M87" s="97">
        <f>'State data for spotlight'!L5</f>
        <v>7.6054295905234603E-3</v>
      </c>
      <c r="N87" s="96">
        <f>'State data for spotlight'!N5</f>
        <v>7.1082164833552008E-2</v>
      </c>
      <c r="O87" s="97">
        <f>'State data for spotlight'!N5</f>
        <v>7.1082164833552008E-2</v>
      </c>
      <c r="S87" s="115" t="s">
        <v>197</v>
      </c>
      <c r="T87" s="115"/>
      <c r="U87" s="112"/>
      <c r="V87" s="112">
        <v>354</v>
      </c>
      <c r="W87" s="112">
        <v>333</v>
      </c>
      <c r="X87" s="112">
        <v>351</v>
      </c>
      <c r="Y87" s="112">
        <v>334</v>
      </c>
      <c r="Z87" s="112">
        <v>330</v>
      </c>
    </row>
    <row r="88" spans="1:30" ht="15" customHeight="1" x14ac:dyDescent="0.25">
      <c r="A88" s="98" t="s">
        <v>5</v>
      </c>
      <c r="B88" s="49"/>
      <c r="C88" s="57" t="str">
        <f t="shared" si="3"/>
        <v>16,960</v>
      </c>
      <c r="D88" s="96">
        <f t="shared" si="4"/>
        <v>5.7356608478803084E-2</v>
      </c>
      <c r="E88" s="97">
        <f t="shared" si="5"/>
        <v>5.7356608478803084E-2</v>
      </c>
      <c r="F88" s="96">
        <f t="shared" si="6"/>
        <v>0.13059129391373903</v>
      </c>
      <c r="G88" s="97">
        <f t="shared" si="7"/>
        <v>0.13059129391373903</v>
      </c>
      <c r="H88" s="57"/>
      <c r="I88" s="57"/>
      <c r="J88" s="140" t="str">
        <f>'State data for spotlight'!J6</f>
        <v>2,593,620</v>
      </c>
      <c r="K88" s="140"/>
      <c r="L88" s="96">
        <f>'State data for spotlight'!L6</f>
        <v>2.0458990541862843E-2</v>
      </c>
      <c r="M88" s="97">
        <f>'State data for spotlight'!L6</f>
        <v>2.0458990541862843E-2</v>
      </c>
      <c r="N88" s="96">
        <f>'State data for spotlight'!N6</f>
        <v>9.7278654845571522E-2</v>
      </c>
      <c r="O88" s="97">
        <f>'State data for spotlight'!N6</f>
        <v>9.7278654845571522E-2</v>
      </c>
      <c r="S88" s="115" t="s">
        <v>198</v>
      </c>
      <c r="T88" s="115"/>
      <c r="U88" s="112"/>
      <c r="V88" s="112">
        <v>416</v>
      </c>
      <c r="W88" s="112">
        <v>457</v>
      </c>
      <c r="X88" s="112">
        <v>445</v>
      </c>
      <c r="Y88" s="112">
        <v>467</v>
      </c>
      <c r="Z88" s="112">
        <v>491</v>
      </c>
    </row>
    <row r="89" spans="1:30" ht="15" customHeight="1" x14ac:dyDescent="0.25">
      <c r="A89" s="49" t="s">
        <v>6</v>
      </c>
      <c r="B89" s="49"/>
      <c r="C89" s="57" t="str">
        <f t="shared" si="3"/>
        <v>23,960</v>
      </c>
      <c r="D89" s="96">
        <f t="shared" si="4"/>
        <v>2.2315142723044801E-2</v>
      </c>
      <c r="E89" s="97">
        <f t="shared" si="5"/>
        <v>2.2315142723044801E-2</v>
      </c>
      <c r="F89" s="96">
        <f t="shared" si="6"/>
        <v>0.10024337603894007</v>
      </c>
      <c r="G89" s="97">
        <f t="shared" si="7"/>
        <v>0.10024337603894007</v>
      </c>
      <c r="H89" s="57"/>
      <c r="I89" s="57"/>
      <c r="J89" s="140" t="str">
        <f>'State data for spotlight'!J7</f>
        <v>3,674,745</v>
      </c>
      <c r="K89" s="140"/>
      <c r="L89" s="96">
        <f>'State data for spotlight'!L7</f>
        <v>-4.8048916624486848E-3</v>
      </c>
      <c r="M89" s="97">
        <f>'State data for spotlight'!L7</f>
        <v>-4.8048916624486848E-3</v>
      </c>
      <c r="N89" s="96">
        <f>'State data for spotlight'!N7</f>
        <v>6.9960159780158238E-2</v>
      </c>
      <c r="O89" s="97">
        <f>'State data for spotlight'!N7</f>
        <v>6.9960159780158238E-2</v>
      </c>
      <c r="S89" s="115" t="s">
        <v>199</v>
      </c>
      <c r="T89" s="115"/>
      <c r="U89" s="112"/>
      <c r="V89" s="112">
        <v>1110</v>
      </c>
      <c r="W89" s="112">
        <v>1214</v>
      </c>
      <c r="X89" s="112">
        <v>1179</v>
      </c>
      <c r="Y89" s="112">
        <v>1231</v>
      </c>
      <c r="Z89" s="112">
        <v>1242</v>
      </c>
    </row>
    <row r="90" spans="1:30" ht="15" customHeight="1" x14ac:dyDescent="0.25">
      <c r="A90" s="49" t="s">
        <v>98</v>
      </c>
      <c r="B90" s="49"/>
      <c r="C90" s="57" t="str">
        <f t="shared" si="3"/>
        <v>$44,065</v>
      </c>
      <c r="D90" s="96">
        <f t="shared" si="4"/>
        <v>4.3219850449279562E-2</v>
      </c>
      <c r="E90" s="97">
        <f t="shared" si="5"/>
        <v>4.3219850449279562E-2</v>
      </c>
      <c r="F90" s="96">
        <f t="shared" si="6"/>
        <v>0.13787853474038214</v>
      </c>
      <c r="G90" s="97">
        <f t="shared" si="7"/>
        <v>0.13787853474038214</v>
      </c>
      <c r="H90" s="57"/>
      <c r="I90" s="57"/>
      <c r="J90" s="57"/>
      <c r="K90" s="57" t="str">
        <f>'State data for spotlight'!J8</f>
        <v>$47,209</v>
      </c>
      <c r="L90" s="96">
        <f>'State data for spotlight'!L8</f>
        <v>5.506898121546655E-2</v>
      </c>
      <c r="M90" s="97">
        <f>'State data for spotlight'!L8</f>
        <v>5.506898121546655E-2</v>
      </c>
      <c r="N90" s="96">
        <f>'State data for spotlight'!N8</f>
        <v>0.1204561491199776</v>
      </c>
      <c r="O90" s="97">
        <f>'State data for spotlight'!N8</f>
        <v>0.1204561491199776</v>
      </c>
      <c r="S90" s="115" t="s">
        <v>58</v>
      </c>
      <c r="T90" s="115"/>
      <c r="U90" s="112"/>
      <c r="V90" s="112">
        <v>1667</v>
      </c>
      <c r="W90" s="112">
        <v>1779</v>
      </c>
      <c r="X90" s="112">
        <v>1779</v>
      </c>
      <c r="Y90" s="112">
        <v>1805</v>
      </c>
      <c r="Z90" s="112">
        <v>1857</v>
      </c>
    </row>
    <row r="91" spans="1:30" ht="15" customHeight="1" x14ac:dyDescent="0.25">
      <c r="A91" s="49" t="s">
        <v>7</v>
      </c>
      <c r="B91" s="49"/>
      <c r="C91" s="57" t="str">
        <f t="shared" si="3"/>
        <v>$1,323.5 mil</v>
      </c>
      <c r="D91" s="96">
        <f t="shared" si="4"/>
        <v>3.5750959961223128E-2</v>
      </c>
      <c r="E91" s="97">
        <f t="shared" si="5"/>
        <v>3.5750959961223128E-2</v>
      </c>
      <c r="F91" s="96">
        <f t="shared" si="6"/>
        <v>0.20793051649307714</v>
      </c>
      <c r="G91" s="97">
        <f t="shared" si="7"/>
        <v>0.20793051649307714</v>
      </c>
      <c r="H91" s="57"/>
      <c r="I91" s="57"/>
      <c r="J91" s="57"/>
      <c r="K91" s="57" t="str">
        <f>'State data for spotlight'!J9</f>
        <v>$245.4 bil</v>
      </c>
      <c r="L91" s="96">
        <f>'State data for spotlight'!L9</f>
        <v>4.7371657837374626E-2</v>
      </c>
      <c r="M91" s="97">
        <f>'State data for spotlight'!L9</f>
        <v>4.7371657837374626E-2</v>
      </c>
      <c r="N91" s="96">
        <f>'State data for spotlight'!N9</f>
        <v>0.24227335855331145</v>
      </c>
      <c r="O91" s="97">
        <f>'State data for spotlight'!N9</f>
        <v>0.24227335855331145</v>
      </c>
      <c r="S91" s="118" t="s">
        <v>53</v>
      </c>
      <c r="T91" s="118"/>
      <c r="U91" s="112"/>
      <c r="V91" s="112">
        <v>11334</v>
      </c>
      <c r="W91" s="112">
        <v>11863</v>
      </c>
      <c r="X91" s="112">
        <v>11778</v>
      </c>
      <c r="Y91" s="112">
        <v>12183</v>
      </c>
      <c r="Z91" s="112">
        <v>12360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5" t="s">
        <v>202</v>
      </c>
      <c r="S93" s="115" t="s">
        <v>56</v>
      </c>
      <c r="T93" s="115"/>
      <c r="U93" s="112"/>
      <c r="V93" s="112">
        <v>763</v>
      </c>
      <c r="W93" s="112">
        <v>873</v>
      </c>
      <c r="X93" s="112">
        <v>937</v>
      </c>
      <c r="Y93" s="112">
        <v>998</v>
      </c>
      <c r="Z93" s="112">
        <v>1012</v>
      </c>
    </row>
    <row r="94" spans="1:30" ht="15" customHeight="1" x14ac:dyDescent="0.25">
      <c r="A94" s="136" t="s">
        <v>203</v>
      </c>
      <c r="S94" s="115" t="s">
        <v>57</v>
      </c>
      <c r="T94" s="115"/>
      <c r="U94" s="112"/>
      <c r="V94" s="112">
        <v>1997</v>
      </c>
      <c r="W94" s="112">
        <v>2082</v>
      </c>
      <c r="X94" s="112">
        <v>2108</v>
      </c>
      <c r="Y94" s="112">
        <v>2149</v>
      </c>
      <c r="Z94" s="112">
        <v>2199</v>
      </c>
    </row>
    <row r="95" spans="1:30" ht="15" customHeight="1" x14ac:dyDescent="0.25">
      <c r="A95" s="134" t="s">
        <v>286</v>
      </c>
      <c r="S95" s="115" t="s">
        <v>195</v>
      </c>
      <c r="T95" s="115"/>
      <c r="U95" s="112"/>
      <c r="V95" s="112">
        <v>360</v>
      </c>
      <c r="W95" s="112">
        <v>372</v>
      </c>
      <c r="X95" s="112">
        <v>382</v>
      </c>
      <c r="Y95" s="112">
        <v>429</v>
      </c>
      <c r="Z95" s="112">
        <v>458</v>
      </c>
    </row>
    <row r="96" spans="1:30" ht="15" customHeight="1" x14ac:dyDescent="0.25">
      <c r="A96" s="135" t="s">
        <v>278</v>
      </c>
      <c r="S96" s="115" t="s">
        <v>196</v>
      </c>
      <c r="T96" s="115"/>
      <c r="U96" s="112"/>
      <c r="V96" s="112">
        <v>1508</v>
      </c>
      <c r="W96" s="112">
        <v>1645</v>
      </c>
      <c r="X96" s="112">
        <v>1753</v>
      </c>
      <c r="Y96" s="112">
        <v>1801</v>
      </c>
      <c r="Z96" s="112">
        <v>1908</v>
      </c>
    </row>
    <row r="97" spans="1:32" ht="15" customHeight="1" x14ac:dyDescent="0.25">
      <c r="A97" s="134" t="s">
        <v>290</v>
      </c>
      <c r="S97" s="115" t="s">
        <v>197</v>
      </c>
      <c r="T97" s="115"/>
      <c r="U97" s="112"/>
      <c r="V97" s="112">
        <v>1534</v>
      </c>
      <c r="W97" s="112">
        <v>1545</v>
      </c>
      <c r="X97" s="112">
        <v>1542</v>
      </c>
      <c r="Y97" s="112">
        <v>1555</v>
      </c>
      <c r="Z97" s="112">
        <v>1520</v>
      </c>
    </row>
    <row r="98" spans="1:32" ht="15" customHeight="1" x14ac:dyDescent="0.25">
      <c r="A98" s="134" t="s">
        <v>291</v>
      </c>
      <c r="S98" s="115" t="s">
        <v>198</v>
      </c>
      <c r="T98" s="115"/>
      <c r="U98" s="112"/>
      <c r="V98" s="112">
        <v>990</v>
      </c>
      <c r="W98" s="112">
        <v>1052</v>
      </c>
      <c r="X98" s="112">
        <v>1046</v>
      </c>
      <c r="Y98" s="112">
        <v>1068</v>
      </c>
      <c r="Z98" s="112">
        <v>1089</v>
      </c>
    </row>
    <row r="99" spans="1:32" ht="15" customHeight="1" x14ac:dyDescent="0.25">
      <c r="S99" s="115" t="s">
        <v>199</v>
      </c>
      <c r="T99" s="115"/>
      <c r="U99" s="112"/>
      <c r="V99" s="112">
        <v>79</v>
      </c>
      <c r="W99" s="112">
        <v>85</v>
      </c>
      <c r="X99" s="112">
        <v>91</v>
      </c>
      <c r="Y99" s="112">
        <v>95</v>
      </c>
      <c r="Z99" s="112">
        <v>98</v>
      </c>
    </row>
    <row r="100" spans="1:32" ht="15" customHeight="1" x14ac:dyDescent="0.25">
      <c r="S100" s="115" t="s">
        <v>58</v>
      </c>
      <c r="T100" s="115"/>
      <c r="U100" s="112"/>
      <c r="V100" s="112">
        <v>905</v>
      </c>
      <c r="W100" s="112">
        <v>915</v>
      </c>
      <c r="X100" s="112">
        <v>922</v>
      </c>
      <c r="Y100" s="112">
        <v>991</v>
      </c>
      <c r="Z100" s="112">
        <v>1040</v>
      </c>
    </row>
    <row r="101" spans="1:32" x14ac:dyDescent="0.25">
      <c r="A101" s="18"/>
      <c r="S101" s="118" t="s">
        <v>53</v>
      </c>
      <c r="T101" s="118"/>
      <c r="U101" s="112"/>
      <c r="V101" s="112">
        <v>10443</v>
      </c>
      <c r="W101" s="112">
        <v>10930</v>
      </c>
      <c r="X101" s="112">
        <v>10895</v>
      </c>
      <c r="Y101" s="112">
        <v>11258</v>
      </c>
      <c r="Z101" s="112">
        <v>11581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204</v>
      </c>
      <c r="Y103" s="106" t="s">
        <v>281</v>
      </c>
      <c r="Z103" s="106" t="s">
        <v>287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20734</v>
      </c>
      <c r="W104" s="112">
        <v>21665</v>
      </c>
      <c r="X104" s="112">
        <v>21668</v>
      </c>
      <c r="Y104" s="112">
        <v>23098</v>
      </c>
      <c r="Z104" s="112">
        <v>23098</v>
      </c>
      <c r="AB104" s="109" t="str">
        <f>TEXT(Z104,"###,###")</f>
        <v>23,098</v>
      </c>
      <c r="AD104" s="130">
        <f>Z104/($Z$4)*100</f>
        <v>67.863438711952057</v>
      </c>
      <c r="AF104" s="109"/>
    </row>
    <row r="105" spans="1:32" x14ac:dyDescent="0.25">
      <c r="S105" s="115" t="s">
        <v>17</v>
      </c>
      <c r="T105" s="115"/>
      <c r="U105" s="112"/>
      <c r="V105" s="112">
        <v>6317</v>
      </c>
      <c r="W105" s="112">
        <v>6092</v>
      </c>
      <c r="X105" s="112">
        <v>6679</v>
      </c>
      <c r="Y105" s="112">
        <v>6108</v>
      </c>
      <c r="Z105" s="112">
        <v>6555</v>
      </c>
      <c r="AB105" s="109" t="str">
        <f>TEXT(Z105,"###,###")</f>
        <v>6,555</v>
      </c>
      <c r="AD105" s="130">
        <f>Z105/($Z$4)*100</f>
        <v>19.259019861323303</v>
      </c>
      <c r="AF105" s="109"/>
    </row>
    <row r="106" spans="1:32" x14ac:dyDescent="0.25">
      <c r="S106" s="118" t="s">
        <v>53</v>
      </c>
      <c r="T106" s="118"/>
      <c r="U106" s="120"/>
      <c r="V106" s="120">
        <v>27051</v>
      </c>
      <c r="W106" s="120">
        <v>27757</v>
      </c>
      <c r="X106" s="120">
        <v>28347</v>
      </c>
      <c r="Y106" s="120">
        <v>29206</v>
      </c>
      <c r="Z106" s="120">
        <v>29653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4838</v>
      </c>
      <c r="W108" s="112">
        <v>5274</v>
      </c>
      <c r="X108" s="112">
        <v>4972</v>
      </c>
      <c r="Y108" s="112">
        <v>5156</v>
      </c>
      <c r="Z108" s="112">
        <v>5400</v>
      </c>
      <c r="AB108" s="109" t="str">
        <f>TEXT(Z108,"###,###")</f>
        <v>5,400</v>
      </c>
      <c r="AD108" s="130">
        <f>Z108/($Z$4)*100</f>
        <v>15.865554119167941</v>
      </c>
      <c r="AF108" s="109"/>
    </row>
    <row r="109" spans="1:32" x14ac:dyDescent="0.25">
      <c r="S109" s="115" t="s">
        <v>20</v>
      </c>
      <c r="T109" s="115"/>
      <c r="U109" s="112"/>
      <c r="V109" s="112">
        <v>5116</v>
      </c>
      <c r="W109" s="112">
        <v>5303</v>
      </c>
      <c r="X109" s="112">
        <v>4849</v>
      </c>
      <c r="Y109" s="112">
        <v>4994</v>
      </c>
      <c r="Z109" s="112">
        <v>5517</v>
      </c>
      <c r="AB109" s="109" t="str">
        <f>TEXT(Z109,"###,###")</f>
        <v>5,517</v>
      </c>
      <c r="AD109" s="130">
        <f>Z109/($Z$4)*100</f>
        <v>16.209307791749911</v>
      </c>
      <c r="AF109" s="109"/>
    </row>
    <row r="110" spans="1:32" x14ac:dyDescent="0.25">
      <c r="S110" s="115" t="s">
        <v>21</v>
      </c>
      <c r="T110" s="115"/>
      <c r="U110" s="112"/>
      <c r="V110" s="112">
        <v>6470</v>
      </c>
      <c r="W110" s="112">
        <v>6549</v>
      </c>
      <c r="X110" s="112">
        <v>6929</v>
      </c>
      <c r="Y110" s="112">
        <v>7427</v>
      </c>
      <c r="Z110" s="112">
        <v>7438</v>
      </c>
      <c r="AB110" s="109" t="str">
        <f>TEXT(Z110,"###,###")</f>
        <v>7,438</v>
      </c>
      <c r="AD110" s="130">
        <f>Z110/($Z$4)*100</f>
        <v>21.853331766365024</v>
      </c>
      <c r="AF110" s="109"/>
    </row>
    <row r="111" spans="1:32" x14ac:dyDescent="0.25">
      <c r="S111" s="115" t="s">
        <v>22</v>
      </c>
      <c r="T111" s="115"/>
      <c r="U111" s="112"/>
      <c r="V111" s="112">
        <v>10562</v>
      </c>
      <c r="W111" s="112">
        <v>10879</v>
      </c>
      <c r="X111" s="112">
        <v>11454</v>
      </c>
      <c r="Y111" s="112">
        <v>10944</v>
      </c>
      <c r="Z111" s="112">
        <v>11755</v>
      </c>
      <c r="AB111" s="109" t="str">
        <f>TEXT(Z111,"###,###")</f>
        <v>11,755</v>
      </c>
      <c r="AD111" s="130">
        <f>Z111/($Z$4)*100</f>
        <v>34.536960864966503</v>
      </c>
      <c r="AF111" s="109"/>
    </row>
    <row r="112" spans="1:32" x14ac:dyDescent="0.25">
      <c r="S112" s="118" t="s">
        <v>53</v>
      </c>
      <c r="T112" s="118"/>
      <c r="U112" s="112"/>
      <c r="V112" s="112">
        <v>30684</v>
      </c>
      <c r="W112" s="112">
        <v>32388</v>
      </c>
      <c r="X112" s="112">
        <v>32141</v>
      </c>
      <c r="Y112" s="112">
        <v>32812</v>
      </c>
      <c r="Z112" s="112">
        <v>34036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43.13</v>
      </c>
      <c r="W118" s="131">
        <v>43.46</v>
      </c>
      <c r="X118" s="131">
        <v>43.23</v>
      </c>
      <c r="Y118" s="131">
        <v>43.53</v>
      </c>
      <c r="Z118" s="131">
        <v>43.47</v>
      </c>
      <c r="AB118" s="109" t="str">
        <f>TEXT(Z118,"##.0")</f>
        <v>43.5</v>
      </c>
    </row>
    <row r="120" spans="19:32" x14ac:dyDescent="0.25">
      <c r="S120" s="101" t="s">
        <v>100</v>
      </c>
      <c r="T120" s="112"/>
      <c r="U120" s="112"/>
      <c r="V120" s="112">
        <v>17089</v>
      </c>
      <c r="W120" s="112">
        <v>17818</v>
      </c>
      <c r="X120" s="112">
        <v>18012</v>
      </c>
      <c r="Y120" s="112">
        <v>18451</v>
      </c>
      <c r="Z120" s="112">
        <v>18769</v>
      </c>
      <c r="AB120" s="109" t="str">
        <f>TEXT(Z120,"###,###")</f>
        <v>18,769</v>
      </c>
    </row>
    <row r="121" spans="19:32" x14ac:dyDescent="0.25">
      <c r="S121" s="101" t="s">
        <v>101</v>
      </c>
      <c r="T121" s="112"/>
      <c r="U121" s="112"/>
      <c r="V121" s="112">
        <v>2616</v>
      </c>
      <c r="W121" s="112">
        <v>2794</v>
      </c>
      <c r="X121" s="112">
        <v>2558</v>
      </c>
      <c r="Y121" s="112">
        <v>2723</v>
      </c>
      <c r="Z121" s="112">
        <v>2810</v>
      </c>
      <c r="AB121" s="109" t="str">
        <f>TEXT(Z121,"###,###")</f>
        <v>2,810</v>
      </c>
    </row>
    <row r="122" spans="19:32" x14ac:dyDescent="0.25">
      <c r="S122" s="101" t="s">
        <v>102</v>
      </c>
      <c r="T122" s="112"/>
      <c r="U122" s="112"/>
      <c r="V122" s="112">
        <v>2068</v>
      </c>
      <c r="W122" s="112">
        <v>2184</v>
      </c>
      <c r="X122" s="112">
        <v>2105</v>
      </c>
      <c r="Y122" s="112">
        <v>2260</v>
      </c>
      <c r="Z122" s="112">
        <v>2383</v>
      </c>
      <c r="AB122" s="109" t="str">
        <f>TEXT(Z122,"###,###")</f>
        <v>2,383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19157</v>
      </c>
      <c r="W124" s="112">
        <v>20002</v>
      </c>
      <c r="X124" s="112">
        <v>20117</v>
      </c>
      <c r="Y124" s="112">
        <v>20711</v>
      </c>
      <c r="Z124" s="112">
        <v>21152</v>
      </c>
      <c r="AB124" s="109" t="str">
        <f>TEXT(Z124,"###,###")</f>
        <v>21,152</v>
      </c>
      <c r="AD124" s="127">
        <f>Z124/$Z$7*100</f>
        <v>88.2804674457429</v>
      </c>
    </row>
    <row r="125" spans="19:32" x14ac:dyDescent="0.25">
      <c r="S125" s="101" t="s">
        <v>104</v>
      </c>
      <c r="T125" s="112"/>
      <c r="U125" s="112"/>
      <c r="V125" s="112">
        <v>4684</v>
      </c>
      <c r="W125" s="112">
        <v>4978</v>
      </c>
      <c r="X125" s="112">
        <v>4663</v>
      </c>
      <c r="Y125" s="112">
        <v>4983</v>
      </c>
      <c r="Z125" s="112">
        <v>5193</v>
      </c>
      <c r="AB125" s="109" t="str">
        <f>TEXT(Z125,"###,###")</f>
        <v>5,193</v>
      </c>
      <c r="AD125" s="127">
        <f>Z125/$Z$7*100</f>
        <v>21.673622704507512</v>
      </c>
    </row>
    <row r="127" spans="19:32" x14ac:dyDescent="0.25">
      <c r="S127" s="101" t="s">
        <v>105</v>
      </c>
      <c r="T127" s="112"/>
      <c r="U127" s="112"/>
      <c r="V127" s="112">
        <v>11330</v>
      </c>
      <c r="W127" s="112">
        <v>11863</v>
      </c>
      <c r="X127" s="112">
        <v>11777</v>
      </c>
      <c r="Y127" s="112">
        <v>12177</v>
      </c>
      <c r="Z127" s="112">
        <v>12355</v>
      </c>
      <c r="AB127" s="109" t="str">
        <f>TEXT(Z127,"###,###")</f>
        <v>12,355</v>
      </c>
      <c r="AD127" s="127">
        <f>Z127/$Z$7*100</f>
        <v>51.565108514190314</v>
      </c>
    </row>
    <row r="128" spans="19:32" x14ac:dyDescent="0.25">
      <c r="S128" s="101" t="s">
        <v>106</v>
      </c>
      <c r="T128" s="112"/>
      <c r="U128" s="112"/>
      <c r="V128" s="112">
        <v>10443</v>
      </c>
      <c r="W128" s="112">
        <v>10931</v>
      </c>
      <c r="X128" s="112">
        <v>10891</v>
      </c>
      <c r="Y128" s="112">
        <v>11258</v>
      </c>
      <c r="Z128" s="112">
        <v>11584</v>
      </c>
      <c r="AB128" s="109" t="str">
        <f>TEXT(Z128,"###,###")</f>
        <v>11,584</v>
      </c>
      <c r="AD128" s="127">
        <f>Z128/$Z$7*100</f>
        <v>48.347245409015031</v>
      </c>
    </row>
    <row r="130" spans="19:20" x14ac:dyDescent="0.25">
      <c r="S130" s="101" t="s">
        <v>282</v>
      </c>
      <c r="T130" s="127">
        <v>78.334724540901504</v>
      </c>
    </row>
    <row r="131" spans="19:20" x14ac:dyDescent="0.25">
      <c r="S131" s="101" t="s">
        <v>283</v>
      </c>
      <c r="T131" s="127">
        <v>11.727879799666111</v>
      </c>
    </row>
    <row r="132" spans="19:20" x14ac:dyDescent="0.25">
      <c r="S132" s="101" t="s">
        <v>284</v>
      </c>
      <c r="T132" s="127">
        <v>9.9457429048414028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11D900A7-04BB-4639-8CFD-95B1E93EF94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0BE7C712-02F9-43B1-AF93-595D0F9B6BC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F08A8586-736F-4971-B87E-821BBE328EE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DEF9D460-9956-4455-8E63-54378AE5F57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567C29-879B-4BEB-BF8A-E217BEBBB0FC}">
  <sheetPr codeName="Sheet136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184</v>
      </c>
      <c r="T1" s="99"/>
      <c r="U1" s="99"/>
      <c r="V1" s="99"/>
      <c r="W1" s="99"/>
      <c r="X1" s="99"/>
      <c r="Y1" s="100" t="s">
        <v>269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204</v>
      </c>
      <c r="Y2" s="103" t="s">
        <v>281</v>
      </c>
      <c r="Z2" s="103" t="s">
        <v>287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60" t="s">
        <v>292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184</v>
      </c>
      <c r="Y3" s="105" t="s">
        <v>269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8.72 West Wimmera, Victoria,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3589</v>
      </c>
      <c r="W4" s="108">
        <v>3900</v>
      </c>
      <c r="X4" s="108">
        <v>3884</v>
      </c>
      <c r="Y4" s="108">
        <v>3899</v>
      </c>
      <c r="Z4" s="108">
        <v>3870</v>
      </c>
      <c r="AB4" s="109" t="str">
        <f>TEXT(Z4,"###,###")</f>
        <v>3,870</v>
      </c>
      <c r="AD4" s="110">
        <f>Z4/Y4-1</f>
        <v>-7.4378045652730984E-3</v>
      </c>
      <c r="AF4" s="110">
        <f>Z4/V4-1</f>
        <v>7.829478963499592E-2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1920</v>
      </c>
      <c r="W5" s="108">
        <v>2106</v>
      </c>
      <c r="X5" s="108">
        <v>2008</v>
      </c>
      <c r="Y5" s="108">
        <v>2051</v>
      </c>
      <c r="Z5" s="108">
        <v>2019</v>
      </c>
      <c r="AB5" s="109" t="str">
        <f>TEXT(Z5,"###,###")</f>
        <v>2,019</v>
      </c>
      <c r="AD5" s="110">
        <f t="shared" ref="AD5:AD9" si="0">Z5/Y5-1</f>
        <v>-1.5602145294978054E-2</v>
      </c>
      <c r="AF5" s="110">
        <f t="shared" ref="AF5:AF9" si="1">Z5/V5-1</f>
        <v>5.1562499999999956E-2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1669</v>
      </c>
      <c r="W6" s="108">
        <v>1795</v>
      </c>
      <c r="X6" s="108">
        <v>1872</v>
      </c>
      <c r="Y6" s="108">
        <v>1848</v>
      </c>
      <c r="Z6" s="108">
        <v>1850</v>
      </c>
      <c r="AB6" s="109" t="str">
        <f>TEXT(Z6,"###,###")</f>
        <v>1,850</v>
      </c>
      <c r="AD6" s="110">
        <f t="shared" si="0"/>
        <v>1.0822510822510178E-3</v>
      </c>
      <c r="AF6" s="110">
        <f t="shared" si="1"/>
        <v>0.10844817255841832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2174</v>
      </c>
      <c r="W7" s="108">
        <v>2357</v>
      </c>
      <c r="X7" s="108">
        <v>2318</v>
      </c>
      <c r="Y7" s="108">
        <v>2386</v>
      </c>
      <c r="Z7" s="108">
        <v>2344</v>
      </c>
      <c r="AB7" s="109" t="str">
        <f>TEXT(Z7,"###,###")</f>
        <v>2,344</v>
      </c>
      <c r="AD7" s="110">
        <f t="shared" si="0"/>
        <v>-1.7602682313495377E-2</v>
      </c>
      <c r="AF7" s="110">
        <f t="shared" si="1"/>
        <v>7.8196872125114947E-2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3,870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2,344</v>
      </c>
      <c r="P8" s="67"/>
      <c r="S8" s="107" t="s">
        <v>84</v>
      </c>
      <c r="T8" s="108"/>
      <c r="U8" s="108"/>
      <c r="V8" s="108">
        <v>22512</v>
      </c>
      <c r="W8" s="108">
        <v>23805.3</v>
      </c>
      <c r="X8" s="108">
        <v>22932</v>
      </c>
      <c r="Y8" s="108">
        <v>21234.93</v>
      </c>
      <c r="Z8" s="108">
        <v>22899.62</v>
      </c>
      <c r="AB8" s="109" t="str">
        <f>TEXT(Z8,"$###,###")</f>
        <v>$22,900</v>
      </c>
      <c r="AD8" s="110">
        <f t="shared" si="0"/>
        <v>7.8393948084594545E-2</v>
      </c>
      <c r="AF8" s="110">
        <f t="shared" si="1"/>
        <v>1.7218372423596362E-2</v>
      </c>
    </row>
    <row r="9" spans="1:32" x14ac:dyDescent="0.25">
      <c r="A9" s="30" t="s">
        <v>14</v>
      </c>
      <c r="B9" s="71"/>
      <c r="C9" s="72"/>
      <c r="D9" s="73">
        <f>AD104</f>
        <v>52.454780361757102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53.370307167235495</v>
      </c>
      <c r="P9" s="74" t="s">
        <v>85</v>
      </c>
      <c r="S9" s="107" t="s">
        <v>7</v>
      </c>
      <c r="T9" s="108"/>
      <c r="U9" s="108"/>
      <c r="V9" s="108">
        <v>95585166</v>
      </c>
      <c r="W9" s="108">
        <v>114638557</v>
      </c>
      <c r="X9" s="108">
        <v>150350561</v>
      </c>
      <c r="Y9" s="108">
        <v>141396141</v>
      </c>
      <c r="Z9" s="108">
        <v>113226224</v>
      </c>
      <c r="AB9" s="109" t="str">
        <f>TEXT(Z9/1000000,"$#,###.0")&amp;" mil"</f>
        <v>$113.2 mil</v>
      </c>
      <c r="AD9" s="110">
        <f t="shared" si="0"/>
        <v>-0.19922691525223446</v>
      </c>
      <c r="AF9" s="110">
        <f t="shared" si="1"/>
        <v>0.18455853285853996</v>
      </c>
    </row>
    <row r="10" spans="1:32" x14ac:dyDescent="0.25">
      <c r="A10" s="30" t="s">
        <v>17</v>
      </c>
      <c r="B10" s="71"/>
      <c r="C10" s="72"/>
      <c r="D10" s="73">
        <f>AD105</f>
        <v>18.294573643410853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46.757679180887372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52.943686006825942</v>
      </c>
      <c r="P11" s="74" t="s">
        <v>85</v>
      </c>
      <c r="S11" s="107" t="s">
        <v>29</v>
      </c>
      <c r="T11" s="112"/>
      <c r="U11" s="112"/>
      <c r="V11" s="112">
        <v>2569</v>
      </c>
      <c r="W11" s="112">
        <v>2762</v>
      </c>
      <c r="X11" s="112">
        <v>2757</v>
      </c>
      <c r="Y11" s="112">
        <v>2748</v>
      </c>
      <c r="Z11" s="112">
        <v>2766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28.41296928327645</v>
      </c>
      <c r="P12" s="74" t="s">
        <v>85</v>
      </c>
      <c r="S12" s="107" t="s">
        <v>30</v>
      </c>
      <c r="T12" s="112"/>
      <c r="U12" s="112"/>
      <c r="V12" s="112">
        <v>1016</v>
      </c>
      <c r="W12" s="112">
        <v>1133</v>
      </c>
      <c r="X12" s="112">
        <v>1130</v>
      </c>
      <c r="Y12" s="112">
        <v>1155</v>
      </c>
      <c r="Z12" s="112">
        <v>1104</v>
      </c>
    </row>
    <row r="13" spans="1:32" ht="15" customHeight="1" x14ac:dyDescent="0.25">
      <c r="A13" s="30" t="s">
        <v>19</v>
      </c>
      <c r="B13" s="72"/>
      <c r="C13" s="72"/>
      <c r="D13" s="73">
        <f>AD108</f>
        <v>18.992248062015506</v>
      </c>
      <c r="E13" s="74" t="s">
        <v>85</v>
      </c>
      <c r="F13" s="24"/>
      <c r="G13" s="142" t="s">
        <v>285</v>
      </c>
      <c r="H13" s="143"/>
      <c r="I13" s="143"/>
      <c r="J13" s="143"/>
      <c r="K13" s="143"/>
      <c r="L13" s="143"/>
      <c r="M13" s="81"/>
      <c r="N13" s="72"/>
      <c r="O13" s="73">
        <f>T132</f>
        <v>18.686006825938566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19.198966408268735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46.8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16.640826873385013</v>
      </c>
      <c r="E15" s="74" t="s">
        <v>85</v>
      </c>
      <c r="F15" s="24"/>
      <c r="G15" s="33" t="s">
        <v>279</v>
      </c>
      <c r="H15" s="72"/>
      <c r="I15" s="72"/>
      <c r="J15" s="72"/>
      <c r="K15" s="82"/>
      <c r="L15" s="72"/>
      <c r="M15" s="72"/>
      <c r="N15" s="72"/>
      <c r="O15" s="73">
        <f>AB38</f>
        <v>20.025564550489989</v>
      </c>
      <c r="P15" s="74" t="s">
        <v>85</v>
      </c>
      <c r="S15" s="115" t="s">
        <v>61</v>
      </c>
      <c r="T15" s="115"/>
      <c r="U15" s="116"/>
      <c r="V15" s="116">
        <v>972</v>
      </c>
      <c r="W15" s="116">
        <v>1034</v>
      </c>
      <c r="X15" s="116">
        <v>1026</v>
      </c>
      <c r="Y15" s="112">
        <v>1072</v>
      </c>
      <c r="Z15" s="112">
        <v>1125</v>
      </c>
      <c r="AB15" s="117">
        <f t="shared" ref="AB15:AB34" si="2">IF(Z15="np",0,Z15/$Z$34)</f>
        <v>0.29069767441860467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15.219638242894057</v>
      </c>
      <c r="E16" s="85" t="s">
        <v>85</v>
      </c>
      <c r="F16" s="24"/>
      <c r="G16" s="86" t="s">
        <v>280</v>
      </c>
      <c r="H16" s="35"/>
      <c r="I16" s="35"/>
      <c r="J16" s="35"/>
      <c r="K16" s="36"/>
      <c r="L16" s="35"/>
      <c r="M16" s="35"/>
      <c r="N16" s="35"/>
      <c r="O16" s="84">
        <f>AB37</f>
        <v>79.974435449510011</v>
      </c>
      <c r="P16" s="37" t="s">
        <v>85</v>
      </c>
      <c r="S16" s="115" t="s">
        <v>62</v>
      </c>
      <c r="T16" s="115"/>
      <c r="U16" s="116"/>
      <c r="V16" s="116">
        <v>14</v>
      </c>
      <c r="W16" s="116">
        <v>7</v>
      </c>
      <c r="X16" s="116">
        <v>11</v>
      </c>
      <c r="Y16" s="112">
        <v>12</v>
      </c>
      <c r="Z16" s="112">
        <v>7</v>
      </c>
      <c r="AB16" s="117">
        <f t="shared" si="2"/>
        <v>1.8087855297157622E-3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74</v>
      </c>
      <c r="W17" s="116">
        <v>152</v>
      </c>
      <c r="X17" s="116">
        <v>54</v>
      </c>
      <c r="Y17" s="112">
        <v>58</v>
      </c>
      <c r="Z17" s="112">
        <v>69</v>
      </c>
      <c r="AB17" s="117">
        <f t="shared" si="2"/>
        <v>1.7829457364341085E-2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289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5</v>
      </c>
      <c r="W18" s="116">
        <v>6</v>
      </c>
      <c r="X18" s="116">
        <v>7</v>
      </c>
      <c r="Y18" s="112">
        <v>7</v>
      </c>
      <c r="Z18" s="112">
        <v>5</v>
      </c>
      <c r="AB18" s="117">
        <f t="shared" si="2"/>
        <v>1.2919896640826874E-3</v>
      </c>
    </row>
    <row r="19" spans="1:28" x14ac:dyDescent="0.25">
      <c r="A19" s="63" t="str">
        <f>$S$1&amp;" ("&amp;$V$2&amp;" to "&amp;$Z$2&amp;")"</f>
        <v>West Wimmera (2016-17 to 2020-21)</v>
      </c>
      <c r="B19" s="63"/>
      <c r="C19" s="63"/>
      <c r="D19" s="63"/>
      <c r="E19" s="63"/>
      <c r="F19" s="63"/>
      <c r="G19" s="63" t="str">
        <f>$S$1&amp;" ("&amp;$V$2&amp;" to "&amp;$Z$2&amp;")"</f>
        <v>West Wimmera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112</v>
      </c>
      <c r="W19" s="116">
        <v>128</v>
      </c>
      <c r="X19" s="116">
        <v>151</v>
      </c>
      <c r="Y19" s="112">
        <v>130</v>
      </c>
      <c r="Z19" s="112">
        <v>122</v>
      </c>
      <c r="AB19" s="117">
        <f t="shared" si="2"/>
        <v>3.1524547803617568E-2</v>
      </c>
    </row>
    <row r="20" spans="1:28" x14ac:dyDescent="0.25">
      <c r="S20" s="115" t="s">
        <v>66</v>
      </c>
      <c r="T20" s="115"/>
      <c r="U20" s="116"/>
      <c r="V20" s="116">
        <v>59</v>
      </c>
      <c r="W20" s="116">
        <v>73</v>
      </c>
      <c r="X20" s="116">
        <v>56</v>
      </c>
      <c r="Y20" s="112">
        <v>63</v>
      </c>
      <c r="Z20" s="112">
        <v>74</v>
      </c>
      <c r="AB20" s="117">
        <f t="shared" si="2"/>
        <v>1.9121447028423774E-2</v>
      </c>
    </row>
    <row r="21" spans="1:28" x14ac:dyDescent="0.25">
      <c r="S21" s="115" t="s">
        <v>67</v>
      </c>
      <c r="T21" s="115"/>
      <c r="U21" s="116"/>
      <c r="V21" s="116">
        <v>177</v>
      </c>
      <c r="W21" s="116">
        <v>161</v>
      </c>
      <c r="X21" s="116">
        <v>181</v>
      </c>
      <c r="Y21" s="112">
        <v>197</v>
      </c>
      <c r="Z21" s="112">
        <v>188</v>
      </c>
      <c r="AB21" s="117">
        <f t="shared" si="2"/>
        <v>4.8578811369509041E-2</v>
      </c>
    </row>
    <row r="22" spans="1:28" x14ac:dyDescent="0.25">
      <c r="S22" s="115" t="s">
        <v>68</v>
      </c>
      <c r="T22" s="115"/>
      <c r="U22" s="116"/>
      <c r="V22" s="116">
        <v>80</v>
      </c>
      <c r="W22" s="116">
        <v>90</v>
      </c>
      <c r="X22" s="116">
        <v>100</v>
      </c>
      <c r="Y22" s="112">
        <v>101</v>
      </c>
      <c r="Z22" s="112">
        <v>104</v>
      </c>
      <c r="AB22" s="117">
        <f t="shared" si="2"/>
        <v>2.6873385012919897E-2</v>
      </c>
    </row>
    <row r="23" spans="1:28" x14ac:dyDescent="0.25">
      <c r="S23" s="115" t="s">
        <v>69</v>
      </c>
      <c r="T23" s="115"/>
      <c r="U23" s="116"/>
      <c r="V23" s="116">
        <v>143</v>
      </c>
      <c r="W23" s="116">
        <v>151</v>
      </c>
      <c r="X23" s="116">
        <v>135</v>
      </c>
      <c r="Y23" s="112">
        <v>140</v>
      </c>
      <c r="Z23" s="112">
        <v>123</v>
      </c>
      <c r="AB23" s="117">
        <f t="shared" si="2"/>
        <v>3.1782945736434108E-2</v>
      </c>
    </row>
    <row r="24" spans="1:28" x14ac:dyDescent="0.25">
      <c r="S24" s="115" t="s">
        <v>70</v>
      </c>
      <c r="T24" s="115"/>
      <c r="U24" s="116"/>
      <c r="V24" s="116">
        <v>12</v>
      </c>
      <c r="W24" s="116">
        <v>18</v>
      </c>
      <c r="X24" s="116">
        <v>20</v>
      </c>
      <c r="Y24" s="112">
        <v>20</v>
      </c>
      <c r="Z24" s="112">
        <v>24</v>
      </c>
      <c r="AB24" s="117">
        <f t="shared" si="2"/>
        <v>6.2015503875968991E-3</v>
      </c>
    </row>
    <row r="25" spans="1:28" x14ac:dyDescent="0.25">
      <c r="S25" s="115" t="s">
        <v>71</v>
      </c>
      <c r="T25" s="115"/>
      <c r="U25" s="116"/>
      <c r="V25" s="116">
        <v>57</v>
      </c>
      <c r="W25" s="116">
        <v>65</v>
      </c>
      <c r="X25" s="116">
        <v>60</v>
      </c>
      <c r="Y25" s="112">
        <v>60</v>
      </c>
      <c r="Z25" s="112">
        <v>60</v>
      </c>
      <c r="AB25" s="117">
        <f t="shared" si="2"/>
        <v>1.5503875968992248E-2</v>
      </c>
    </row>
    <row r="26" spans="1:28" x14ac:dyDescent="0.25">
      <c r="S26" s="115" t="s">
        <v>72</v>
      </c>
      <c r="T26" s="115"/>
      <c r="U26" s="116"/>
      <c r="V26" s="116">
        <v>32</v>
      </c>
      <c r="W26" s="116">
        <v>45</v>
      </c>
      <c r="X26" s="116">
        <v>51</v>
      </c>
      <c r="Y26" s="112">
        <v>61</v>
      </c>
      <c r="Z26" s="112">
        <v>63</v>
      </c>
      <c r="AB26" s="117">
        <f t="shared" si="2"/>
        <v>1.627906976744186E-2</v>
      </c>
    </row>
    <row r="27" spans="1:28" x14ac:dyDescent="0.25">
      <c r="S27" s="115" t="s">
        <v>73</v>
      </c>
      <c r="T27" s="115"/>
      <c r="U27" s="116"/>
      <c r="V27" s="116">
        <v>70</v>
      </c>
      <c r="W27" s="116">
        <v>66</v>
      </c>
      <c r="X27" s="116">
        <v>87</v>
      </c>
      <c r="Y27" s="112">
        <v>75</v>
      </c>
      <c r="Z27" s="112">
        <v>78</v>
      </c>
      <c r="AB27" s="117">
        <f t="shared" si="2"/>
        <v>2.0155038759689922E-2</v>
      </c>
    </row>
    <row r="28" spans="1:28" x14ac:dyDescent="0.25">
      <c r="S28" s="115" t="s">
        <v>74</v>
      </c>
      <c r="T28" s="115"/>
      <c r="U28" s="116"/>
      <c r="V28" s="116">
        <v>114</v>
      </c>
      <c r="W28" s="116">
        <v>117</v>
      </c>
      <c r="X28" s="116">
        <v>130</v>
      </c>
      <c r="Y28" s="112">
        <v>133</v>
      </c>
      <c r="Z28" s="112">
        <v>149</v>
      </c>
      <c r="AB28" s="117">
        <f t="shared" si="2"/>
        <v>3.850129198966408E-2</v>
      </c>
    </row>
    <row r="29" spans="1:28" x14ac:dyDescent="0.25">
      <c r="S29" s="115" t="s">
        <v>75</v>
      </c>
      <c r="T29" s="115"/>
      <c r="U29" s="116"/>
      <c r="V29" s="116">
        <v>192</v>
      </c>
      <c r="W29" s="116">
        <v>187</v>
      </c>
      <c r="X29" s="116">
        <v>336</v>
      </c>
      <c r="Y29" s="112">
        <v>193</v>
      </c>
      <c r="Z29" s="112">
        <v>189</v>
      </c>
      <c r="AB29" s="117">
        <f t="shared" si="2"/>
        <v>4.8837209302325581E-2</v>
      </c>
    </row>
    <row r="30" spans="1:28" x14ac:dyDescent="0.25">
      <c r="S30" s="115" t="s">
        <v>76</v>
      </c>
      <c r="T30" s="115"/>
      <c r="U30" s="116"/>
      <c r="V30" s="116">
        <v>201</v>
      </c>
      <c r="W30" s="116">
        <v>213</v>
      </c>
      <c r="X30" s="116">
        <v>137</v>
      </c>
      <c r="Y30" s="112">
        <v>239</v>
      </c>
      <c r="Z30" s="112">
        <v>224</v>
      </c>
      <c r="AB30" s="117">
        <f t="shared" si="2"/>
        <v>5.788113695090439E-2</v>
      </c>
    </row>
    <row r="31" spans="1:28" x14ac:dyDescent="0.25">
      <c r="S31" s="115" t="s">
        <v>77</v>
      </c>
      <c r="T31" s="115"/>
      <c r="U31" s="116"/>
      <c r="V31" s="116">
        <v>324</v>
      </c>
      <c r="W31" s="116">
        <v>377</v>
      </c>
      <c r="X31" s="116">
        <v>381</v>
      </c>
      <c r="Y31" s="112">
        <v>397</v>
      </c>
      <c r="Z31" s="112">
        <v>385</v>
      </c>
      <c r="AB31" s="117">
        <f t="shared" si="2"/>
        <v>9.9483204134366926E-2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27</v>
      </c>
      <c r="W32" s="116">
        <v>32</v>
      </c>
      <c r="X32" s="116">
        <v>32</v>
      </c>
      <c r="Y32" s="112">
        <v>41</v>
      </c>
      <c r="Z32" s="112">
        <v>37</v>
      </c>
      <c r="AB32" s="117">
        <f t="shared" si="2"/>
        <v>9.5607235142118868E-3</v>
      </c>
    </row>
    <row r="33" spans="19:32" x14ac:dyDescent="0.25">
      <c r="S33" s="115" t="s">
        <v>79</v>
      </c>
      <c r="T33" s="115"/>
      <c r="U33" s="116"/>
      <c r="V33" s="116">
        <v>43</v>
      </c>
      <c r="W33" s="116">
        <v>53</v>
      </c>
      <c r="X33" s="116">
        <v>57</v>
      </c>
      <c r="Y33" s="112">
        <v>82</v>
      </c>
      <c r="Z33" s="112">
        <v>73</v>
      </c>
      <c r="AB33" s="117">
        <f t="shared" si="2"/>
        <v>1.8863049095607234E-2</v>
      </c>
    </row>
    <row r="34" spans="19:32" x14ac:dyDescent="0.25">
      <c r="S34" s="118" t="s">
        <v>53</v>
      </c>
      <c r="T34" s="118"/>
      <c r="U34" s="119"/>
      <c r="V34" s="119">
        <v>3586</v>
      </c>
      <c r="W34" s="119">
        <v>3896</v>
      </c>
      <c r="X34" s="119">
        <v>3881</v>
      </c>
      <c r="Y34" s="120">
        <v>3899</v>
      </c>
      <c r="Z34" s="120">
        <v>3870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1762</v>
      </c>
      <c r="W37" s="112">
        <v>1927</v>
      </c>
      <c r="X37" s="112">
        <v>1859</v>
      </c>
      <c r="Y37" s="112">
        <v>1883</v>
      </c>
      <c r="Z37" s="112">
        <v>1877</v>
      </c>
      <c r="AB37" s="132">
        <f>Z37/Z40*100</f>
        <v>79.974435449510011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414</v>
      </c>
      <c r="W38" s="112">
        <v>433</v>
      </c>
      <c r="X38" s="112">
        <v>459</v>
      </c>
      <c r="Y38" s="112">
        <v>504</v>
      </c>
      <c r="Z38" s="112">
        <v>470</v>
      </c>
      <c r="AB38" s="132">
        <f>Z38/Z40*100</f>
        <v>20.025564550489989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2176</v>
      </c>
      <c r="W40" s="112">
        <v>2360</v>
      </c>
      <c r="X40" s="112">
        <v>2318</v>
      </c>
      <c r="Y40" s="112">
        <v>2387</v>
      </c>
      <c r="Z40" s="112">
        <v>2347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6</v>
      </c>
      <c r="W44" s="112">
        <v>4</v>
      </c>
      <c r="X44" s="112">
        <v>7</v>
      </c>
      <c r="Y44" s="112">
        <v>7</v>
      </c>
      <c r="Z44" s="112">
        <v>8</v>
      </c>
    </row>
    <row r="45" spans="19:32" x14ac:dyDescent="0.25">
      <c r="S45" s="115" t="s">
        <v>37</v>
      </c>
      <c r="T45" s="115"/>
      <c r="U45" s="112"/>
      <c r="V45" s="112">
        <v>48</v>
      </c>
      <c r="W45" s="112">
        <v>53</v>
      </c>
      <c r="X45" s="112">
        <v>46</v>
      </c>
      <c r="Y45" s="112">
        <v>64</v>
      </c>
      <c r="Z45" s="112">
        <v>59</v>
      </c>
    </row>
    <row r="46" spans="19:32" x14ac:dyDescent="0.25">
      <c r="S46" s="115" t="s">
        <v>38</v>
      </c>
      <c r="T46" s="115"/>
      <c r="U46" s="112"/>
      <c r="V46" s="112">
        <v>163</v>
      </c>
      <c r="W46" s="112">
        <v>123</v>
      </c>
      <c r="X46" s="112">
        <v>127</v>
      </c>
      <c r="Y46" s="112">
        <v>123</v>
      </c>
      <c r="Z46" s="112">
        <v>139</v>
      </c>
    </row>
    <row r="47" spans="19:32" x14ac:dyDescent="0.25">
      <c r="S47" s="115" t="s">
        <v>39</v>
      </c>
      <c r="T47" s="115"/>
      <c r="U47" s="112"/>
      <c r="V47" s="112">
        <v>139</v>
      </c>
      <c r="W47" s="112">
        <v>194</v>
      </c>
      <c r="X47" s="112">
        <v>192</v>
      </c>
      <c r="Y47" s="112">
        <v>189</v>
      </c>
      <c r="Z47" s="112">
        <v>181</v>
      </c>
    </row>
    <row r="48" spans="19:32" x14ac:dyDescent="0.25">
      <c r="S48" s="115" t="s">
        <v>40</v>
      </c>
      <c r="T48" s="115"/>
      <c r="U48" s="112"/>
      <c r="V48" s="112">
        <v>195</v>
      </c>
      <c r="W48" s="112">
        <v>241</v>
      </c>
      <c r="X48" s="112">
        <v>201</v>
      </c>
      <c r="Y48" s="112">
        <v>248</v>
      </c>
      <c r="Z48" s="112">
        <v>203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140</v>
      </c>
      <c r="W49" s="112">
        <v>156</v>
      </c>
      <c r="X49" s="112">
        <v>158</v>
      </c>
      <c r="Y49" s="112">
        <v>139</v>
      </c>
      <c r="Z49" s="112">
        <v>180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West Wimmera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125</v>
      </c>
      <c r="W50" s="112">
        <v>125</v>
      </c>
      <c r="X50" s="112">
        <v>116</v>
      </c>
      <c r="Y50" s="112">
        <v>117</v>
      </c>
      <c r="Z50" s="112">
        <v>100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128</v>
      </c>
      <c r="W51" s="112">
        <v>147</v>
      </c>
      <c r="X51" s="112">
        <v>152</v>
      </c>
      <c r="Y51" s="112">
        <v>124</v>
      </c>
      <c r="Z51" s="112">
        <v>127</v>
      </c>
    </row>
    <row r="52" spans="1:26" ht="15" customHeight="1" x14ac:dyDescent="0.25">
      <c r="S52" s="115" t="s">
        <v>44</v>
      </c>
      <c r="T52" s="115"/>
      <c r="U52" s="112"/>
      <c r="V52" s="112">
        <v>186</v>
      </c>
      <c r="W52" s="112">
        <v>198</v>
      </c>
      <c r="X52" s="112">
        <v>141</v>
      </c>
      <c r="Y52" s="112">
        <v>153</v>
      </c>
      <c r="Z52" s="112">
        <v>156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194</v>
      </c>
      <c r="W53" s="112">
        <v>182</v>
      </c>
      <c r="X53" s="112">
        <v>180</v>
      </c>
      <c r="Y53" s="112">
        <v>169</v>
      </c>
      <c r="Z53" s="112">
        <v>186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215</v>
      </c>
      <c r="W54" s="112">
        <v>255</v>
      </c>
      <c r="X54" s="112">
        <v>252</v>
      </c>
      <c r="Y54" s="112">
        <v>228</v>
      </c>
      <c r="Z54" s="112">
        <v>199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159</v>
      </c>
      <c r="W55" s="112">
        <v>169</v>
      </c>
      <c r="X55" s="112">
        <v>177</v>
      </c>
      <c r="Y55" s="112">
        <v>215</v>
      </c>
      <c r="Z55" s="112">
        <v>212</v>
      </c>
    </row>
    <row r="56" spans="1:26" ht="15" customHeight="1" x14ac:dyDescent="0.25">
      <c r="S56" s="115" t="s">
        <v>48</v>
      </c>
      <c r="T56" s="115"/>
      <c r="U56" s="112"/>
      <c r="V56" s="112">
        <v>108</v>
      </c>
      <c r="W56" s="112">
        <v>126</v>
      </c>
      <c r="X56" s="112">
        <v>114</v>
      </c>
      <c r="Y56" s="112">
        <v>120</v>
      </c>
      <c r="Z56" s="112">
        <v>113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61</v>
      </c>
      <c r="W57" s="112">
        <v>70</v>
      </c>
      <c r="X57" s="112">
        <v>69</v>
      </c>
      <c r="Y57" s="112">
        <v>78</v>
      </c>
      <c r="Z57" s="112">
        <v>83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31</v>
      </c>
      <c r="W58" s="112">
        <v>42</v>
      </c>
      <c r="X58" s="112">
        <v>39</v>
      </c>
      <c r="Y58" s="112">
        <v>42</v>
      </c>
      <c r="Z58" s="112">
        <v>37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22</v>
      </c>
      <c r="W59" s="112">
        <v>27</v>
      </c>
      <c r="X59" s="112">
        <v>15</v>
      </c>
      <c r="Y59" s="112">
        <v>14</v>
      </c>
      <c r="Z59" s="112">
        <v>26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8</v>
      </c>
      <c r="W60" s="112">
        <v>6</v>
      </c>
      <c r="X60" s="112">
        <v>6</v>
      </c>
      <c r="Y60" s="112">
        <v>9</v>
      </c>
      <c r="Z60" s="112">
        <v>10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1918</v>
      </c>
      <c r="W61" s="112">
        <v>2104</v>
      </c>
      <c r="X61" s="112">
        <v>2006</v>
      </c>
      <c r="Y61" s="112">
        <v>2053</v>
      </c>
      <c r="Z61" s="112">
        <v>2019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5</v>
      </c>
      <c r="W63" s="112">
        <v>0</v>
      </c>
      <c r="X63" s="112">
        <v>6</v>
      </c>
      <c r="Y63" s="112">
        <v>3</v>
      </c>
      <c r="Z63" s="112">
        <v>10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53</v>
      </c>
      <c r="W64" s="112">
        <v>46</v>
      </c>
      <c r="X64" s="112">
        <v>45</v>
      </c>
      <c r="Y64" s="112">
        <v>57</v>
      </c>
      <c r="Z64" s="112">
        <v>56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West Wimmera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84</v>
      </c>
      <c r="W65" s="112">
        <v>114</v>
      </c>
      <c r="X65" s="112">
        <v>133</v>
      </c>
      <c r="Y65" s="112">
        <v>128</v>
      </c>
      <c r="Z65" s="112">
        <v>135</v>
      </c>
    </row>
    <row r="66" spans="1:26" x14ac:dyDescent="0.25">
      <c r="S66" s="115" t="s">
        <v>39</v>
      </c>
      <c r="T66" s="115"/>
      <c r="U66" s="112"/>
      <c r="V66" s="112">
        <v>166</v>
      </c>
      <c r="W66" s="112">
        <v>163</v>
      </c>
      <c r="X66" s="112">
        <v>168</v>
      </c>
      <c r="Y66" s="112">
        <v>136</v>
      </c>
      <c r="Z66" s="112">
        <v>125</v>
      </c>
    </row>
    <row r="67" spans="1:26" x14ac:dyDescent="0.25">
      <c r="S67" s="115" t="s">
        <v>40</v>
      </c>
      <c r="T67" s="115"/>
      <c r="U67" s="112"/>
      <c r="V67" s="112">
        <v>131</v>
      </c>
      <c r="W67" s="112">
        <v>161</v>
      </c>
      <c r="X67" s="112">
        <v>134</v>
      </c>
      <c r="Y67" s="112">
        <v>158</v>
      </c>
      <c r="Z67" s="112">
        <v>168</v>
      </c>
    </row>
    <row r="68" spans="1:26" x14ac:dyDescent="0.25">
      <c r="S68" s="115" t="s">
        <v>41</v>
      </c>
      <c r="T68" s="115"/>
      <c r="U68" s="112"/>
      <c r="V68" s="112">
        <v>120</v>
      </c>
      <c r="W68" s="112">
        <v>131</v>
      </c>
      <c r="X68" s="112">
        <v>152</v>
      </c>
      <c r="Y68" s="112">
        <v>165</v>
      </c>
      <c r="Z68" s="112">
        <v>150</v>
      </c>
    </row>
    <row r="69" spans="1:26" x14ac:dyDescent="0.25">
      <c r="S69" s="115" t="s">
        <v>42</v>
      </c>
      <c r="T69" s="115"/>
      <c r="U69" s="112"/>
      <c r="V69" s="112">
        <v>102</v>
      </c>
      <c r="W69" s="112">
        <v>123</v>
      </c>
      <c r="X69" s="112">
        <v>118</v>
      </c>
      <c r="Y69" s="112">
        <v>119</v>
      </c>
      <c r="Z69" s="112">
        <v>131</v>
      </c>
    </row>
    <row r="70" spans="1:26" x14ac:dyDescent="0.25">
      <c r="S70" s="115" t="s">
        <v>43</v>
      </c>
      <c r="T70" s="115"/>
      <c r="U70" s="112"/>
      <c r="V70" s="112">
        <v>122</v>
      </c>
      <c r="W70" s="112">
        <v>118</v>
      </c>
      <c r="X70" s="112">
        <v>130</v>
      </c>
      <c r="Y70" s="112">
        <v>109</v>
      </c>
      <c r="Z70" s="112">
        <v>112</v>
      </c>
    </row>
    <row r="71" spans="1:26" x14ac:dyDescent="0.25">
      <c r="S71" s="115" t="s">
        <v>44</v>
      </c>
      <c r="T71" s="115"/>
      <c r="U71" s="112"/>
      <c r="V71" s="112">
        <v>192</v>
      </c>
      <c r="W71" s="112">
        <v>193</v>
      </c>
      <c r="X71" s="112">
        <v>199</v>
      </c>
      <c r="Y71" s="112">
        <v>179</v>
      </c>
      <c r="Z71" s="112">
        <v>146</v>
      </c>
    </row>
    <row r="72" spans="1:26" x14ac:dyDescent="0.25">
      <c r="S72" s="115" t="s">
        <v>45</v>
      </c>
      <c r="T72" s="115"/>
      <c r="U72" s="112"/>
      <c r="V72" s="112">
        <v>233</v>
      </c>
      <c r="W72" s="112">
        <v>204</v>
      </c>
      <c r="X72" s="112">
        <v>216</v>
      </c>
      <c r="Y72" s="112">
        <v>193</v>
      </c>
      <c r="Z72" s="112">
        <v>198</v>
      </c>
    </row>
    <row r="73" spans="1:26" x14ac:dyDescent="0.25">
      <c r="S73" s="115" t="s">
        <v>46</v>
      </c>
      <c r="T73" s="115"/>
      <c r="U73" s="112"/>
      <c r="V73" s="112">
        <v>177</v>
      </c>
      <c r="W73" s="112">
        <v>212</v>
      </c>
      <c r="X73" s="112">
        <v>231</v>
      </c>
      <c r="Y73" s="112">
        <v>232</v>
      </c>
      <c r="Z73" s="112">
        <v>228</v>
      </c>
    </row>
    <row r="74" spans="1:26" x14ac:dyDescent="0.25">
      <c r="S74" s="115" t="s">
        <v>47</v>
      </c>
      <c r="T74" s="115"/>
      <c r="U74" s="112"/>
      <c r="V74" s="112">
        <v>117</v>
      </c>
      <c r="W74" s="112">
        <v>135</v>
      </c>
      <c r="X74" s="112">
        <v>144</v>
      </c>
      <c r="Y74" s="112">
        <v>177</v>
      </c>
      <c r="Z74" s="112">
        <v>186</v>
      </c>
    </row>
    <row r="75" spans="1:26" x14ac:dyDescent="0.25">
      <c r="S75" s="115" t="s">
        <v>48</v>
      </c>
      <c r="T75" s="115"/>
      <c r="U75" s="112"/>
      <c r="V75" s="112">
        <v>74</v>
      </c>
      <c r="W75" s="112">
        <v>85</v>
      </c>
      <c r="X75" s="112">
        <v>88</v>
      </c>
      <c r="Y75" s="112">
        <v>78</v>
      </c>
      <c r="Z75" s="112">
        <v>93</v>
      </c>
    </row>
    <row r="76" spans="1:26" x14ac:dyDescent="0.25">
      <c r="S76" s="115" t="s">
        <v>49</v>
      </c>
      <c r="T76" s="115"/>
      <c r="U76" s="112"/>
      <c r="V76" s="112">
        <v>43</v>
      </c>
      <c r="W76" s="112">
        <v>52</v>
      </c>
      <c r="X76" s="112">
        <v>58</v>
      </c>
      <c r="Y76" s="112">
        <v>63</v>
      </c>
      <c r="Z76" s="112">
        <v>56</v>
      </c>
    </row>
    <row r="77" spans="1:26" x14ac:dyDescent="0.25">
      <c r="S77" s="115" t="s">
        <v>50</v>
      </c>
      <c r="T77" s="115"/>
      <c r="U77" s="112"/>
      <c r="V77" s="112">
        <v>30</v>
      </c>
      <c r="W77" s="112">
        <v>24</v>
      </c>
      <c r="X77" s="112">
        <v>29</v>
      </c>
      <c r="Y77" s="112">
        <v>30</v>
      </c>
      <c r="Z77" s="112">
        <v>32</v>
      </c>
    </row>
    <row r="78" spans="1:26" x14ac:dyDescent="0.25">
      <c r="S78" s="115" t="s">
        <v>51</v>
      </c>
      <c r="T78" s="115"/>
      <c r="U78" s="112"/>
      <c r="V78" s="112">
        <v>13</v>
      </c>
      <c r="W78" s="112">
        <v>10</v>
      </c>
      <c r="X78" s="112">
        <v>12</v>
      </c>
      <c r="Y78" s="112">
        <v>18</v>
      </c>
      <c r="Z78" s="112">
        <v>20</v>
      </c>
    </row>
    <row r="79" spans="1:26" x14ac:dyDescent="0.25">
      <c r="S79" s="115" t="s">
        <v>52</v>
      </c>
      <c r="T79" s="115"/>
      <c r="U79" s="112"/>
      <c r="V79" s="112">
        <v>8</v>
      </c>
      <c r="W79" s="112">
        <v>10</v>
      </c>
      <c r="X79" s="112">
        <v>4</v>
      </c>
      <c r="Y79" s="112">
        <v>7</v>
      </c>
      <c r="Z79" s="112">
        <v>4</v>
      </c>
    </row>
    <row r="80" spans="1:26" x14ac:dyDescent="0.25">
      <c r="S80" s="118" t="s">
        <v>53</v>
      </c>
      <c r="T80" s="118"/>
      <c r="U80" s="112"/>
      <c r="V80" s="112">
        <v>1671</v>
      </c>
      <c r="W80" s="112">
        <v>1790</v>
      </c>
      <c r="X80" s="112">
        <v>1872</v>
      </c>
      <c r="Y80" s="112">
        <v>1848</v>
      </c>
      <c r="Z80" s="112">
        <v>1850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West Wimmera</v>
      </c>
      <c r="D83" s="144"/>
      <c r="E83" s="144"/>
      <c r="F83" s="144"/>
      <c r="G83" s="144"/>
      <c r="H83" s="47"/>
      <c r="I83" s="47"/>
      <c r="J83" s="145" t="str">
        <f>'State data for spotlight'!A1</f>
        <v>Victoria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95</v>
      </c>
      <c r="W83" s="112">
        <v>102</v>
      </c>
      <c r="X83" s="112">
        <v>103</v>
      </c>
      <c r="Y83" s="112">
        <v>107</v>
      </c>
      <c r="Z83" s="112">
        <v>110</v>
      </c>
      <c r="AD83" s="117"/>
    </row>
    <row r="84" spans="1:30" ht="15" customHeight="1" x14ac:dyDescent="0.25">
      <c r="A84" s="46"/>
      <c r="B84" s="46"/>
      <c r="C84" s="48"/>
      <c r="D84" s="139" t="s">
        <v>0</v>
      </c>
      <c r="E84" s="139"/>
      <c r="F84" s="139" t="s">
        <v>201</v>
      </c>
      <c r="G84" s="139"/>
      <c r="H84" s="48"/>
      <c r="I84" s="48"/>
      <c r="J84" s="48"/>
      <c r="K84" s="48"/>
      <c r="L84" s="139" t="s">
        <v>0</v>
      </c>
      <c r="M84" s="139"/>
      <c r="N84" s="139" t="s">
        <v>201</v>
      </c>
      <c r="O84" s="139"/>
      <c r="S84" s="115" t="s">
        <v>57</v>
      </c>
      <c r="T84" s="115"/>
      <c r="U84" s="112"/>
      <c r="V84" s="112">
        <v>51</v>
      </c>
      <c r="W84" s="112">
        <v>43</v>
      </c>
      <c r="X84" s="112">
        <v>49</v>
      </c>
      <c r="Y84" s="112">
        <v>43</v>
      </c>
      <c r="Z84" s="112">
        <v>46</v>
      </c>
    </row>
    <row r="85" spans="1:30" ht="15" customHeight="1" x14ac:dyDescent="0.25">
      <c r="A85" s="46"/>
      <c r="B85" s="46"/>
      <c r="C85" s="58" t="s">
        <v>1</v>
      </c>
      <c r="D85" s="139" t="s">
        <v>2</v>
      </c>
      <c r="E85" s="139"/>
      <c r="F85" s="139" t="str">
        <f>"since "&amp;$V$2</f>
        <v>since 2016-17</v>
      </c>
      <c r="G85" s="139"/>
      <c r="H85" s="48"/>
      <c r="I85" s="48"/>
      <c r="J85" s="48"/>
      <c r="K85" s="58" t="s">
        <v>1</v>
      </c>
      <c r="L85" s="139" t="s">
        <v>2</v>
      </c>
      <c r="M85" s="139"/>
      <c r="N85" s="139" t="str">
        <f>"since "&amp;$V$2</f>
        <v>since 2016-17</v>
      </c>
      <c r="O85" s="139"/>
      <c r="S85" s="115" t="s">
        <v>195</v>
      </c>
      <c r="T85" s="115"/>
      <c r="U85" s="112"/>
      <c r="V85" s="112">
        <v>131</v>
      </c>
      <c r="W85" s="112">
        <v>145</v>
      </c>
      <c r="X85" s="112">
        <v>131</v>
      </c>
      <c r="Y85" s="112">
        <v>152</v>
      </c>
      <c r="Z85" s="112">
        <v>149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3,870</v>
      </c>
      <c r="D86" s="96">
        <f t="shared" ref="D86:D91" si="4">AD4</f>
        <v>-7.4378045652730984E-3</v>
      </c>
      <c r="E86" s="97">
        <f t="shared" ref="E86:E91" si="5">AD4</f>
        <v>-7.4378045652730984E-3</v>
      </c>
      <c r="F86" s="96">
        <f t="shared" ref="F86:F91" si="6">AF4</f>
        <v>7.829478963499592E-2</v>
      </c>
      <c r="G86" s="97">
        <f t="shared" ref="G86:G91" si="7">AF4</f>
        <v>7.829478963499592E-2</v>
      </c>
      <c r="H86" s="57"/>
      <c r="I86" s="57"/>
      <c r="J86" s="140" t="str">
        <f>'State data for spotlight'!J4</f>
        <v>5,274,707</v>
      </c>
      <c r="K86" s="140"/>
      <c r="L86" s="96">
        <f>'State data for spotlight'!L4</f>
        <v>1.4421743640712803E-2</v>
      </c>
      <c r="M86" s="97">
        <f>'State data for spotlight'!L4</f>
        <v>1.4421743640712803E-2</v>
      </c>
      <c r="N86" s="96">
        <f>'State data for spotlight'!N4</f>
        <v>8.438148994686534E-2</v>
      </c>
      <c r="O86" s="97">
        <f>'State data for spotlight'!N4</f>
        <v>8.438148994686534E-2</v>
      </c>
      <c r="S86" s="115" t="s">
        <v>196</v>
      </c>
      <c r="T86" s="115"/>
      <c r="U86" s="112"/>
      <c r="V86" s="112">
        <v>29</v>
      </c>
      <c r="W86" s="112">
        <v>27</v>
      </c>
      <c r="X86" s="112">
        <v>30</v>
      </c>
      <c r="Y86" s="112">
        <v>36</v>
      </c>
      <c r="Z86" s="112">
        <v>30</v>
      </c>
    </row>
    <row r="87" spans="1:30" ht="15" customHeight="1" x14ac:dyDescent="0.25">
      <c r="A87" s="98" t="s">
        <v>4</v>
      </c>
      <c r="B87" s="49"/>
      <c r="C87" s="57" t="str">
        <f t="shared" si="3"/>
        <v>2,019</v>
      </c>
      <c r="D87" s="96">
        <f t="shared" si="4"/>
        <v>-1.5602145294978054E-2</v>
      </c>
      <c r="E87" s="97">
        <f t="shared" si="5"/>
        <v>-1.5602145294978054E-2</v>
      </c>
      <c r="F87" s="96">
        <f t="shared" si="6"/>
        <v>5.1562499999999956E-2</v>
      </c>
      <c r="G87" s="97">
        <f t="shared" si="7"/>
        <v>5.1562499999999956E-2</v>
      </c>
      <c r="H87" s="57"/>
      <c r="I87" s="57"/>
      <c r="J87" s="140" t="str">
        <f>'State data for spotlight'!J5</f>
        <v>2,678,317</v>
      </c>
      <c r="K87" s="140"/>
      <c r="L87" s="96">
        <f>'State data for spotlight'!L5</f>
        <v>7.6054295905234603E-3</v>
      </c>
      <c r="M87" s="97">
        <f>'State data for spotlight'!L5</f>
        <v>7.6054295905234603E-3</v>
      </c>
      <c r="N87" s="96">
        <f>'State data for spotlight'!N5</f>
        <v>7.1082164833552008E-2</v>
      </c>
      <c r="O87" s="97">
        <f>'State data for spotlight'!N5</f>
        <v>7.1082164833552008E-2</v>
      </c>
      <c r="S87" s="115" t="s">
        <v>197</v>
      </c>
      <c r="T87" s="115"/>
      <c r="U87" s="112"/>
      <c r="V87" s="112">
        <v>13</v>
      </c>
      <c r="W87" s="112">
        <v>14</v>
      </c>
      <c r="X87" s="112">
        <v>9</v>
      </c>
      <c r="Y87" s="112">
        <v>7</v>
      </c>
      <c r="Z87" s="112">
        <v>13</v>
      </c>
    </row>
    <row r="88" spans="1:30" ht="15" customHeight="1" x14ac:dyDescent="0.25">
      <c r="A88" s="98" t="s">
        <v>5</v>
      </c>
      <c r="B88" s="49"/>
      <c r="C88" s="57" t="str">
        <f t="shared" si="3"/>
        <v>1,850</v>
      </c>
      <c r="D88" s="96">
        <f t="shared" si="4"/>
        <v>1.0822510822510178E-3</v>
      </c>
      <c r="E88" s="97">
        <f t="shared" si="5"/>
        <v>1.0822510822510178E-3</v>
      </c>
      <c r="F88" s="96">
        <f t="shared" si="6"/>
        <v>0.10844817255841832</v>
      </c>
      <c r="G88" s="97">
        <f t="shared" si="7"/>
        <v>0.10844817255841832</v>
      </c>
      <c r="H88" s="57"/>
      <c r="I88" s="57"/>
      <c r="J88" s="140" t="str">
        <f>'State data for spotlight'!J6</f>
        <v>2,593,620</v>
      </c>
      <c r="K88" s="140"/>
      <c r="L88" s="96">
        <f>'State data for spotlight'!L6</f>
        <v>2.0458990541862843E-2</v>
      </c>
      <c r="M88" s="97">
        <f>'State data for spotlight'!L6</f>
        <v>2.0458990541862843E-2</v>
      </c>
      <c r="N88" s="96">
        <f>'State data for spotlight'!N6</f>
        <v>9.7278654845571522E-2</v>
      </c>
      <c r="O88" s="97">
        <f>'State data for spotlight'!N6</f>
        <v>9.7278654845571522E-2</v>
      </c>
      <c r="S88" s="115" t="s">
        <v>198</v>
      </c>
      <c r="T88" s="115"/>
      <c r="U88" s="112"/>
      <c r="V88" s="112">
        <v>23</v>
      </c>
      <c r="W88" s="112">
        <v>20</v>
      </c>
      <c r="X88" s="112">
        <v>25</v>
      </c>
      <c r="Y88" s="112">
        <v>26</v>
      </c>
      <c r="Z88" s="112">
        <v>26</v>
      </c>
    </row>
    <row r="89" spans="1:30" ht="15" customHeight="1" x14ac:dyDescent="0.25">
      <c r="A89" s="49" t="s">
        <v>6</v>
      </c>
      <c r="B89" s="49"/>
      <c r="C89" s="57" t="str">
        <f t="shared" si="3"/>
        <v>2,344</v>
      </c>
      <c r="D89" s="96">
        <f t="shared" si="4"/>
        <v>-1.7602682313495377E-2</v>
      </c>
      <c r="E89" s="97">
        <f t="shared" si="5"/>
        <v>-1.7602682313495377E-2</v>
      </c>
      <c r="F89" s="96">
        <f t="shared" si="6"/>
        <v>7.8196872125114947E-2</v>
      </c>
      <c r="G89" s="97">
        <f t="shared" si="7"/>
        <v>7.8196872125114947E-2</v>
      </c>
      <c r="H89" s="57"/>
      <c r="I89" s="57"/>
      <c r="J89" s="140" t="str">
        <f>'State data for spotlight'!J7</f>
        <v>3,674,745</v>
      </c>
      <c r="K89" s="140"/>
      <c r="L89" s="96">
        <f>'State data for spotlight'!L7</f>
        <v>-4.8048916624486848E-3</v>
      </c>
      <c r="M89" s="97">
        <f>'State data for spotlight'!L7</f>
        <v>-4.8048916624486848E-3</v>
      </c>
      <c r="N89" s="96">
        <f>'State data for spotlight'!N7</f>
        <v>6.9960159780158238E-2</v>
      </c>
      <c r="O89" s="97">
        <f>'State data for spotlight'!N7</f>
        <v>6.9960159780158238E-2</v>
      </c>
      <c r="S89" s="115" t="s">
        <v>199</v>
      </c>
      <c r="T89" s="115"/>
      <c r="U89" s="112"/>
      <c r="V89" s="112">
        <v>103</v>
      </c>
      <c r="W89" s="112">
        <v>124</v>
      </c>
      <c r="X89" s="112">
        <v>123</v>
      </c>
      <c r="Y89" s="112">
        <v>109</v>
      </c>
      <c r="Z89" s="112">
        <v>111</v>
      </c>
    </row>
    <row r="90" spans="1:30" ht="15" customHeight="1" x14ac:dyDescent="0.25">
      <c r="A90" s="49" t="s">
        <v>98</v>
      </c>
      <c r="B90" s="49"/>
      <c r="C90" s="57" t="str">
        <f t="shared" si="3"/>
        <v>$22,900</v>
      </c>
      <c r="D90" s="96">
        <f t="shared" si="4"/>
        <v>7.8393948084594545E-2</v>
      </c>
      <c r="E90" s="97">
        <f t="shared" si="5"/>
        <v>7.8393948084594545E-2</v>
      </c>
      <c r="F90" s="96">
        <f t="shared" si="6"/>
        <v>1.7218372423596362E-2</v>
      </c>
      <c r="G90" s="97">
        <f t="shared" si="7"/>
        <v>1.7218372423596362E-2</v>
      </c>
      <c r="H90" s="57"/>
      <c r="I90" s="57"/>
      <c r="J90" s="57"/>
      <c r="K90" s="57" t="str">
        <f>'State data for spotlight'!J8</f>
        <v>$47,209</v>
      </c>
      <c r="L90" s="96">
        <f>'State data for spotlight'!L8</f>
        <v>5.506898121546655E-2</v>
      </c>
      <c r="M90" s="97">
        <f>'State data for spotlight'!L8</f>
        <v>5.506898121546655E-2</v>
      </c>
      <c r="N90" s="96">
        <f>'State data for spotlight'!N8</f>
        <v>0.1204561491199776</v>
      </c>
      <c r="O90" s="97">
        <f>'State data for spotlight'!N8</f>
        <v>0.1204561491199776</v>
      </c>
      <c r="S90" s="115" t="s">
        <v>58</v>
      </c>
      <c r="T90" s="115"/>
      <c r="U90" s="112"/>
      <c r="V90" s="112">
        <v>244</v>
      </c>
      <c r="W90" s="112">
        <v>247</v>
      </c>
      <c r="X90" s="112">
        <v>245</v>
      </c>
      <c r="Y90" s="112">
        <v>224</v>
      </c>
      <c r="Z90" s="112">
        <v>217</v>
      </c>
    </row>
    <row r="91" spans="1:30" ht="15" customHeight="1" x14ac:dyDescent="0.25">
      <c r="A91" s="49" t="s">
        <v>7</v>
      </c>
      <c r="B91" s="49"/>
      <c r="C91" s="57" t="str">
        <f t="shared" si="3"/>
        <v>$113.2 mil</v>
      </c>
      <c r="D91" s="96">
        <f t="shared" si="4"/>
        <v>-0.19922691525223446</v>
      </c>
      <c r="E91" s="97">
        <f t="shared" si="5"/>
        <v>-0.19922691525223446</v>
      </c>
      <c r="F91" s="96">
        <f t="shared" si="6"/>
        <v>0.18455853285853996</v>
      </c>
      <c r="G91" s="97">
        <f t="shared" si="7"/>
        <v>0.18455853285853996</v>
      </c>
      <c r="H91" s="57"/>
      <c r="I91" s="57"/>
      <c r="J91" s="57"/>
      <c r="K91" s="57" t="str">
        <f>'State data for spotlight'!J9</f>
        <v>$245.4 bil</v>
      </c>
      <c r="L91" s="96">
        <f>'State data for spotlight'!L9</f>
        <v>4.7371657837374626E-2</v>
      </c>
      <c r="M91" s="97">
        <f>'State data for spotlight'!L9</f>
        <v>4.7371657837374626E-2</v>
      </c>
      <c r="N91" s="96">
        <f>'State data for spotlight'!N9</f>
        <v>0.24227335855331145</v>
      </c>
      <c r="O91" s="97">
        <f>'State data for spotlight'!N9</f>
        <v>0.24227335855331145</v>
      </c>
      <c r="S91" s="118" t="s">
        <v>53</v>
      </c>
      <c r="T91" s="118"/>
      <c r="U91" s="112"/>
      <c r="V91" s="112">
        <v>1154</v>
      </c>
      <c r="W91" s="112">
        <v>1263</v>
      </c>
      <c r="X91" s="112">
        <v>1225</v>
      </c>
      <c r="Y91" s="112">
        <v>1282</v>
      </c>
      <c r="Z91" s="112">
        <v>1246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5" t="s">
        <v>202</v>
      </c>
      <c r="S93" s="115" t="s">
        <v>56</v>
      </c>
      <c r="T93" s="115"/>
      <c r="U93" s="112"/>
      <c r="V93" s="112">
        <v>40</v>
      </c>
      <c r="W93" s="112">
        <v>52</v>
      </c>
      <c r="X93" s="112">
        <v>51</v>
      </c>
      <c r="Y93" s="112">
        <v>56</v>
      </c>
      <c r="Z93" s="112">
        <v>61</v>
      </c>
    </row>
    <row r="94" spans="1:30" ht="15" customHeight="1" x14ac:dyDescent="0.25">
      <c r="A94" s="136" t="s">
        <v>203</v>
      </c>
      <c r="S94" s="115" t="s">
        <v>57</v>
      </c>
      <c r="T94" s="115"/>
      <c r="U94" s="112"/>
      <c r="V94" s="112">
        <v>186</v>
      </c>
      <c r="W94" s="112">
        <v>217</v>
      </c>
      <c r="X94" s="112">
        <v>236</v>
      </c>
      <c r="Y94" s="112">
        <v>217</v>
      </c>
      <c r="Z94" s="112">
        <v>226</v>
      </c>
    </row>
    <row r="95" spans="1:30" ht="15" customHeight="1" x14ac:dyDescent="0.25">
      <c r="A95" s="134" t="s">
        <v>286</v>
      </c>
      <c r="S95" s="115" t="s">
        <v>195</v>
      </c>
      <c r="T95" s="115"/>
      <c r="U95" s="112"/>
      <c r="V95" s="112">
        <v>25</v>
      </c>
      <c r="W95" s="112">
        <v>26</v>
      </c>
      <c r="X95" s="112">
        <v>25</v>
      </c>
      <c r="Y95" s="112">
        <v>26</v>
      </c>
      <c r="Z95" s="112">
        <v>25</v>
      </c>
    </row>
    <row r="96" spans="1:30" ht="15" customHeight="1" x14ac:dyDescent="0.25">
      <c r="A96" s="135" t="s">
        <v>278</v>
      </c>
      <c r="S96" s="115" t="s">
        <v>196</v>
      </c>
      <c r="T96" s="115"/>
      <c r="U96" s="112"/>
      <c r="V96" s="112">
        <v>128</v>
      </c>
      <c r="W96" s="112">
        <v>139</v>
      </c>
      <c r="X96" s="112">
        <v>136</v>
      </c>
      <c r="Y96" s="112">
        <v>133</v>
      </c>
      <c r="Z96" s="112">
        <v>135</v>
      </c>
    </row>
    <row r="97" spans="1:32" ht="15" customHeight="1" x14ac:dyDescent="0.25">
      <c r="A97" s="134" t="s">
        <v>290</v>
      </c>
      <c r="S97" s="115" t="s">
        <v>197</v>
      </c>
      <c r="T97" s="115"/>
      <c r="U97" s="112"/>
      <c r="V97" s="112">
        <v>127</v>
      </c>
      <c r="W97" s="112">
        <v>134</v>
      </c>
      <c r="X97" s="112">
        <v>116</v>
      </c>
      <c r="Y97" s="112">
        <v>126</v>
      </c>
      <c r="Z97" s="112">
        <v>116</v>
      </c>
    </row>
    <row r="98" spans="1:32" ht="15" customHeight="1" x14ac:dyDescent="0.25">
      <c r="A98" s="134" t="s">
        <v>291</v>
      </c>
      <c r="S98" s="115" t="s">
        <v>198</v>
      </c>
      <c r="T98" s="115"/>
      <c r="U98" s="112"/>
      <c r="V98" s="112">
        <v>52</v>
      </c>
      <c r="W98" s="112">
        <v>65</v>
      </c>
      <c r="X98" s="112">
        <v>56</v>
      </c>
      <c r="Y98" s="112">
        <v>54</v>
      </c>
      <c r="Z98" s="112">
        <v>55</v>
      </c>
    </row>
    <row r="99" spans="1:32" ht="15" customHeight="1" x14ac:dyDescent="0.25">
      <c r="S99" s="115" t="s">
        <v>199</v>
      </c>
      <c r="T99" s="115"/>
      <c r="U99" s="112"/>
      <c r="V99" s="112">
        <v>13</v>
      </c>
      <c r="W99" s="112">
        <v>14</v>
      </c>
      <c r="X99" s="112">
        <v>10</v>
      </c>
      <c r="Y99" s="112">
        <v>19</v>
      </c>
      <c r="Z99" s="112">
        <v>19</v>
      </c>
    </row>
    <row r="100" spans="1:32" ht="15" customHeight="1" x14ac:dyDescent="0.25">
      <c r="S100" s="115" t="s">
        <v>58</v>
      </c>
      <c r="T100" s="115"/>
      <c r="U100" s="112"/>
      <c r="V100" s="112">
        <v>120</v>
      </c>
      <c r="W100" s="112">
        <v>130</v>
      </c>
      <c r="X100" s="112">
        <v>140</v>
      </c>
      <c r="Y100" s="112">
        <v>124</v>
      </c>
      <c r="Z100" s="112">
        <v>139</v>
      </c>
    </row>
    <row r="101" spans="1:32" x14ac:dyDescent="0.25">
      <c r="A101" s="18"/>
      <c r="S101" s="118" t="s">
        <v>53</v>
      </c>
      <c r="T101" s="118"/>
      <c r="U101" s="112"/>
      <c r="V101" s="112">
        <v>1017</v>
      </c>
      <c r="W101" s="112">
        <v>1100</v>
      </c>
      <c r="X101" s="112">
        <v>1093</v>
      </c>
      <c r="Y101" s="112">
        <v>1105</v>
      </c>
      <c r="Z101" s="112">
        <v>1099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204</v>
      </c>
      <c r="Y103" s="106" t="s">
        <v>281</v>
      </c>
      <c r="Z103" s="106" t="s">
        <v>287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2001</v>
      </c>
      <c r="W104" s="112">
        <v>1947</v>
      </c>
      <c r="X104" s="112">
        <v>1975</v>
      </c>
      <c r="Y104" s="112">
        <v>2030</v>
      </c>
      <c r="Z104" s="112">
        <v>2030</v>
      </c>
      <c r="AB104" s="109" t="str">
        <f>TEXT(Z104,"###,###")</f>
        <v>2,030</v>
      </c>
      <c r="AD104" s="130">
        <f>Z104/($Z$4)*100</f>
        <v>52.454780361757102</v>
      </c>
      <c r="AF104" s="109"/>
    </row>
    <row r="105" spans="1:32" x14ac:dyDescent="0.25">
      <c r="S105" s="115" t="s">
        <v>17</v>
      </c>
      <c r="T105" s="115"/>
      <c r="U105" s="112"/>
      <c r="V105" s="112">
        <v>666</v>
      </c>
      <c r="W105" s="112">
        <v>680</v>
      </c>
      <c r="X105" s="112">
        <v>767</v>
      </c>
      <c r="Y105" s="112">
        <v>736</v>
      </c>
      <c r="Z105" s="112">
        <v>708</v>
      </c>
      <c r="AB105" s="109" t="str">
        <f>TEXT(Z105,"###,###")</f>
        <v>708</v>
      </c>
      <c r="AD105" s="130">
        <f>Z105/($Z$4)*100</f>
        <v>18.294573643410853</v>
      </c>
      <c r="AF105" s="109"/>
    </row>
    <row r="106" spans="1:32" x14ac:dyDescent="0.25">
      <c r="S106" s="118" t="s">
        <v>53</v>
      </c>
      <c r="T106" s="118"/>
      <c r="U106" s="120"/>
      <c r="V106" s="120">
        <v>2667</v>
      </c>
      <c r="W106" s="120">
        <v>2627</v>
      </c>
      <c r="X106" s="120">
        <v>2742</v>
      </c>
      <c r="Y106" s="120">
        <v>2766</v>
      </c>
      <c r="Z106" s="120">
        <v>2738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1005</v>
      </c>
      <c r="W108" s="112">
        <v>981</v>
      </c>
      <c r="X108" s="112">
        <v>834</v>
      </c>
      <c r="Y108" s="112">
        <v>920</v>
      </c>
      <c r="Z108" s="112">
        <v>735</v>
      </c>
      <c r="AB108" s="109" t="str">
        <f>TEXT(Z108,"###,###")</f>
        <v>735</v>
      </c>
      <c r="AD108" s="130">
        <f>Z108/($Z$4)*100</f>
        <v>18.992248062015506</v>
      </c>
      <c r="AF108" s="109"/>
    </row>
    <row r="109" spans="1:32" x14ac:dyDescent="0.25">
      <c r="S109" s="115" t="s">
        <v>20</v>
      </c>
      <c r="T109" s="115"/>
      <c r="U109" s="112"/>
      <c r="V109" s="112">
        <v>602</v>
      </c>
      <c r="W109" s="112">
        <v>606</v>
      </c>
      <c r="X109" s="112">
        <v>678</v>
      </c>
      <c r="Y109" s="112">
        <v>722</v>
      </c>
      <c r="Z109" s="112">
        <v>743</v>
      </c>
      <c r="AB109" s="109" t="str">
        <f>TEXT(Z109,"###,###")</f>
        <v>743</v>
      </c>
      <c r="AD109" s="130">
        <f>Z109/($Z$4)*100</f>
        <v>19.198966408268735</v>
      </c>
      <c r="AF109" s="109"/>
    </row>
    <row r="110" spans="1:32" x14ac:dyDescent="0.25">
      <c r="S110" s="115" t="s">
        <v>21</v>
      </c>
      <c r="T110" s="115"/>
      <c r="U110" s="112"/>
      <c r="V110" s="112">
        <v>451</v>
      </c>
      <c r="W110" s="112">
        <v>472</v>
      </c>
      <c r="X110" s="112">
        <v>550</v>
      </c>
      <c r="Y110" s="112">
        <v>504</v>
      </c>
      <c r="Z110" s="112">
        <v>644</v>
      </c>
      <c r="AB110" s="109" t="str">
        <f>TEXT(Z110,"###,###")</f>
        <v>644</v>
      </c>
      <c r="AD110" s="130">
        <f>Z110/($Z$4)*100</f>
        <v>16.640826873385013</v>
      </c>
      <c r="AF110" s="109"/>
    </row>
    <row r="111" spans="1:32" x14ac:dyDescent="0.25">
      <c r="S111" s="115" t="s">
        <v>22</v>
      </c>
      <c r="T111" s="115"/>
      <c r="U111" s="112"/>
      <c r="V111" s="112">
        <v>590</v>
      </c>
      <c r="W111" s="112">
        <v>567</v>
      </c>
      <c r="X111" s="112">
        <v>638</v>
      </c>
      <c r="Y111" s="112">
        <v>585</v>
      </c>
      <c r="Z111" s="112">
        <v>589</v>
      </c>
      <c r="AB111" s="109" t="str">
        <f>TEXT(Z111,"###,###")</f>
        <v>589</v>
      </c>
      <c r="AD111" s="130">
        <f>Z111/($Z$4)*100</f>
        <v>15.219638242894057</v>
      </c>
      <c r="AF111" s="109"/>
    </row>
    <row r="112" spans="1:32" x14ac:dyDescent="0.25">
      <c r="S112" s="118" t="s">
        <v>53</v>
      </c>
      <c r="T112" s="118"/>
      <c r="U112" s="112"/>
      <c r="V112" s="112">
        <v>3589</v>
      </c>
      <c r="W112" s="112">
        <v>3895</v>
      </c>
      <c r="X112" s="112">
        <v>3886</v>
      </c>
      <c r="Y112" s="112">
        <v>3899</v>
      </c>
      <c r="Z112" s="112">
        <v>3870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45.99</v>
      </c>
      <c r="W118" s="131">
        <v>46.62</v>
      </c>
      <c r="X118" s="131">
        <v>46.32</v>
      </c>
      <c r="Y118" s="131">
        <v>46.49</v>
      </c>
      <c r="Z118" s="131">
        <v>46.79</v>
      </c>
      <c r="AB118" s="109" t="str">
        <f>TEXT(Z118,"##.0")</f>
        <v>46.8</v>
      </c>
    </row>
    <row r="120" spans="19:32" x14ac:dyDescent="0.25">
      <c r="S120" s="101" t="s">
        <v>100</v>
      </c>
      <c r="T120" s="112"/>
      <c r="U120" s="112"/>
      <c r="V120" s="112">
        <v>1162</v>
      </c>
      <c r="W120" s="112">
        <v>1223</v>
      </c>
      <c r="X120" s="112">
        <v>1195</v>
      </c>
      <c r="Y120" s="112">
        <v>1235</v>
      </c>
      <c r="Z120" s="112">
        <v>1241</v>
      </c>
      <c r="AB120" s="109" t="str">
        <f>TEXT(Z120,"###,###")</f>
        <v>1,241</v>
      </c>
    </row>
    <row r="121" spans="19:32" x14ac:dyDescent="0.25">
      <c r="S121" s="101" t="s">
        <v>101</v>
      </c>
      <c r="T121" s="112"/>
      <c r="U121" s="112"/>
      <c r="V121" s="112">
        <v>576</v>
      </c>
      <c r="W121" s="112">
        <v>657</v>
      </c>
      <c r="X121" s="112">
        <v>631</v>
      </c>
      <c r="Y121" s="112">
        <v>696</v>
      </c>
      <c r="Z121" s="112">
        <v>666</v>
      </c>
      <c r="AB121" s="109" t="str">
        <f>TEXT(Z121,"###,###")</f>
        <v>666</v>
      </c>
    </row>
    <row r="122" spans="19:32" x14ac:dyDescent="0.25">
      <c r="S122" s="101" t="s">
        <v>102</v>
      </c>
      <c r="T122" s="112"/>
      <c r="U122" s="112"/>
      <c r="V122" s="112">
        <v>439</v>
      </c>
      <c r="W122" s="112">
        <v>479</v>
      </c>
      <c r="X122" s="112">
        <v>495</v>
      </c>
      <c r="Y122" s="112">
        <v>454</v>
      </c>
      <c r="Z122" s="112">
        <v>438</v>
      </c>
      <c r="AB122" s="109" t="str">
        <f>TEXT(Z122,"###,###")</f>
        <v>438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1601</v>
      </c>
      <c r="W124" s="112">
        <v>1702</v>
      </c>
      <c r="X124" s="112">
        <v>1690</v>
      </c>
      <c r="Y124" s="112">
        <v>1689</v>
      </c>
      <c r="Z124" s="112">
        <v>1679</v>
      </c>
      <c r="AB124" s="109" t="str">
        <f>TEXT(Z124,"###,###")</f>
        <v>1,679</v>
      </c>
      <c r="AD124" s="127">
        <f>Z124/$Z$7*100</f>
        <v>71.629692832764505</v>
      </c>
    </row>
    <row r="125" spans="19:32" x14ac:dyDescent="0.25">
      <c r="S125" s="101" t="s">
        <v>104</v>
      </c>
      <c r="T125" s="112"/>
      <c r="U125" s="112"/>
      <c r="V125" s="112">
        <v>1015</v>
      </c>
      <c r="W125" s="112">
        <v>1136</v>
      </c>
      <c r="X125" s="112">
        <v>1126</v>
      </c>
      <c r="Y125" s="112">
        <v>1150</v>
      </c>
      <c r="Z125" s="112">
        <v>1104</v>
      </c>
      <c r="AB125" s="109" t="str">
        <f>TEXT(Z125,"###,###")</f>
        <v>1,104</v>
      </c>
      <c r="AD125" s="127">
        <f>Z125/$Z$7*100</f>
        <v>47.098976109215016</v>
      </c>
    </row>
    <row r="127" spans="19:32" x14ac:dyDescent="0.25">
      <c r="S127" s="101" t="s">
        <v>105</v>
      </c>
      <c r="T127" s="112"/>
      <c r="U127" s="112"/>
      <c r="V127" s="112">
        <v>1156</v>
      </c>
      <c r="W127" s="112">
        <v>1258</v>
      </c>
      <c r="X127" s="112">
        <v>1225</v>
      </c>
      <c r="Y127" s="112">
        <v>1285</v>
      </c>
      <c r="Z127" s="112">
        <v>1251</v>
      </c>
      <c r="AB127" s="109" t="str">
        <f>TEXT(Z127,"###,###")</f>
        <v>1,251</v>
      </c>
      <c r="AD127" s="127">
        <f>Z127/$Z$7*100</f>
        <v>53.370307167235495</v>
      </c>
    </row>
    <row r="128" spans="19:32" x14ac:dyDescent="0.25">
      <c r="S128" s="101" t="s">
        <v>106</v>
      </c>
      <c r="T128" s="112"/>
      <c r="U128" s="112"/>
      <c r="V128" s="112">
        <v>1018</v>
      </c>
      <c r="W128" s="112">
        <v>1097</v>
      </c>
      <c r="X128" s="112">
        <v>1092</v>
      </c>
      <c r="Y128" s="112">
        <v>1101</v>
      </c>
      <c r="Z128" s="112">
        <v>1096</v>
      </c>
      <c r="AB128" s="109" t="str">
        <f>TEXT(Z128,"###,###")</f>
        <v>1,096</v>
      </c>
      <c r="AD128" s="127">
        <f>Z128/$Z$7*100</f>
        <v>46.757679180887372</v>
      </c>
    </row>
    <row r="130" spans="19:20" x14ac:dyDescent="0.25">
      <c r="S130" s="101" t="s">
        <v>282</v>
      </c>
      <c r="T130" s="127">
        <v>52.943686006825942</v>
      </c>
    </row>
    <row r="131" spans="19:20" x14ac:dyDescent="0.25">
      <c r="S131" s="101" t="s">
        <v>283</v>
      </c>
      <c r="T131" s="127">
        <v>28.41296928327645</v>
      </c>
    </row>
    <row r="132" spans="19:20" x14ac:dyDescent="0.25">
      <c r="S132" s="101" t="s">
        <v>284</v>
      </c>
      <c r="T132" s="127">
        <v>18.686006825938566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DE84FC80-5A1B-4508-A9A4-684A3659807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766E7416-DB2C-4658-86CA-9EBA4DEAAC8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F3FE9C24-56B7-47E3-9874-8DF21A43A99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C4AB0186-A6EB-4EB9-958A-C0703EACA7B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C52527-1E17-48B7-A175-04999584486A}">
  <sheetPr codeName="Sheet137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185</v>
      </c>
      <c r="T1" s="99"/>
      <c r="U1" s="99"/>
      <c r="V1" s="99"/>
      <c r="W1" s="99"/>
      <c r="X1" s="99"/>
      <c r="Y1" s="100" t="s">
        <v>270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204</v>
      </c>
      <c r="Y2" s="103" t="s">
        <v>281</v>
      </c>
      <c r="Z2" s="103" t="s">
        <v>287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60" t="s">
        <v>292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185</v>
      </c>
      <c r="Y3" s="105" t="s">
        <v>270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8.73 Whitehorse, Victoria,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127341</v>
      </c>
      <c r="W4" s="108">
        <v>130872</v>
      </c>
      <c r="X4" s="108">
        <v>135646</v>
      </c>
      <c r="Y4" s="108">
        <v>135091</v>
      </c>
      <c r="Z4" s="108">
        <v>135249</v>
      </c>
      <c r="AB4" s="109" t="str">
        <f>TEXT(Z4,"###,###")</f>
        <v>135,249</v>
      </c>
      <c r="AD4" s="110">
        <f>Z4/Y4-1</f>
        <v>1.1695819854764533E-3</v>
      </c>
      <c r="AF4" s="110">
        <f>Z4/V4-1</f>
        <v>6.2100972978066826E-2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63707</v>
      </c>
      <c r="W5" s="108">
        <v>65467</v>
      </c>
      <c r="X5" s="108">
        <v>67298</v>
      </c>
      <c r="Y5" s="108">
        <v>67261</v>
      </c>
      <c r="Z5" s="108">
        <v>67062</v>
      </c>
      <c r="AB5" s="109" t="str">
        <f>TEXT(Z5,"###,###")</f>
        <v>67,062</v>
      </c>
      <c r="AD5" s="110">
        <f t="shared" ref="AD5:AD9" si="0">Z5/Y5-1</f>
        <v>-2.9586238682148824E-3</v>
      </c>
      <c r="AF5" s="110">
        <f t="shared" ref="AF5:AF9" si="1">Z5/V5-1</f>
        <v>5.2662972671762898E-2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63636</v>
      </c>
      <c r="W6" s="108">
        <v>65404</v>
      </c>
      <c r="X6" s="108">
        <v>68347</v>
      </c>
      <c r="Y6" s="108">
        <v>67836</v>
      </c>
      <c r="Z6" s="108">
        <v>68136</v>
      </c>
      <c r="AB6" s="109" t="str">
        <f>TEXT(Z6,"###,###")</f>
        <v>68,136</v>
      </c>
      <c r="AD6" s="110">
        <f t="shared" si="0"/>
        <v>4.4224305678399745E-3</v>
      </c>
      <c r="AF6" s="110">
        <f t="shared" si="1"/>
        <v>7.071468979822737E-2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91014</v>
      </c>
      <c r="W7" s="108">
        <v>93283</v>
      </c>
      <c r="X7" s="108">
        <v>95542</v>
      </c>
      <c r="Y7" s="108">
        <v>96475</v>
      </c>
      <c r="Z7" s="108">
        <v>95093</v>
      </c>
      <c r="AB7" s="109" t="str">
        <f>TEXT(Z7,"###,###")</f>
        <v>95,093</v>
      </c>
      <c r="AD7" s="110">
        <f t="shared" si="0"/>
        <v>-1.4324954651464106E-2</v>
      </c>
      <c r="AF7" s="110">
        <f t="shared" si="1"/>
        <v>4.4817280857889941E-2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135,249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95,093</v>
      </c>
      <c r="P8" s="67"/>
      <c r="S8" s="107" t="s">
        <v>84</v>
      </c>
      <c r="T8" s="108"/>
      <c r="U8" s="108"/>
      <c r="V8" s="108">
        <v>40885</v>
      </c>
      <c r="W8" s="108">
        <v>41997</v>
      </c>
      <c r="X8" s="108">
        <v>42187.79</v>
      </c>
      <c r="Y8" s="108">
        <v>42811.88</v>
      </c>
      <c r="Z8" s="108">
        <v>46050.59</v>
      </c>
      <c r="AB8" s="109" t="str">
        <f>TEXT(Z8,"$###,###")</f>
        <v>$46,051</v>
      </c>
      <c r="AD8" s="110">
        <f t="shared" si="0"/>
        <v>7.5649796271502145E-2</v>
      </c>
      <c r="AF8" s="110">
        <f t="shared" si="1"/>
        <v>0.12634438057967468</v>
      </c>
    </row>
    <row r="9" spans="1:32" x14ac:dyDescent="0.25">
      <c r="A9" s="30" t="s">
        <v>14</v>
      </c>
      <c r="B9" s="71"/>
      <c r="C9" s="72"/>
      <c r="D9" s="73">
        <f>AD104</f>
        <v>77.956953471005335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50.270787544824536</v>
      </c>
      <c r="P9" s="74" t="s">
        <v>85</v>
      </c>
      <c r="S9" s="107" t="s">
        <v>7</v>
      </c>
      <c r="T9" s="108"/>
      <c r="U9" s="108"/>
      <c r="V9" s="108">
        <v>5476361140</v>
      </c>
      <c r="W9" s="108">
        <v>5776406934</v>
      </c>
      <c r="X9" s="108">
        <v>6085644839</v>
      </c>
      <c r="Y9" s="108">
        <v>6345090344</v>
      </c>
      <c r="Z9" s="108">
        <v>6642922713</v>
      </c>
      <c r="AB9" s="109" t="str">
        <f>TEXT(Z9/1000000,"$#,###.0")&amp;" mil"</f>
        <v>$6,642.9 mil</v>
      </c>
      <c r="AD9" s="110">
        <f t="shared" si="0"/>
        <v>4.6939027319230275E-2</v>
      </c>
      <c r="AF9" s="110">
        <f t="shared" si="1"/>
        <v>0.21301764861329064</v>
      </c>
    </row>
    <row r="10" spans="1:32" x14ac:dyDescent="0.25">
      <c r="A10" s="30" t="s">
        <v>17</v>
      </c>
      <c r="B10" s="71"/>
      <c r="C10" s="72"/>
      <c r="D10" s="73">
        <f>AD105</f>
        <v>15.504735709691014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49.675580747268462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84.978915377577735</v>
      </c>
      <c r="P11" s="74" t="s">
        <v>85</v>
      </c>
      <c r="S11" s="107" t="s">
        <v>29</v>
      </c>
      <c r="T11" s="112"/>
      <c r="U11" s="112"/>
      <c r="V11" s="112">
        <v>115341</v>
      </c>
      <c r="W11" s="112">
        <v>118276</v>
      </c>
      <c r="X11" s="112">
        <v>122313</v>
      </c>
      <c r="Y11" s="112">
        <v>121351</v>
      </c>
      <c r="Z11" s="112">
        <v>120967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6.6019580831396629</v>
      </c>
      <c r="P12" s="74" t="s">
        <v>85</v>
      </c>
      <c r="S12" s="107" t="s">
        <v>30</v>
      </c>
      <c r="T12" s="112"/>
      <c r="U12" s="112"/>
      <c r="V12" s="112">
        <v>12002</v>
      </c>
      <c r="W12" s="112">
        <v>12592</v>
      </c>
      <c r="X12" s="112">
        <v>13339</v>
      </c>
      <c r="Y12" s="112">
        <v>13741</v>
      </c>
      <c r="Z12" s="112">
        <v>14282</v>
      </c>
    </row>
    <row r="13" spans="1:32" ht="15" customHeight="1" x14ac:dyDescent="0.25">
      <c r="A13" s="30" t="s">
        <v>19</v>
      </c>
      <c r="B13" s="72"/>
      <c r="C13" s="72"/>
      <c r="D13" s="73">
        <f>AD108</f>
        <v>15.432276763598992</v>
      </c>
      <c r="E13" s="74" t="s">
        <v>85</v>
      </c>
      <c r="F13" s="24"/>
      <c r="G13" s="142" t="s">
        <v>285</v>
      </c>
      <c r="H13" s="143"/>
      <c r="I13" s="143"/>
      <c r="J13" s="143"/>
      <c r="K13" s="143"/>
      <c r="L13" s="143"/>
      <c r="M13" s="81"/>
      <c r="N13" s="72"/>
      <c r="O13" s="73">
        <f>T132</f>
        <v>8.4170233350509509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14.704729794675005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40.9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19.965397156356055</v>
      </c>
      <c r="E15" s="74" t="s">
        <v>85</v>
      </c>
      <c r="F15" s="24"/>
      <c r="G15" s="33" t="s">
        <v>279</v>
      </c>
      <c r="H15" s="72"/>
      <c r="I15" s="72"/>
      <c r="J15" s="72"/>
      <c r="K15" s="82"/>
      <c r="L15" s="72"/>
      <c r="M15" s="72"/>
      <c r="N15" s="72"/>
      <c r="O15" s="73">
        <f>AB38</f>
        <v>17.414578228359293</v>
      </c>
      <c r="P15" s="74" t="s">
        <v>85</v>
      </c>
      <c r="S15" s="115" t="s">
        <v>61</v>
      </c>
      <c r="T15" s="115"/>
      <c r="U15" s="116"/>
      <c r="V15" s="116">
        <v>880</v>
      </c>
      <c r="W15" s="116">
        <v>616</v>
      </c>
      <c r="X15" s="116">
        <v>492</v>
      </c>
      <c r="Y15" s="112">
        <v>417</v>
      </c>
      <c r="Z15" s="112">
        <v>425</v>
      </c>
      <c r="AB15" s="117">
        <f t="shared" ref="AB15:AB34" si="2">IF(Z15="np",0,Z15/$Z$34)</f>
        <v>3.1423522539907873E-3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42.940058706533875</v>
      </c>
      <c r="E16" s="85" t="s">
        <v>85</v>
      </c>
      <c r="F16" s="24"/>
      <c r="G16" s="86" t="s">
        <v>280</v>
      </c>
      <c r="H16" s="35"/>
      <c r="I16" s="35"/>
      <c r="J16" s="35"/>
      <c r="K16" s="36"/>
      <c r="L16" s="35"/>
      <c r="M16" s="35"/>
      <c r="N16" s="35"/>
      <c r="O16" s="84">
        <f>AB37</f>
        <v>82.585421771640711</v>
      </c>
      <c r="P16" s="37" t="s">
        <v>85</v>
      </c>
      <c r="S16" s="115" t="s">
        <v>62</v>
      </c>
      <c r="T16" s="115"/>
      <c r="U16" s="116"/>
      <c r="V16" s="116">
        <v>146</v>
      </c>
      <c r="W16" s="116">
        <v>141</v>
      </c>
      <c r="X16" s="116">
        <v>129</v>
      </c>
      <c r="Y16" s="112">
        <v>142</v>
      </c>
      <c r="Z16" s="112">
        <v>126</v>
      </c>
      <c r="AB16" s="117">
        <f t="shared" si="2"/>
        <v>9.3161502118315105E-4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5736</v>
      </c>
      <c r="W17" s="116">
        <v>5821</v>
      </c>
      <c r="X17" s="116">
        <v>5875</v>
      </c>
      <c r="Y17" s="112">
        <v>5565</v>
      </c>
      <c r="Z17" s="112">
        <v>5658</v>
      </c>
      <c r="AB17" s="117">
        <f t="shared" si="2"/>
        <v>4.183395071312912E-2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289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659</v>
      </c>
      <c r="W18" s="116">
        <v>719</v>
      </c>
      <c r="X18" s="116">
        <v>731</v>
      </c>
      <c r="Y18" s="112">
        <v>724</v>
      </c>
      <c r="Z18" s="112">
        <v>820</v>
      </c>
      <c r="AB18" s="117">
        <f t="shared" si="2"/>
        <v>6.0628914076998721E-3</v>
      </c>
    </row>
    <row r="19" spans="1:28" x14ac:dyDescent="0.25">
      <c r="A19" s="63" t="str">
        <f>$S$1&amp;" ("&amp;$V$2&amp;" to "&amp;$Z$2&amp;")"</f>
        <v>Whitehorse (2016-17 to 2020-21)</v>
      </c>
      <c r="B19" s="63"/>
      <c r="C19" s="63"/>
      <c r="D19" s="63"/>
      <c r="E19" s="63"/>
      <c r="F19" s="63"/>
      <c r="G19" s="63" t="str">
        <f>$S$1&amp;" ("&amp;$V$2&amp;" to "&amp;$Z$2&amp;")"</f>
        <v>Whitehorse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5504</v>
      </c>
      <c r="W19" s="116">
        <v>6215</v>
      </c>
      <c r="X19" s="116">
        <v>6384</v>
      </c>
      <c r="Y19" s="112">
        <v>6171</v>
      </c>
      <c r="Z19" s="112">
        <v>6443</v>
      </c>
      <c r="AB19" s="117">
        <f t="shared" si="2"/>
        <v>4.7638060170500339E-2</v>
      </c>
    </row>
    <row r="20" spans="1:28" x14ac:dyDescent="0.25">
      <c r="S20" s="115" t="s">
        <v>66</v>
      </c>
      <c r="T20" s="115"/>
      <c r="U20" s="116"/>
      <c r="V20" s="116">
        <v>6128</v>
      </c>
      <c r="W20" s="116">
        <v>6271</v>
      </c>
      <c r="X20" s="116">
        <v>6188</v>
      </c>
      <c r="Y20" s="112">
        <v>5833</v>
      </c>
      <c r="Z20" s="112">
        <v>5784</v>
      </c>
      <c r="AB20" s="117">
        <f t="shared" si="2"/>
        <v>4.2765565734312269E-2</v>
      </c>
    </row>
    <row r="21" spans="1:28" x14ac:dyDescent="0.25">
      <c r="S21" s="115" t="s">
        <v>67</v>
      </c>
      <c r="T21" s="115"/>
      <c r="U21" s="116"/>
      <c r="V21" s="116">
        <v>11428</v>
      </c>
      <c r="W21" s="116">
        <v>12053</v>
      </c>
      <c r="X21" s="116">
        <v>12262</v>
      </c>
      <c r="Y21" s="112">
        <v>12779</v>
      </c>
      <c r="Z21" s="112">
        <v>12971</v>
      </c>
      <c r="AB21" s="117">
        <f t="shared" si="2"/>
        <v>9.5904590791798833E-2</v>
      </c>
    </row>
    <row r="22" spans="1:28" x14ac:dyDescent="0.25">
      <c r="S22" s="115" t="s">
        <v>68</v>
      </c>
      <c r="T22" s="115"/>
      <c r="U22" s="116"/>
      <c r="V22" s="116">
        <v>9507</v>
      </c>
      <c r="W22" s="116">
        <v>10250</v>
      </c>
      <c r="X22" s="116">
        <v>10836</v>
      </c>
      <c r="Y22" s="112">
        <v>11070</v>
      </c>
      <c r="Z22" s="112">
        <v>11058</v>
      </c>
      <c r="AB22" s="117">
        <f t="shared" si="2"/>
        <v>8.1760308763835596E-2</v>
      </c>
    </row>
    <row r="23" spans="1:28" x14ac:dyDescent="0.25">
      <c r="S23" s="115" t="s">
        <v>69</v>
      </c>
      <c r="T23" s="115"/>
      <c r="U23" s="116"/>
      <c r="V23" s="116">
        <v>2798</v>
      </c>
      <c r="W23" s="116">
        <v>3291</v>
      </c>
      <c r="X23" s="116">
        <v>3451</v>
      </c>
      <c r="Y23" s="112">
        <v>3423</v>
      </c>
      <c r="Z23" s="112">
        <v>3725</v>
      </c>
      <c r="AB23" s="117">
        <f t="shared" si="2"/>
        <v>2.7541793284978078E-2</v>
      </c>
    </row>
    <row r="24" spans="1:28" x14ac:dyDescent="0.25">
      <c r="S24" s="115" t="s">
        <v>70</v>
      </c>
      <c r="T24" s="115"/>
      <c r="U24" s="116"/>
      <c r="V24" s="116">
        <v>3069</v>
      </c>
      <c r="W24" s="116">
        <v>3115</v>
      </c>
      <c r="X24" s="116">
        <v>3163</v>
      </c>
      <c r="Y24" s="112">
        <v>2963</v>
      </c>
      <c r="Z24" s="112">
        <v>2818</v>
      </c>
      <c r="AB24" s="117">
        <f t="shared" si="2"/>
        <v>2.0835643886461266E-2</v>
      </c>
    </row>
    <row r="25" spans="1:28" x14ac:dyDescent="0.25">
      <c r="S25" s="115" t="s">
        <v>71</v>
      </c>
      <c r="T25" s="115"/>
      <c r="U25" s="116"/>
      <c r="V25" s="116">
        <v>6666</v>
      </c>
      <c r="W25" s="116">
        <v>6696</v>
      </c>
      <c r="X25" s="116">
        <v>7028</v>
      </c>
      <c r="Y25" s="112">
        <v>7235</v>
      </c>
      <c r="Z25" s="112">
        <v>7306</v>
      </c>
      <c r="AB25" s="117">
        <f t="shared" si="2"/>
        <v>5.4018883688603983E-2</v>
      </c>
    </row>
    <row r="26" spans="1:28" x14ac:dyDescent="0.25">
      <c r="S26" s="115" t="s">
        <v>72</v>
      </c>
      <c r="T26" s="115"/>
      <c r="U26" s="116"/>
      <c r="V26" s="116">
        <v>2433</v>
      </c>
      <c r="W26" s="116">
        <v>2650</v>
      </c>
      <c r="X26" s="116">
        <v>2598</v>
      </c>
      <c r="Y26" s="112">
        <v>2627</v>
      </c>
      <c r="Z26" s="112">
        <v>2390</v>
      </c>
      <c r="AB26" s="117">
        <f t="shared" si="2"/>
        <v>1.7671110322442309E-2</v>
      </c>
    </row>
    <row r="27" spans="1:28" x14ac:dyDescent="0.25">
      <c r="S27" s="115" t="s">
        <v>73</v>
      </c>
      <c r="T27" s="115"/>
      <c r="U27" s="116"/>
      <c r="V27" s="116">
        <v>13200</v>
      </c>
      <c r="W27" s="116">
        <v>14594</v>
      </c>
      <c r="X27" s="116">
        <v>15181</v>
      </c>
      <c r="Y27" s="112">
        <v>15051</v>
      </c>
      <c r="Z27" s="112">
        <v>15581</v>
      </c>
      <c r="AB27" s="117">
        <f t="shared" si="2"/>
        <v>0.11520233051630696</v>
      </c>
    </row>
    <row r="28" spans="1:28" x14ac:dyDescent="0.25">
      <c r="S28" s="115" t="s">
        <v>74</v>
      </c>
      <c r="T28" s="115"/>
      <c r="U28" s="116"/>
      <c r="V28" s="116">
        <v>10318</v>
      </c>
      <c r="W28" s="116">
        <v>11860</v>
      </c>
      <c r="X28" s="116">
        <v>12519</v>
      </c>
      <c r="Y28" s="112">
        <v>12785</v>
      </c>
      <c r="Z28" s="112">
        <v>12145</v>
      </c>
      <c r="AB28" s="117">
        <f t="shared" si="2"/>
        <v>8.9797336764042612E-2</v>
      </c>
    </row>
    <row r="29" spans="1:28" x14ac:dyDescent="0.25">
      <c r="S29" s="115" t="s">
        <v>75</v>
      </c>
      <c r="T29" s="115"/>
      <c r="U29" s="116"/>
      <c r="V29" s="116">
        <v>5471</v>
      </c>
      <c r="W29" s="116">
        <v>4996</v>
      </c>
      <c r="X29" s="116">
        <v>8536</v>
      </c>
      <c r="Y29" s="112">
        <v>5419</v>
      </c>
      <c r="Z29" s="112">
        <v>5613</v>
      </c>
      <c r="AB29" s="117">
        <f t="shared" si="2"/>
        <v>4.1501231062706562E-2</v>
      </c>
    </row>
    <row r="30" spans="1:28" x14ac:dyDescent="0.25">
      <c r="S30" s="115" t="s">
        <v>76</v>
      </c>
      <c r="T30" s="115"/>
      <c r="U30" s="116"/>
      <c r="V30" s="116">
        <v>12619</v>
      </c>
      <c r="W30" s="116">
        <v>13049</v>
      </c>
      <c r="X30" s="116">
        <v>11389</v>
      </c>
      <c r="Y30" s="112">
        <v>13533</v>
      </c>
      <c r="Z30" s="112">
        <v>12578</v>
      </c>
      <c r="AB30" s="117">
        <f t="shared" si="2"/>
        <v>9.2998839178108528E-2</v>
      </c>
    </row>
    <row r="31" spans="1:28" x14ac:dyDescent="0.25">
      <c r="S31" s="115" t="s">
        <v>77</v>
      </c>
      <c r="T31" s="115"/>
      <c r="U31" s="116"/>
      <c r="V31" s="116">
        <v>14375</v>
      </c>
      <c r="W31" s="116">
        <v>15487</v>
      </c>
      <c r="X31" s="116">
        <v>16417</v>
      </c>
      <c r="Y31" s="112">
        <v>16965</v>
      </c>
      <c r="Z31" s="112">
        <v>18417</v>
      </c>
      <c r="AB31" s="117">
        <f t="shared" si="2"/>
        <v>0.13617106226293724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2410</v>
      </c>
      <c r="W32" s="116">
        <v>2850</v>
      </c>
      <c r="X32" s="116">
        <v>3042</v>
      </c>
      <c r="Y32" s="112">
        <v>3112</v>
      </c>
      <c r="Z32" s="112">
        <v>2920</v>
      </c>
      <c r="AB32" s="117">
        <f t="shared" si="2"/>
        <v>2.1589808427419057E-2</v>
      </c>
    </row>
    <row r="33" spans="19:32" x14ac:dyDescent="0.25">
      <c r="S33" s="115" t="s">
        <v>79</v>
      </c>
      <c r="T33" s="115"/>
      <c r="U33" s="116"/>
      <c r="V33" s="116">
        <v>4259</v>
      </c>
      <c r="W33" s="116">
        <v>4611</v>
      </c>
      <c r="X33" s="116">
        <v>4863</v>
      </c>
      <c r="Y33" s="112">
        <v>5090</v>
      </c>
      <c r="Z33" s="112">
        <v>5035</v>
      </c>
      <c r="AB33" s="117">
        <f t="shared" si="2"/>
        <v>3.722763199727909E-2</v>
      </c>
    </row>
    <row r="34" spans="19:32" x14ac:dyDescent="0.25">
      <c r="S34" s="118" t="s">
        <v>53</v>
      </c>
      <c r="T34" s="118"/>
      <c r="U34" s="119"/>
      <c r="V34" s="119">
        <v>127346</v>
      </c>
      <c r="W34" s="119">
        <v>130872</v>
      </c>
      <c r="X34" s="119">
        <v>135651</v>
      </c>
      <c r="Y34" s="120">
        <v>135094</v>
      </c>
      <c r="Z34" s="120">
        <v>135249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76420</v>
      </c>
      <c r="W37" s="112">
        <v>78314</v>
      </c>
      <c r="X37" s="112">
        <v>78829</v>
      </c>
      <c r="Y37" s="112">
        <v>79749</v>
      </c>
      <c r="Z37" s="112">
        <v>78528</v>
      </c>
      <c r="AB37" s="132">
        <f>Z37/Z40*100</f>
        <v>82.585421771640711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14601</v>
      </c>
      <c r="W38" s="112">
        <v>14970</v>
      </c>
      <c r="X38" s="112">
        <v>16705</v>
      </c>
      <c r="Y38" s="112">
        <v>16722</v>
      </c>
      <c r="Z38" s="112">
        <v>16559</v>
      </c>
      <c r="AB38" s="132">
        <f>Z38/Z40*100</f>
        <v>17.414578228359293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91021</v>
      </c>
      <c r="W40" s="112">
        <v>93284</v>
      </c>
      <c r="X40" s="112">
        <v>95534</v>
      </c>
      <c r="Y40" s="112">
        <v>96471</v>
      </c>
      <c r="Z40" s="112">
        <v>95087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26</v>
      </c>
      <c r="W44" s="112">
        <v>21</v>
      </c>
      <c r="X44" s="112">
        <v>16</v>
      </c>
      <c r="Y44" s="112">
        <v>17</v>
      </c>
      <c r="Z44" s="112">
        <v>23</v>
      </c>
    </row>
    <row r="45" spans="19:32" x14ac:dyDescent="0.25">
      <c r="S45" s="115" t="s">
        <v>37</v>
      </c>
      <c r="T45" s="115"/>
      <c r="U45" s="112"/>
      <c r="V45" s="112">
        <v>789</v>
      </c>
      <c r="W45" s="112">
        <v>801</v>
      </c>
      <c r="X45" s="112">
        <v>847</v>
      </c>
      <c r="Y45" s="112">
        <v>843</v>
      </c>
      <c r="Z45" s="112">
        <v>905</v>
      </c>
    </row>
    <row r="46" spans="19:32" x14ac:dyDescent="0.25">
      <c r="S46" s="115" t="s">
        <v>38</v>
      </c>
      <c r="T46" s="115"/>
      <c r="U46" s="112"/>
      <c r="V46" s="112">
        <v>3370</v>
      </c>
      <c r="W46" s="112">
        <v>3376</v>
      </c>
      <c r="X46" s="112">
        <v>3632</v>
      </c>
      <c r="Y46" s="112">
        <v>3520</v>
      </c>
      <c r="Z46" s="112">
        <v>3429</v>
      </c>
    </row>
    <row r="47" spans="19:32" x14ac:dyDescent="0.25">
      <c r="S47" s="115" t="s">
        <v>39</v>
      </c>
      <c r="T47" s="115"/>
      <c r="U47" s="112"/>
      <c r="V47" s="112">
        <v>6759</v>
      </c>
      <c r="W47" s="112">
        <v>7550</v>
      </c>
      <c r="X47" s="112">
        <v>7704</v>
      </c>
      <c r="Y47" s="112">
        <v>7562</v>
      </c>
      <c r="Z47" s="112">
        <v>7286</v>
      </c>
    </row>
    <row r="48" spans="19:32" x14ac:dyDescent="0.25">
      <c r="S48" s="115" t="s">
        <v>40</v>
      </c>
      <c r="T48" s="115"/>
      <c r="U48" s="112"/>
      <c r="V48" s="112">
        <v>9059</v>
      </c>
      <c r="W48" s="112">
        <v>9270</v>
      </c>
      <c r="X48" s="112">
        <v>9835</v>
      </c>
      <c r="Y48" s="112">
        <v>9806</v>
      </c>
      <c r="Z48" s="112">
        <v>9662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7770</v>
      </c>
      <c r="W49" s="112">
        <v>7927</v>
      </c>
      <c r="X49" s="112">
        <v>7920</v>
      </c>
      <c r="Y49" s="112">
        <v>7891</v>
      </c>
      <c r="Z49" s="112">
        <v>8061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Whitehorse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6652</v>
      </c>
      <c r="W50" s="112">
        <v>7016</v>
      </c>
      <c r="X50" s="112">
        <v>7305</v>
      </c>
      <c r="Y50" s="112">
        <v>7510</v>
      </c>
      <c r="Z50" s="112">
        <v>7520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6355</v>
      </c>
      <c r="W51" s="112">
        <v>6356</v>
      </c>
      <c r="X51" s="112">
        <v>6424</v>
      </c>
      <c r="Y51" s="112">
        <v>6419</v>
      </c>
      <c r="Z51" s="112">
        <v>6391</v>
      </c>
    </row>
    <row r="52" spans="1:26" ht="15" customHeight="1" x14ac:dyDescent="0.25">
      <c r="S52" s="115" t="s">
        <v>44</v>
      </c>
      <c r="T52" s="115"/>
      <c r="U52" s="112"/>
      <c r="V52" s="112">
        <v>6314</v>
      </c>
      <c r="W52" s="112">
        <v>6372</v>
      </c>
      <c r="X52" s="112">
        <v>6319</v>
      </c>
      <c r="Y52" s="112">
        <v>6179</v>
      </c>
      <c r="Z52" s="112">
        <v>6192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5397</v>
      </c>
      <c r="W53" s="112">
        <v>5353</v>
      </c>
      <c r="X53" s="112">
        <v>5530</v>
      </c>
      <c r="Y53" s="112">
        <v>5642</v>
      </c>
      <c r="Z53" s="112">
        <v>5777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4670</v>
      </c>
      <c r="W54" s="112">
        <v>4762</v>
      </c>
      <c r="X54" s="112">
        <v>4799</v>
      </c>
      <c r="Y54" s="112">
        <v>4812</v>
      </c>
      <c r="Z54" s="112">
        <v>4693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3185</v>
      </c>
      <c r="W55" s="112">
        <v>3285</v>
      </c>
      <c r="X55" s="112">
        <v>3450</v>
      </c>
      <c r="Y55" s="112">
        <v>3499</v>
      </c>
      <c r="Z55" s="112">
        <v>3589</v>
      </c>
    </row>
    <row r="56" spans="1:26" ht="15" customHeight="1" x14ac:dyDescent="0.25">
      <c r="S56" s="115" t="s">
        <v>48</v>
      </c>
      <c r="T56" s="115"/>
      <c r="U56" s="112"/>
      <c r="V56" s="112">
        <v>1762</v>
      </c>
      <c r="W56" s="112">
        <v>1783</v>
      </c>
      <c r="X56" s="112">
        <v>1860</v>
      </c>
      <c r="Y56" s="112">
        <v>1884</v>
      </c>
      <c r="Z56" s="112">
        <v>1897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826</v>
      </c>
      <c r="W57" s="112">
        <v>822</v>
      </c>
      <c r="X57" s="112">
        <v>912</v>
      </c>
      <c r="Y57" s="112">
        <v>950</v>
      </c>
      <c r="Z57" s="112">
        <v>922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403</v>
      </c>
      <c r="W58" s="112">
        <v>371</v>
      </c>
      <c r="X58" s="112">
        <v>385</v>
      </c>
      <c r="Y58" s="112">
        <v>348</v>
      </c>
      <c r="Z58" s="112">
        <v>377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183</v>
      </c>
      <c r="W59" s="112">
        <v>200</v>
      </c>
      <c r="X59" s="112">
        <v>196</v>
      </c>
      <c r="Y59" s="112">
        <v>213</v>
      </c>
      <c r="Z59" s="112">
        <v>171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195</v>
      </c>
      <c r="W60" s="112">
        <v>192</v>
      </c>
      <c r="X60" s="112">
        <v>173</v>
      </c>
      <c r="Y60" s="112">
        <v>163</v>
      </c>
      <c r="Z60" s="112">
        <v>167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63703</v>
      </c>
      <c r="W61" s="112">
        <v>65465</v>
      </c>
      <c r="X61" s="112">
        <v>67301</v>
      </c>
      <c r="Y61" s="112">
        <v>67258</v>
      </c>
      <c r="Z61" s="112">
        <v>67062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15</v>
      </c>
      <c r="W63" s="112">
        <v>6</v>
      </c>
      <c r="X63" s="112">
        <v>20</v>
      </c>
      <c r="Y63" s="112">
        <v>19</v>
      </c>
      <c r="Z63" s="112">
        <v>19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1014</v>
      </c>
      <c r="W64" s="112">
        <v>994</v>
      </c>
      <c r="X64" s="112">
        <v>1084</v>
      </c>
      <c r="Y64" s="112">
        <v>1000</v>
      </c>
      <c r="Z64" s="112">
        <v>1094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Whitehorse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3539</v>
      </c>
      <c r="W65" s="112">
        <v>3750</v>
      </c>
      <c r="X65" s="112">
        <v>4019</v>
      </c>
      <c r="Y65" s="112">
        <v>3768</v>
      </c>
      <c r="Z65" s="112">
        <v>3697</v>
      </c>
    </row>
    <row r="66" spans="1:26" x14ac:dyDescent="0.25">
      <c r="S66" s="115" t="s">
        <v>39</v>
      </c>
      <c r="T66" s="115"/>
      <c r="U66" s="112"/>
      <c r="V66" s="112">
        <v>6835</v>
      </c>
      <c r="W66" s="112">
        <v>7148</v>
      </c>
      <c r="X66" s="112">
        <v>7527</v>
      </c>
      <c r="Y66" s="112">
        <v>7706</v>
      </c>
      <c r="Z66" s="112">
        <v>7720</v>
      </c>
    </row>
    <row r="67" spans="1:26" x14ac:dyDescent="0.25">
      <c r="S67" s="115" t="s">
        <v>40</v>
      </c>
      <c r="T67" s="115"/>
      <c r="U67" s="112"/>
      <c r="V67" s="112">
        <v>8425</v>
      </c>
      <c r="W67" s="112">
        <v>8873</v>
      </c>
      <c r="X67" s="112">
        <v>9161</v>
      </c>
      <c r="Y67" s="112">
        <v>9060</v>
      </c>
      <c r="Z67" s="112">
        <v>8978</v>
      </c>
    </row>
    <row r="68" spans="1:26" x14ac:dyDescent="0.25">
      <c r="S68" s="115" t="s">
        <v>41</v>
      </c>
      <c r="T68" s="115"/>
      <c r="U68" s="112"/>
      <c r="V68" s="112">
        <v>7406</v>
      </c>
      <c r="W68" s="112">
        <v>7669</v>
      </c>
      <c r="X68" s="112">
        <v>8045</v>
      </c>
      <c r="Y68" s="112">
        <v>7829</v>
      </c>
      <c r="Z68" s="112">
        <v>7944</v>
      </c>
    </row>
    <row r="69" spans="1:26" x14ac:dyDescent="0.25">
      <c r="S69" s="115" t="s">
        <v>42</v>
      </c>
      <c r="T69" s="115"/>
      <c r="U69" s="112"/>
      <c r="V69" s="112">
        <v>6317</v>
      </c>
      <c r="W69" s="112">
        <v>6575</v>
      </c>
      <c r="X69" s="112">
        <v>7028</v>
      </c>
      <c r="Y69" s="112">
        <v>7230</v>
      </c>
      <c r="Z69" s="112">
        <v>7480</v>
      </c>
    </row>
    <row r="70" spans="1:26" x14ac:dyDescent="0.25">
      <c r="S70" s="115" t="s">
        <v>43</v>
      </c>
      <c r="T70" s="115"/>
      <c r="U70" s="112"/>
      <c r="V70" s="112">
        <v>6248</v>
      </c>
      <c r="W70" s="112">
        <v>6272</v>
      </c>
      <c r="X70" s="112">
        <v>6494</v>
      </c>
      <c r="Y70" s="112">
        <v>6432</v>
      </c>
      <c r="Z70" s="112">
        <v>6495</v>
      </c>
    </row>
    <row r="71" spans="1:26" x14ac:dyDescent="0.25">
      <c r="S71" s="115" t="s">
        <v>44</v>
      </c>
      <c r="T71" s="115"/>
      <c r="U71" s="112"/>
      <c r="V71" s="112">
        <v>6896</v>
      </c>
      <c r="W71" s="112">
        <v>7049</v>
      </c>
      <c r="X71" s="112">
        <v>7060</v>
      </c>
      <c r="Y71" s="112">
        <v>6814</v>
      </c>
      <c r="Z71" s="112">
        <v>6608</v>
      </c>
    </row>
    <row r="72" spans="1:26" x14ac:dyDescent="0.25">
      <c r="S72" s="115" t="s">
        <v>45</v>
      </c>
      <c r="T72" s="115"/>
      <c r="U72" s="112"/>
      <c r="V72" s="112">
        <v>5629</v>
      </c>
      <c r="W72" s="112">
        <v>5622</v>
      </c>
      <c r="X72" s="112">
        <v>6045</v>
      </c>
      <c r="Y72" s="112">
        <v>6186</v>
      </c>
      <c r="Z72" s="112">
        <v>6413</v>
      </c>
    </row>
    <row r="73" spans="1:26" x14ac:dyDescent="0.25">
      <c r="S73" s="115" t="s">
        <v>46</v>
      </c>
      <c r="T73" s="115"/>
      <c r="U73" s="112"/>
      <c r="V73" s="112">
        <v>4783</v>
      </c>
      <c r="W73" s="112">
        <v>4906</v>
      </c>
      <c r="X73" s="112">
        <v>5044</v>
      </c>
      <c r="Y73" s="112">
        <v>5011</v>
      </c>
      <c r="Z73" s="112">
        <v>4959</v>
      </c>
    </row>
    <row r="74" spans="1:26" x14ac:dyDescent="0.25">
      <c r="S74" s="115" t="s">
        <v>47</v>
      </c>
      <c r="T74" s="115"/>
      <c r="U74" s="112"/>
      <c r="V74" s="112">
        <v>3221</v>
      </c>
      <c r="W74" s="112">
        <v>3244</v>
      </c>
      <c r="X74" s="112">
        <v>3316</v>
      </c>
      <c r="Y74" s="112">
        <v>3357</v>
      </c>
      <c r="Z74" s="112">
        <v>3439</v>
      </c>
    </row>
    <row r="75" spans="1:26" x14ac:dyDescent="0.25">
      <c r="S75" s="115" t="s">
        <v>48</v>
      </c>
      <c r="T75" s="115"/>
      <c r="U75" s="112"/>
      <c r="V75" s="112">
        <v>1605</v>
      </c>
      <c r="W75" s="112">
        <v>1629</v>
      </c>
      <c r="X75" s="112">
        <v>1812</v>
      </c>
      <c r="Y75" s="112">
        <v>1803</v>
      </c>
      <c r="Z75" s="112">
        <v>1740</v>
      </c>
    </row>
    <row r="76" spans="1:26" x14ac:dyDescent="0.25">
      <c r="S76" s="115" t="s">
        <v>49</v>
      </c>
      <c r="T76" s="115"/>
      <c r="U76" s="112"/>
      <c r="V76" s="112">
        <v>713</v>
      </c>
      <c r="W76" s="112">
        <v>724</v>
      </c>
      <c r="X76" s="112">
        <v>759</v>
      </c>
      <c r="Y76" s="112">
        <v>738</v>
      </c>
      <c r="Z76" s="112">
        <v>769</v>
      </c>
    </row>
    <row r="77" spans="1:26" x14ac:dyDescent="0.25">
      <c r="S77" s="115" t="s">
        <v>50</v>
      </c>
      <c r="T77" s="115"/>
      <c r="U77" s="112"/>
      <c r="V77" s="112">
        <v>379</v>
      </c>
      <c r="W77" s="112">
        <v>371</v>
      </c>
      <c r="X77" s="112">
        <v>376</v>
      </c>
      <c r="Y77" s="112">
        <v>372</v>
      </c>
      <c r="Z77" s="112">
        <v>313</v>
      </c>
    </row>
    <row r="78" spans="1:26" x14ac:dyDescent="0.25">
      <c r="S78" s="115" t="s">
        <v>51</v>
      </c>
      <c r="T78" s="115"/>
      <c r="U78" s="112"/>
      <c r="V78" s="112">
        <v>260</v>
      </c>
      <c r="W78" s="112">
        <v>233</v>
      </c>
      <c r="X78" s="112">
        <v>235</v>
      </c>
      <c r="Y78" s="112">
        <v>206</v>
      </c>
      <c r="Z78" s="112">
        <v>203</v>
      </c>
    </row>
    <row r="79" spans="1:26" x14ac:dyDescent="0.25">
      <c r="S79" s="115" t="s">
        <v>52</v>
      </c>
      <c r="T79" s="115"/>
      <c r="U79" s="112"/>
      <c r="V79" s="112">
        <v>334</v>
      </c>
      <c r="W79" s="112">
        <v>335</v>
      </c>
      <c r="X79" s="112">
        <v>325</v>
      </c>
      <c r="Y79" s="112">
        <v>308</v>
      </c>
      <c r="Z79" s="112">
        <v>265</v>
      </c>
    </row>
    <row r="80" spans="1:26" x14ac:dyDescent="0.25">
      <c r="S80" s="118" t="s">
        <v>53</v>
      </c>
      <c r="T80" s="118"/>
      <c r="U80" s="112"/>
      <c r="V80" s="112">
        <v>63640</v>
      </c>
      <c r="W80" s="112">
        <v>65400</v>
      </c>
      <c r="X80" s="112">
        <v>68348</v>
      </c>
      <c r="Y80" s="112">
        <v>67833</v>
      </c>
      <c r="Z80" s="112">
        <v>68136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Whitehorse</v>
      </c>
      <c r="D83" s="144"/>
      <c r="E83" s="144"/>
      <c r="F83" s="144"/>
      <c r="G83" s="144"/>
      <c r="H83" s="47"/>
      <c r="I83" s="47"/>
      <c r="J83" s="145" t="str">
        <f>'State data for spotlight'!A1</f>
        <v>Victoria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6666</v>
      </c>
      <c r="W83" s="112">
        <v>7027</v>
      </c>
      <c r="X83" s="112">
        <v>7114</v>
      </c>
      <c r="Y83" s="112">
        <v>7454</v>
      </c>
      <c r="Z83" s="112">
        <v>7332</v>
      </c>
      <c r="AD83" s="117"/>
    </row>
    <row r="84" spans="1:30" ht="15" customHeight="1" x14ac:dyDescent="0.25">
      <c r="A84" s="46"/>
      <c r="B84" s="46"/>
      <c r="C84" s="48"/>
      <c r="D84" s="139" t="s">
        <v>0</v>
      </c>
      <c r="E84" s="139"/>
      <c r="F84" s="139" t="s">
        <v>201</v>
      </c>
      <c r="G84" s="139"/>
      <c r="H84" s="48"/>
      <c r="I84" s="48"/>
      <c r="J84" s="48"/>
      <c r="K84" s="48"/>
      <c r="L84" s="139" t="s">
        <v>0</v>
      </c>
      <c r="M84" s="139"/>
      <c r="N84" s="139" t="s">
        <v>201</v>
      </c>
      <c r="O84" s="139"/>
      <c r="S84" s="115" t="s">
        <v>57</v>
      </c>
      <c r="T84" s="115"/>
      <c r="U84" s="112"/>
      <c r="V84" s="112">
        <v>11509</v>
      </c>
      <c r="W84" s="112">
        <v>11849</v>
      </c>
      <c r="X84" s="112">
        <v>12257</v>
      </c>
      <c r="Y84" s="112">
        <v>12628</v>
      </c>
      <c r="Z84" s="112">
        <v>12610</v>
      </c>
    </row>
    <row r="85" spans="1:30" ht="15" customHeight="1" x14ac:dyDescent="0.25">
      <c r="A85" s="46"/>
      <c r="B85" s="46"/>
      <c r="C85" s="58" t="s">
        <v>1</v>
      </c>
      <c r="D85" s="139" t="s">
        <v>2</v>
      </c>
      <c r="E85" s="139"/>
      <c r="F85" s="139" t="str">
        <f>"since "&amp;$V$2</f>
        <v>since 2016-17</v>
      </c>
      <c r="G85" s="139"/>
      <c r="H85" s="48"/>
      <c r="I85" s="48"/>
      <c r="J85" s="48"/>
      <c r="K85" s="58" t="s">
        <v>1</v>
      </c>
      <c r="L85" s="139" t="s">
        <v>2</v>
      </c>
      <c r="M85" s="139"/>
      <c r="N85" s="139" t="str">
        <f>"since "&amp;$V$2</f>
        <v>since 2016-17</v>
      </c>
      <c r="O85" s="139"/>
      <c r="S85" s="115" t="s">
        <v>195</v>
      </c>
      <c r="T85" s="115"/>
      <c r="U85" s="112"/>
      <c r="V85" s="112">
        <v>5100</v>
      </c>
      <c r="W85" s="112">
        <v>5276</v>
      </c>
      <c r="X85" s="112">
        <v>5358</v>
      </c>
      <c r="Y85" s="112">
        <v>5297</v>
      </c>
      <c r="Z85" s="112">
        <v>5279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135,249</v>
      </c>
      <c r="D86" s="96">
        <f t="shared" ref="D86:D91" si="4">AD4</f>
        <v>1.1695819854764533E-3</v>
      </c>
      <c r="E86" s="97">
        <f t="shared" ref="E86:E91" si="5">AD4</f>
        <v>1.1695819854764533E-3</v>
      </c>
      <c r="F86" s="96">
        <f t="shared" ref="F86:F91" si="6">AF4</f>
        <v>6.2100972978066826E-2</v>
      </c>
      <c r="G86" s="97">
        <f t="shared" ref="G86:G91" si="7">AF4</f>
        <v>6.2100972978066826E-2</v>
      </c>
      <c r="H86" s="57"/>
      <c r="I86" s="57"/>
      <c r="J86" s="140" t="str">
        <f>'State data for spotlight'!J4</f>
        <v>5,274,707</v>
      </c>
      <c r="K86" s="140"/>
      <c r="L86" s="96">
        <f>'State data for spotlight'!L4</f>
        <v>1.4421743640712803E-2</v>
      </c>
      <c r="M86" s="97">
        <f>'State data for spotlight'!L4</f>
        <v>1.4421743640712803E-2</v>
      </c>
      <c r="N86" s="96">
        <f>'State data for spotlight'!N4</f>
        <v>8.438148994686534E-2</v>
      </c>
      <c r="O86" s="97">
        <f>'State data for spotlight'!N4</f>
        <v>8.438148994686534E-2</v>
      </c>
      <c r="S86" s="115" t="s">
        <v>196</v>
      </c>
      <c r="T86" s="115"/>
      <c r="U86" s="112"/>
      <c r="V86" s="112">
        <v>2281</v>
      </c>
      <c r="W86" s="112">
        <v>2422</v>
      </c>
      <c r="X86" s="112">
        <v>2520</v>
      </c>
      <c r="Y86" s="112">
        <v>2627</v>
      </c>
      <c r="Z86" s="112">
        <v>2614</v>
      </c>
    </row>
    <row r="87" spans="1:30" ht="15" customHeight="1" x14ac:dyDescent="0.25">
      <c r="A87" s="98" t="s">
        <v>4</v>
      </c>
      <c r="B87" s="49"/>
      <c r="C87" s="57" t="str">
        <f t="shared" si="3"/>
        <v>67,062</v>
      </c>
      <c r="D87" s="96">
        <f t="shared" si="4"/>
        <v>-2.9586238682148824E-3</v>
      </c>
      <c r="E87" s="97">
        <f t="shared" si="5"/>
        <v>-2.9586238682148824E-3</v>
      </c>
      <c r="F87" s="96">
        <f t="shared" si="6"/>
        <v>5.2662972671762898E-2</v>
      </c>
      <c r="G87" s="97">
        <f t="shared" si="7"/>
        <v>5.2662972671762898E-2</v>
      </c>
      <c r="H87" s="57"/>
      <c r="I87" s="57"/>
      <c r="J87" s="140" t="str">
        <f>'State data for spotlight'!J5</f>
        <v>2,678,317</v>
      </c>
      <c r="K87" s="140"/>
      <c r="L87" s="96">
        <f>'State data for spotlight'!L5</f>
        <v>7.6054295905234603E-3</v>
      </c>
      <c r="M87" s="97">
        <f>'State data for spotlight'!L5</f>
        <v>7.6054295905234603E-3</v>
      </c>
      <c r="N87" s="96">
        <f>'State data for spotlight'!N5</f>
        <v>7.1082164833552008E-2</v>
      </c>
      <c r="O87" s="97">
        <f>'State data for spotlight'!N5</f>
        <v>7.1082164833552008E-2</v>
      </c>
      <c r="S87" s="115" t="s">
        <v>197</v>
      </c>
      <c r="T87" s="115"/>
      <c r="U87" s="112"/>
      <c r="V87" s="112">
        <v>3320</v>
      </c>
      <c r="W87" s="112">
        <v>3412</v>
      </c>
      <c r="X87" s="112">
        <v>3441</v>
      </c>
      <c r="Y87" s="112">
        <v>3321</v>
      </c>
      <c r="Z87" s="112">
        <v>3280</v>
      </c>
    </row>
    <row r="88" spans="1:30" ht="15" customHeight="1" x14ac:dyDescent="0.25">
      <c r="A88" s="98" t="s">
        <v>5</v>
      </c>
      <c r="B88" s="49"/>
      <c r="C88" s="57" t="str">
        <f t="shared" si="3"/>
        <v>68,136</v>
      </c>
      <c r="D88" s="96">
        <f t="shared" si="4"/>
        <v>4.4224305678399745E-3</v>
      </c>
      <c r="E88" s="97">
        <f t="shared" si="5"/>
        <v>4.4224305678399745E-3</v>
      </c>
      <c r="F88" s="96">
        <f t="shared" si="6"/>
        <v>7.071468979822737E-2</v>
      </c>
      <c r="G88" s="97">
        <f t="shared" si="7"/>
        <v>7.071468979822737E-2</v>
      </c>
      <c r="H88" s="57"/>
      <c r="I88" s="57"/>
      <c r="J88" s="140" t="str">
        <f>'State data for spotlight'!J6</f>
        <v>2,593,620</v>
      </c>
      <c r="K88" s="140"/>
      <c r="L88" s="96">
        <f>'State data for spotlight'!L6</f>
        <v>2.0458990541862843E-2</v>
      </c>
      <c r="M88" s="97">
        <f>'State data for spotlight'!L6</f>
        <v>2.0458990541862843E-2</v>
      </c>
      <c r="N88" s="96">
        <f>'State data for spotlight'!N6</f>
        <v>9.7278654845571522E-2</v>
      </c>
      <c r="O88" s="97">
        <f>'State data for spotlight'!N6</f>
        <v>9.7278654845571522E-2</v>
      </c>
      <c r="S88" s="115" t="s">
        <v>198</v>
      </c>
      <c r="T88" s="115"/>
      <c r="U88" s="112"/>
      <c r="V88" s="112">
        <v>3075</v>
      </c>
      <c r="W88" s="112">
        <v>3178</v>
      </c>
      <c r="X88" s="112">
        <v>3224</v>
      </c>
      <c r="Y88" s="112">
        <v>3224</v>
      </c>
      <c r="Z88" s="112">
        <v>3070</v>
      </c>
    </row>
    <row r="89" spans="1:30" ht="15" customHeight="1" x14ac:dyDescent="0.25">
      <c r="A89" s="49" t="s">
        <v>6</v>
      </c>
      <c r="B89" s="49"/>
      <c r="C89" s="57" t="str">
        <f t="shared" si="3"/>
        <v>95,093</v>
      </c>
      <c r="D89" s="96">
        <f t="shared" si="4"/>
        <v>-1.4324954651464106E-2</v>
      </c>
      <c r="E89" s="97">
        <f t="shared" si="5"/>
        <v>-1.4324954651464106E-2</v>
      </c>
      <c r="F89" s="96">
        <f t="shared" si="6"/>
        <v>4.4817280857889941E-2</v>
      </c>
      <c r="G89" s="97">
        <f t="shared" si="7"/>
        <v>4.4817280857889941E-2</v>
      </c>
      <c r="H89" s="57"/>
      <c r="I89" s="57"/>
      <c r="J89" s="140" t="str">
        <f>'State data for spotlight'!J7</f>
        <v>3,674,745</v>
      </c>
      <c r="K89" s="140"/>
      <c r="L89" s="96">
        <f>'State data for spotlight'!L7</f>
        <v>-4.8048916624486848E-3</v>
      </c>
      <c r="M89" s="97">
        <f>'State data for spotlight'!L7</f>
        <v>-4.8048916624486848E-3</v>
      </c>
      <c r="N89" s="96">
        <f>'State data for spotlight'!N7</f>
        <v>6.9960159780158238E-2</v>
      </c>
      <c r="O89" s="97">
        <f>'State data for spotlight'!N7</f>
        <v>6.9960159780158238E-2</v>
      </c>
      <c r="S89" s="115" t="s">
        <v>199</v>
      </c>
      <c r="T89" s="115"/>
      <c r="U89" s="112"/>
      <c r="V89" s="112">
        <v>1555</v>
      </c>
      <c r="W89" s="112">
        <v>1702</v>
      </c>
      <c r="X89" s="112">
        <v>1755</v>
      </c>
      <c r="Y89" s="112">
        <v>1781</v>
      </c>
      <c r="Z89" s="112">
        <v>1732</v>
      </c>
    </row>
    <row r="90" spans="1:30" ht="15" customHeight="1" x14ac:dyDescent="0.25">
      <c r="A90" s="49" t="s">
        <v>98</v>
      </c>
      <c r="B90" s="49"/>
      <c r="C90" s="57" t="str">
        <f t="shared" si="3"/>
        <v>$46,051</v>
      </c>
      <c r="D90" s="96">
        <f t="shared" si="4"/>
        <v>7.5649796271502145E-2</v>
      </c>
      <c r="E90" s="97">
        <f t="shared" si="5"/>
        <v>7.5649796271502145E-2</v>
      </c>
      <c r="F90" s="96">
        <f t="shared" si="6"/>
        <v>0.12634438057967468</v>
      </c>
      <c r="G90" s="97">
        <f t="shared" si="7"/>
        <v>0.12634438057967468</v>
      </c>
      <c r="H90" s="57"/>
      <c r="I90" s="57"/>
      <c r="J90" s="57"/>
      <c r="K90" s="57" t="str">
        <f>'State data for spotlight'!J8</f>
        <v>$47,209</v>
      </c>
      <c r="L90" s="96">
        <f>'State data for spotlight'!L8</f>
        <v>5.506898121546655E-2</v>
      </c>
      <c r="M90" s="97">
        <f>'State data for spotlight'!L8</f>
        <v>5.506898121546655E-2</v>
      </c>
      <c r="N90" s="96">
        <f>'State data for spotlight'!N8</f>
        <v>0.1204561491199776</v>
      </c>
      <c r="O90" s="97">
        <f>'State data for spotlight'!N8</f>
        <v>0.1204561491199776</v>
      </c>
      <c r="S90" s="115" t="s">
        <v>58</v>
      </c>
      <c r="T90" s="115"/>
      <c r="U90" s="112"/>
      <c r="V90" s="112">
        <v>3062</v>
      </c>
      <c r="W90" s="112">
        <v>3225</v>
      </c>
      <c r="X90" s="112">
        <v>3277</v>
      </c>
      <c r="Y90" s="112">
        <v>3229</v>
      </c>
      <c r="Z90" s="112">
        <v>3221</v>
      </c>
    </row>
    <row r="91" spans="1:30" ht="15" customHeight="1" x14ac:dyDescent="0.25">
      <c r="A91" s="49" t="s">
        <v>7</v>
      </c>
      <c r="B91" s="49"/>
      <c r="C91" s="57" t="str">
        <f t="shared" si="3"/>
        <v>$6,642.9 mil</v>
      </c>
      <c r="D91" s="96">
        <f t="shared" si="4"/>
        <v>4.6939027319230275E-2</v>
      </c>
      <c r="E91" s="97">
        <f t="shared" si="5"/>
        <v>4.6939027319230275E-2</v>
      </c>
      <c r="F91" s="96">
        <f t="shared" si="6"/>
        <v>0.21301764861329064</v>
      </c>
      <c r="G91" s="97">
        <f t="shared" si="7"/>
        <v>0.21301764861329064</v>
      </c>
      <c r="H91" s="57"/>
      <c r="I91" s="57"/>
      <c r="J91" s="57"/>
      <c r="K91" s="57" t="str">
        <f>'State data for spotlight'!J9</f>
        <v>$245.4 bil</v>
      </c>
      <c r="L91" s="96">
        <f>'State data for spotlight'!L9</f>
        <v>4.7371657837374626E-2</v>
      </c>
      <c r="M91" s="97">
        <f>'State data for spotlight'!L9</f>
        <v>4.7371657837374626E-2</v>
      </c>
      <c r="N91" s="96">
        <f>'State data for spotlight'!N9</f>
        <v>0.24227335855331145</v>
      </c>
      <c r="O91" s="97">
        <f>'State data for spotlight'!N9</f>
        <v>0.24227335855331145</v>
      </c>
      <c r="S91" s="118" t="s">
        <v>53</v>
      </c>
      <c r="T91" s="118"/>
      <c r="U91" s="112"/>
      <c r="V91" s="112">
        <v>46243</v>
      </c>
      <c r="W91" s="112">
        <v>47307</v>
      </c>
      <c r="X91" s="112">
        <v>48208</v>
      </c>
      <c r="Y91" s="112">
        <v>48645</v>
      </c>
      <c r="Z91" s="112">
        <v>47799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5" t="s">
        <v>202</v>
      </c>
      <c r="S93" s="115" t="s">
        <v>56</v>
      </c>
      <c r="T93" s="115"/>
      <c r="U93" s="112"/>
      <c r="V93" s="112">
        <v>4100</v>
      </c>
      <c r="W93" s="112">
        <v>4415</v>
      </c>
      <c r="X93" s="112">
        <v>4557</v>
      </c>
      <c r="Y93" s="112">
        <v>4752</v>
      </c>
      <c r="Z93" s="112">
        <v>4711</v>
      </c>
    </row>
    <row r="94" spans="1:30" ht="15" customHeight="1" x14ac:dyDescent="0.25">
      <c r="A94" s="136" t="s">
        <v>203</v>
      </c>
      <c r="S94" s="115" t="s">
        <v>57</v>
      </c>
      <c r="T94" s="115"/>
      <c r="U94" s="112"/>
      <c r="V94" s="112">
        <v>12788</v>
      </c>
      <c r="W94" s="112">
        <v>13229</v>
      </c>
      <c r="X94" s="112">
        <v>13787</v>
      </c>
      <c r="Y94" s="112">
        <v>14027</v>
      </c>
      <c r="Z94" s="112">
        <v>14206</v>
      </c>
    </row>
    <row r="95" spans="1:30" ht="15" customHeight="1" x14ac:dyDescent="0.25">
      <c r="A95" s="134" t="s">
        <v>286</v>
      </c>
      <c r="S95" s="115" t="s">
        <v>195</v>
      </c>
      <c r="T95" s="115"/>
      <c r="U95" s="112"/>
      <c r="V95" s="112">
        <v>1079</v>
      </c>
      <c r="W95" s="112">
        <v>1209</v>
      </c>
      <c r="X95" s="112">
        <v>1258</v>
      </c>
      <c r="Y95" s="112">
        <v>1360</v>
      </c>
      <c r="Z95" s="112">
        <v>1356</v>
      </c>
    </row>
    <row r="96" spans="1:30" ht="15" customHeight="1" x14ac:dyDescent="0.25">
      <c r="A96" s="135" t="s">
        <v>278</v>
      </c>
      <c r="S96" s="115" t="s">
        <v>196</v>
      </c>
      <c r="T96" s="115"/>
      <c r="U96" s="112"/>
      <c r="V96" s="112">
        <v>4463</v>
      </c>
      <c r="W96" s="112">
        <v>4782</v>
      </c>
      <c r="X96" s="112">
        <v>5150</v>
      </c>
      <c r="Y96" s="112">
        <v>5389</v>
      </c>
      <c r="Z96" s="112">
        <v>5443</v>
      </c>
    </row>
    <row r="97" spans="1:32" ht="15" customHeight="1" x14ac:dyDescent="0.25">
      <c r="A97" s="134" t="s">
        <v>290</v>
      </c>
      <c r="S97" s="115" t="s">
        <v>197</v>
      </c>
      <c r="T97" s="115"/>
      <c r="U97" s="112"/>
      <c r="V97" s="112">
        <v>8117</v>
      </c>
      <c r="W97" s="112">
        <v>8199</v>
      </c>
      <c r="X97" s="112">
        <v>8242</v>
      </c>
      <c r="Y97" s="112">
        <v>8148</v>
      </c>
      <c r="Z97" s="112">
        <v>7979</v>
      </c>
    </row>
    <row r="98" spans="1:32" ht="15" customHeight="1" x14ac:dyDescent="0.25">
      <c r="A98" s="134" t="s">
        <v>291</v>
      </c>
      <c r="S98" s="115" t="s">
        <v>198</v>
      </c>
      <c r="T98" s="115"/>
      <c r="U98" s="112"/>
      <c r="V98" s="112">
        <v>3995</v>
      </c>
      <c r="W98" s="112">
        <v>4224</v>
      </c>
      <c r="X98" s="112">
        <v>4253</v>
      </c>
      <c r="Y98" s="112">
        <v>4307</v>
      </c>
      <c r="Z98" s="112">
        <v>4174</v>
      </c>
    </row>
    <row r="99" spans="1:32" ht="15" customHeight="1" x14ac:dyDescent="0.25">
      <c r="S99" s="115" t="s">
        <v>199</v>
      </c>
      <c r="T99" s="115"/>
      <c r="U99" s="112"/>
      <c r="V99" s="112">
        <v>260</v>
      </c>
      <c r="W99" s="112">
        <v>278</v>
      </c>
      <c r="X99" s="112">
        <v>271</v>
      </c>
      <c r="Y99" s="112">
        <v>271</v>
      </c>
      <c r="Z99" s="112">
        <v>294</v>
      </c>
    </row>
    <row r="100" spans="1:32" ht="15" customHeight="1" x14ac:dyDescent="0.25">
      <c r="S100" s="115" t="s">
        <v>58</v>
      </c>
      <c r="T100" s="115"/>
      <c r="U100" s="112"/>
      <c r="V100" s="112">
        <v>1587</v>
      </c>
      <c r="W100" s="112">
        <v>1703</v>
      </c>
      <c r="X100" s="112">
        <v>1762</v>
      </c>
      <c r="Y100" s="112">
        <v>1850</v>
      </c>
      <c r="Z100" s="112">
        <v>1799</v>
      </c>
    </row>
    <row r="101" spans="1:32" x14ac:dyDescent="0.25">
      <c r="A101" s="18"/>
      <c r="S101" s="118" t="s">
        <v>53</v>
      </c>
      <c r="T101" s="118"/>
      <c r="U101" s="112"/>
      <c r="V101" s="112">
        <v>44775</v>
      </c>
      <c r="W101" s="112">
        <v>45967</v>
      </c>
      <c r="X101" s="112">
        <v>47329</v>
      </c>
      <c r="Y101" s="112">
        <v>47828</v>
      </c>
      <c r="Z101" s="112">
        <v>47239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204</v>
      </c>
      <c r="Y103" s="106" t="s">
        <v>281</v>
      </c>
      <c r="Z103" s="106" t="s">
        <v>287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97977</v>
      </c>
      <c r="W104" s="112">
        <v>100880</v>
      </c>
      <c r="X104" s="112">
        <v>103553</v>
      </c>
      <c r="Y104" s="112">
        <v>105436</v>
      </c>
      <c r="Z104" s="112">
        <v>105436</v>
      </c>
      <c r="AB104" s="109" t="str">
        <f>TEXT(Z104,"###,###")</f>
        <v>105,436</v>
      </c>
      <c r="AD104" s="130">
        <f>Z104/($Z$4)*100</f>
        <v>77.956953471005335</v>
      </c>
      <c r="AF104" s="109"/>
    </row>
    <row r="105" spans="1:32" x14ac:dyDescent="0.25">
      <c r="S105" s="115" t="s">
        <v>17</v>
      </c>
      <c r="T105" s="115"/>
      <c r="U105" s="112"/>
      <c r="V105" s="112">
        <v>21478</v>
      </c>
      <c r="W105" s="112">
        <v>20881</v>
      </c>
      <c r="X105" s="112">
        <v>22605</v>
      </c>
      <c r="Y105" s="112">
        <v>21488</v>
      </c>
      <c r="Z105" s="112">
        <v>20970</v>
      </c>
      <c r="AB105" s="109" t="str">
        <f>TEXT(Z105,"###,###")</f>
        <v>20,970</v>
      </c>
      <c r="AD105" s="130">
        <f>Z105/($Z$4)*100</f>
        <v>15.504735709691014</v>
      </c>
      <c r="AF105" s="109"/>
    </row>
    <row r="106" spans="1:32" x14ac:dyDescent="0.25">
      <c r="S106" s="118" t="s">
        <v>53</v>
      </c>
      <c r="T106" s="118"/>
      <c r="U106" s="120"/>
      <c r="V106" s="120">
        <v>119455</v>
      </c>
      <c r="W106" s="120">
        <v>121761</v>
      </c>
      <c r="X106" s="120">
        <v>126158</v>
      </c>
      <c r="Y106" s="120">
        <v>126924</v>
      </c>
      <c r="Z106" s="120">
        <v>126406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19214</v>
      </c>
      <c r="W108" s="112">
        <v>23049</v>
      </c>
      <c r="X108" s="112">
        <v>21222</v>
      </c>
      <c r="Y108" s="112">
        <v>21872</v>
      </c>
      <c r="Z108" s="112">
        <v>20872</v>
      </c>
      <c r="AB108" s="109" t="str">
        <f>TEXT(Z108,"###,###")</f>
        <v>20,872</v>
      </c>
      <c r="AD108" s="130">
        <f>Z108/($Z$4)*100</f>
        <v>15.432276763598992</v>
      </c>
      <c r="AF108" s="109"/>
    </row>
    <row r="109" spans="1:32" x14ac:dyDescent="0.25">
      <c r="S109" s="115" t="s">
        <v>20</v>
      </c>
      <c r="T109" s="115"/>
      <c r="U109" s="112"/>
      <c r="V109" s="112">
        <v>18471</v>
      </c>
      <c r="W109" s="112">
        <v>18225</v>
      </c>
      <c r="X109" s="112">
        <v>18156</v>
      </c>
      <c r="Y109" s="112">
        <v>18286</v>
      </c>
      <c r="Z109" s="112">
        <v>19888</v>
      </c>
      <c r="AB109" s="109" t="str">
        <f>TEXT(Z109,"###,###")</f>
        <v>19,888</v>
      </c>
      <c r="AD109" s="130">
        <f>Z109/($Z$4)*100</f>
        <v>14.704729794675005</v>
      </c>
      <c r="AF109" s="109"/>
    </row>
    <row r="110" spans="1:32" x14ac:dyDescent="0.25">
      <c r="S110" s="115" t="s">
        <v>21</v>
      </c>
      <c r="T110" s="115"/>
      <c r="U110" s="112"/>
      <c r="V110" s="112">
        <v>26539</v>
      </c>
      <c r="W110" s="112">
        <v>25806</v>
      </c>
      <c r="X110" s="112">
        <v>29350</v>
      </c>
      <c r="Y110" s="112">
        <v>27402</v>
      </c>
      <c r="Z110" s="112">
        <v>27003</v>
      </c>
      <c r="AB110" s="109" t="str">
        <f>TEXT(Z110,"###,###")</f>
        <v>27,003</v>
      </c>
      <c r="AD110" s="130">
        <f>Z110/($Z$4)*100</f>
        <v>19.965397156356055</v>
      </c>
      <c r="AF110" s="109"/>
    </row>
    <row r="111" spans="1:32" x14ac:dyDescent="0.25">
      <c r="S111" s="115" t="s">
        <v>22</v>
      </c>
      <c r="T111" s="115"/>
      <c r="U111" s="112"/>
      <c r="V111" s="112">
        <v>53929</v>
      </c>
      <c r="W111" s="112">
        <v>54369</v>
      </c>
      <c r="X111" s="112">
        <v>57539</v>
      </c>
      <c r="Y111" s="112">
        <v>57636</v>
      </c>
      <c r="Z111" s="112">
        <v>58076</v>
      </c>
      <c r="AB111" s="109" t="str">
        <f>TEXT(Z111,"###,###")</f>
        <v>58,076</v>
      </c>
      <c r="AD111" s="130">
        <f>Z111/($Z$4)*100</f>
        <v>42.940058706533875</v>
      </c>
      <c r="AF111" s="109"/>
    </row>
    <row r="112" spans="1:32" x14ac:dyDescent="0.25">
      <c r="S112" s="118" t="s">
        <v>53</v>
      </c>
      <c r="T112" s="118"/>
      <c r="U112" s="112"/>
      <c r="V112" s="112">
        <v>127342</v>
      </c>
      <c r="W112" s="112">
        <v>130872</v>
      </c>
      <c r="X112" s="112">
        <v>135650</v>
      </c>
      <c r="Y112" s="112">
        <v>135091</v>
      </c>
      <c r="Z112" s="112">
        <v>135249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40.909999999999997</v>
      </c>
      <c r="W118" s="131">
        <v>40.76</v>
      </c>
      <c r="X118" s="131">
        <v>40.619999999999997</v>
      </c>
      <c r="Y118" s="131">
        <v>40.71</v>
      </c>
      <c r="Z118" s="131">
        <v>40.909999999999997</v>
      </c>
      <c r="AB118" s="109" t="str">
        <f>TEXT(Z118,"##.0")</f>
        <v>40.9</v>
      </c>
    </row>
    <row r="120" spans="19:32" x14ac:dyDescent="0.25">
      <c r="S120" s="101" t="s">
        <v>100</v>
      </c>
      <c r="T120" s="112"/>
      <c r="U120" s="112"/>
      <c r="V120" s="112">
        <v>79017</v>
      </c>
      <c r="W120" s="112">
        <v>80687</v>
      </c>
      <c r="X120" s="112">
        <v>82203</v>
      </c>
      <c r="Y120" s="112">
        <v>82732</v>
      </c>
      <c r="Z120" s="112">
        <v>80809</v>
      </c>
      <c r="AB120" s="109" t="str">
        <f>TEXT(Z120,"###,###")</f>
        <v>80,809</v>
      </c>
    </row>
    <row r="121" spans="19:32" x14ac:dyDescent="0.25">
      <c r="S121" s="101" t="s">
        <v>101</v>
      </c>
      <c r="T121" s="112"/>
      <c r="U121" s="112"/>
      <c r="V121" s="112">
        <v>5826</v>
      </c>
      <c r="W121" s="112">
        <v>5959</v>
      </c>
      <c r="X121" s="112">
        <v>6239</v>
      </c>
      <c r="Y121" s="112">
        <v>6234</v>
      </c>
      <c r="Z121" s="112">
        <v>6278</v>
      </c>
      <c r="AB121" s="109" t="str">
        <f>TEXT(Z121,"###,###")</f>
        <v>6,278</v>
      </c>
    </row>
    <row r="122" spans="19:32" x14ac:dyDescent="0.25">
      <c r="S122" s="101" t="s">
        <v>102</v>
      </c>
      <c r="T122" s="112"/>
      <c r="U122" s="112"/>
      <c r="V122" s="112">
        <v>6176</v>
      </c>
      <c r="W122" s="112">
        <v>6635</v>
      </c>
      <c r="X122" s="112">
        <v>7099</v>
      </c>
      <c r="Y122" s="112">
        <v>7506</v>
      </c>
      <c r="Z122" s="112">
        <v>8004</v>
      </c>
      <c r="AB122" s="109" t="str">
        <f>TEXT(Z122,"###,###")</f>
        <v>8,004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85193</v>
      </c>
      <c r="W124" s="112">
        <v>87322</v>
      </c>
      <c r="X124" s="112">
        <v>89302</v>
      </c>
      <c r="Y124" s="112">
        <v>90238</v>
      </c>
      <c r="Z124" s="112">
        <v>88813</v>
      </c>
      <c r="AB124" s="109" t="str">
        <f>TEXT(Z124,"###,###")</f>
        <v>88,813</v>
      </c>
      <c r="AD124" s="127">
        <f>Z124/$Z$7*100</f>
        <v>93.395938712628691</v>
      </c>
    </row>
    <row r="125" spans="19:32" x14ac:dyDescent="0.25">
      <c r="S125" s="101" t="s">
        <v>104</v>
      </c>
      <c r="T125" s="112"/>
      <c r="U125" s="112"/>
      <c r="V125" s="112">
        <v>12002</v>
      </c>
      <c r="W125" s="112">
        <v>12594</v>
      </c>
      <c r="X125" s="112">
        <v>13338</v>
      </c>
      <c r="Y125" s="112">
        <v>13740</v>
      </c>
      <c r="Z125" s="112">
        <v>14282</v>
      </c>
      <c r="AB125" s="109" t="str">
        <f>TEXT(Z125,"###,###")</f>
        <v>14,282</v>
      </c>
      <c r="AD125" s="127">
        <f>Z125/$Z$7*100</f>
        <v>15.018981418190613</v>
      </c>
    </row>
    <row r="127" spans="19:32" x14ac:dyDescent="0.25">
      <c r="S127" s="101" t="s">
        <v>105</v>
      </c>
      <c r="T127" s="112"/>
      <c r="U127" s="112"/>
      <c r="V127" s="112">
        <v>46245</v>
      </c>
      <c r="W127" s="112">
        <v>47307</v>
      </c>
      <c r="X127" s="112">
        <v>48209</v>
      </c>
      <c r="Y127" s="112">
        <v>48647</v>
      </c>
      <c r="Z127" s="112">
        <v>47804</v>
      </c>
      <c r="AB127" s="109" t="str">
        <f>TEXT(Z127,"###,###")</f>
        <v>47,804</v>
      </c>
      <c r="AD127" s="127">
        <f>Z127/$Z$7*100</f>
        <v>50.270787544824536</v>
      </c>
    </row>
    <row r="128" spans="19:32" x14ac:dyDescent="0.25">
      <c r="S128" s="101" t="s">
        <v>106</v>
      </c>
      <c r="T128" s="112"/>
      <c r="U128" s="112"/>
      <c r="V128" s="112">
        <v>44778</v>
      </c>
      <c r="W128" s="112">
        <v>45967</v>
      </c>
      <c r="X128" s="112">
        <v>47334</v>
      </c>
      <c r="Y128" s="112">
        <v>47823</v>
      </c>
      <c r="Z128" s="112">
        <v>47238</v>
      </c>
      <c r="AB128" s="109" t="str">
        <f>TEXT(Z128,"###,###")</f>
        <v>47,238</v>
      </c>
      <c r="AD128" s="127">
        <f>Z128/$Z$7*100</f>
        <v>49.675580747268462</v>
      </c>
    </row>
    <row r="130" spans="19:20" x14ac:dyDescent="0.25">
      <c r="S130" s="101" t="s">
        <v>282</v>
      </c>
      <c r="T130" s="127">
        <v>84.978915377577735</v>
      </c>
    </row>
    <row r="131" spans="19:20" x14ac:dyDescent="0.25">
      <c r="S131" s="101" t="s">
        <v>283</v>
      </c>
      <c r="T131" s="127">
        <v>6.6019580831396629</v>
      </c>
    </row>
    <row r="132" spans="19:20" x14ac:dyDescent="0.25">
      <c r="S132" s="101" t="s">
        <v>284</v>
      </c>
      <c r="T132" s="127">
        <v>8.4170233350509509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5F83771-9F3F-4814-A242-E52B0740CD1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093C44CE-5ABB-4287-B4C7-A26CAB03DD1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BAE8FE53-3160-4689-BFD1-6A7EDC1BFB0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5E527F2C-25B5-42CC-BB27-0E290100D35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B0C729-4838-4511-ABB7-49F53E8CED26}">
  <sheetPr codeName="Sheet138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186</v>
      </c>
      <c r="T1" s="99"/>
      <c r="U1" s="99"/>
      <c r="V1" s="99"/>
      <c r="W1" s="99"/>
      <c r="X1" s="99"/>
      <c r="Y1" s="100" t="s">
        <v>271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204</v>
      </c>
      <c r="Y2" s="103" t="s">
        <v>281</v>
      </c>
      <c r="Z2" s="103" t="s">
        <v>287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60" t="s">
        <v>292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186</v>
      </c>
      <c r="Y3" s="105" t="s">
        <v>271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8.74 Whittlesea, Victoria,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151728</v>
      </c>
      <c r="W4" s="108">
        <v>159183</v>
      </c>
      <c r="X4" s="108">
        <v>166605</v>
      </c>
      <c r="Y4" s="108">
        <v>169486</v>
      </c>
      <c r="Z4" s="108">
        <v>175986</v>
      </c>
      <c r="AB4" s="109" t="str">
        <f>TEXT(Z4,"###,###")</f>
        <v>175,986</v>
      </c>
      <c r="AD4" s="110">
        <f>Z4/Y4-1</f>
        <v>3.835125025075814E-2</v>
      </c>
      <c r="AF4" s="110">
        <f>Z4/V4-1</f>
        <v>0.15987820310028478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80432</v>
      </c>
      <c r="W5" s="108">
        <v>84362</v>
      </c>
      <c r="X5" s="108">
        <v>87709</v>
      </c>
      <c r="Y5" s="108">
        <v>89644</v>
      </c>
      <c r="Z5" s="108">
        <v>92211</v>
      </c>
      <c r="AB5" s="109" t="str">
        <f>TEXT(Z5,"###,###")</f>
        <v>92,211</v>
      </c>
      <c r="AD5" s="110">
        <f t="shared" ref="AD5:AD9" si="0">Z5/Y5-1</f>
        <v>2.8635491499710009E-2</v>
      </c>
      <c r="AF5" s="110">
        <f t="shared" ref="AF5:AF9" si="1">Z5/V5-1</f>
        <v>0.1464466878854187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71296</v>
      </c>
      <c r="W6" s="108">
        <v>74820</v>
      </c>
      <c r="X6" s="108">
        <v>78893</v>
      </c>
      <c r="Y6" s="108">
        <v>79844</v>
      </c>
      <c r="Z6" s="108">
        <v>83689</v>
      </c>
      <c r="AB6" s="109" t="str">
        <f>TEXT(Z6,"###,###")</f>
        <v>83,689</v>
      </c>
      <c r="AD6" s="110">
        <f t="shared" si="0"/>
        <v>4.8156404989730062E-2</v>
      </c>
      <c r="AF6" s="110">
        <f t="shared" si="1"/>
        <v>0.17382461849192099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109852</v>
      </c>
      <c r="W7" s="108">
        <v>114205</v>
      </c>
      <c r="X7" s="108">
        <v>118852</v>
      </c>
      <c r="Y7" s="108">
        <v>122738</v>
      </c>
      <c r="Z7" s="108">
        <v>124507</v>
      </c>
      <c r="AB7" s="109" t="str">
        <f>TEXT(Z7,"###,###")</f>
        <v>124,507</v>
      </c>
      <c r="AD7" s="110">
        <f t="shared" si="0"/>
        <v>1.4412814287343867E-2</v>
      </c>
      <c r="AF7" s="110">
        <f t="shared" si="1"/>
        <v>0.13340676546626362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175,986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124,507</v>
      </c>
      <c r="P8" s="67"/>
      <c r="S8" s="107" t="s">
        <v>84</v>
      </c>
      <c r="T8" s="108"/>
      <c r="U8" s="108"/>
      <c r="V8" s="108">
        <v>43437.02</v>
      </c>
      <c r="W8" s="108">
        <v>44441.26</v>
      </c>
      <c r="X8" s="108">
        <v>45388</v>
      </c>
      <c r="Y8" s="108">
        <v>45416.57</v>
      </c>
      <c r="Z8" s="108">
        <v>47324.85</v>
      </c>
      <c r="AB8" s="109" t="str">
        <f>TEXT(Z8,"$###,###")</f>
        <v>$47,325</v>
      </c>
      <c r="AD8" s="110">
        <f t="shared" si="0"/>
        <v>4.2017263743166833E-2</v>
      </c>
      <c r="AF8" s="110">
        <f t="shared" si="1"/>
        <v>8.950498906232518E-2</v>
      </c>
    </row>
    <row r="9" spans="1:32" x14ac:dyDescent="0.25">
      <c r="A9" s="30" t="s">
        <v>14</v>
      </c>
      <c r="B9" s="71"/>
      <c r="C9" s="72"/>
      <c r="D9" s="73">
        <f>AD104</f>
        <v>80.471173843373904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52.466929570224963</v>
      </c>
      <c r="P9" s="74" t="s">
        <v>85</v>
      </c>
      <c r="S9" s="107" t="s">
        <v>7</v>
      </c>
      <c r="T9" s="108"/>
      <c r="U9" s="108"/>
      <c r="V9" s="108">
        <v>5689866323</v>
      </c>
      <c r="W9" s="108">
        <v>6157361153</v>
      </c>
      <c r="X9" s="108">
        <v>6625000288</v>
      </c>
      <c r="Y9" s="108">
        <v>7045427348</v>
      </c>
      <c r="Z9" s="108">
        <v>7433030939</v>
      </c>
      <c r="AB9" s="109" t="str">
        <f>TEXT(Z9/1000000,"$#,###.0")&amp;" mil"</f>
        <v>$7,433.0 mil</v>
      </c>
      <c r="AD9" s="110">
        <f t="shared" si="0"/>
        <v>5.5014915611901083E-2</v>
      </c>
      <c r="AF9" s="110">
        <f t="shared" si="1"/>
        <v>0.30636301752005157</v>
      </c>
    </row>
    <row r="10" spans="1:32" x14ac:dyDescent="0.25">
      <c r="A10" s="30" t="s">
        <v>17</v>
      </c>
      <c r="B10" s="71"/>
      <c r="C10" s="72"/>
      <c r="D10" s="73">
        <f>AD105</f>
        <v>13.086836452899661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47.465604343530885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85.731725927056317</v>
      </c>
      <c r="P11" s="74" t="s">
        <v>85</v>
      </c>
      <c r="S11" s="107" t="s">
        <v>29</v>
      </c>
      <c r="T11" s="112"/>
      <c r="U11" s="112"/>
      <c r="V11" s="112">
        <v>137317</v>
      </c>
      <c r="W11" s="112">
        <v>144010</v>
      </c>
      <c r="X11" s="112">
        <v>150484</v>
      </c>
      <c r="Y11" s="112">
        <v>152826</v>
      </c>
      <c r="Z11" s="112">
        <v>158225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6.6952058920381985</v>
      </c>
      <c r="P12" s="74" t="s">
        <v>85</v>
      </c>
      <c r="S12" s="107" t="s">
        <v>30</v>
      </c>
      <c r="T12" s="112"/>
      <c r="U12" s="112"/>
      <c r="V12" s="112">
        <v>14410</v>
      </c>
      <c r="W12" s="112">
        <v>15170</v>
      </c>
      <c r="X12" s="112">
        <v>16119</v>
      </c>
      <c r="Y12" s="112">
        <v>16660</v>
      </c>
      <c r="Z12" s="112">
        <v>17761</v>
      </c>
    </row>
    <row r="13" spans="1:32" ht="15" customHeight="1" x14ac:dyDescent="0.25">
      <c r="A13" s="30" t="s">
        <v>19</v>
      </c>
      <c r="B13" s="72"/>
      <c r="C13" s="72"/>
      <c r="D13" s="73">
        <f>AD108</f>
        <v>14.493198322593843</v>
      </c>
      <c r="E13" s="74" t="s">
        <v>85</v>
      </c>
      <c r="F13" s="24"/>
      <c r="G13" s="142" t="s">
        <v>285</v>
      </c>
      <c r="H13" s="143"/>
      <c r="I13" s="143"/>
      <c r="J13" s="143"/>
      <c r="K13" s="143"/>
      <c r="L13" s="143"/>
      <c r="M13" s="81"/>
      <c r="N13" s="72"/>
      <c r="O13" s="73">
        <f>T132</f>
        <v>7.5690523424385772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13.411294080210926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39.4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21.669337333651541</v>
      </c>
      <c r="E15" s="74" t="s">
        <v>85</v>
      </c>
      <c r="F15" s="24"/>
      <c r="G15" s="33" t="s">
        <v>279</v>
      </c>
      <c r="H15" s="72"/>
      <c r="I15" s="72"/>
      <c r="J15" s="72"/>
      <c r="K15" s="82"/>
      <c r="L15" s="72"/>
      <c r="M15" s="72"/>
      <c r="N15" s="72"/>
      <c r="O15" s="73">
        <f>AB38</f>
        <v>16.897573669373298</v>
      </c>
      <c r="P15" s="74" t="s">
        <v>85</v>
      </c>
      <c r="S15" s="115" t="s">
        <v>61</v>
      </c>
      <c r="T15" s="115"/>
      <c r="U15" s="116"/>
      <c r="V15" s="116">
        <v>530</v>
      </c>
      <c r="W15" s="116">
        <v>531</v>
      </c>
      <c r="X15" s="116">
        <v>533</v>
      </c>
      <c r="Y15" s="112">
        <v>452</v>
      </c>
      <c r="Z15" s="112">
        <v>513</v>
      </c>
      <c r="AB15" s="117">
        <f t="shared" ref="AB15:AB34" si="2">IF(Z15="np",0,Z15/$Z$34)</f>
        <v>2.9150046026388461E-3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44.140442989783281</v>
      </c>
      <c r="E16" s="85" t="s">
        <v>85</v>
      </c>
      <c r="F16" s="24"/>
      <c r="G16" s="86" t="s">
        <v>280</v>
      </c>
      <c r="H16" s="35"/>
      <c r="I16" s="35"/>
      <c r="J16" s="35"/>
      <c r="K16" s="36"/>
      <c r="L16" s="35"/>
      <c r="M16" s="35"/>
      <c r="N16" s="35"/>
      <c r="O16" s="84">
        <f>AB37</f>
        <v>83.102426330626699</v>
      </c>
      <c r="P16" s="37" t="s">
        <v>85</v>
      </c>
      <c r="S16" s="115" t="s">
        <v>62</v>
      </c>
      <c r="T16" s="115"/>
      <c r="U16" s="116"/>
      <c r="V16" s="116">
        <v>138</v>
      </c>
      <c r="W16" s="116">
        <v>107</v>
      </c>
      <c r="X16" s="116">
        <v>119</v>
      </c>
      <c r="Y16" s="112">
        <v>152</v>
      </c>
      <c r="Z16" s="112">
        <v>122</v>
      </c>
      <c r="AB16" s="117">
        <f t="shared" si="2"/>
        <v>6.9323696203107065E-4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11563</v>
      </c>
      <c r="W17" s="116">
        <v>11750</v>
      </c>
      <c r="X17" s="116">
        <v>11669</v>
      </c>
      <c r="Y17" s="112">
        <v>11131</v>
      </c>
      <c r="Z17" s="112">
        <v>11649</v>
      </c>
      <c r="AB17" s="117">
        <f t="shared" si="2"/>
        <v>6.6192765333606088E-2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289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1147</v>
      </c>
      <c r="W18" s="116">
        <v>1121</v>
      </c>
      <c r="X18" s="116">
        <v>1158</v>
      </c>
      <c r="Y18" s="112">
        <v>1155</v>
      </c>
      <c r="Z18" s="112">
        <v>1164</v>
      </c>
      <c r="AB18" s="117">
        <f t="shared" si="2"/>
        <v>6.6141624901980842E-3</v>
      </c>
    </row>
    <row r="19" spans="1:28" x14ac:dyDescent="0.25">
      <c r="A19" s="63" t="str">
        <f>$S$1&amp;" ("&amp;$V$2&amp;" to "&amp;$Z$2&amp;")"</f>
        <v>Whittlesea (2016-17 to 2020-21)</v>
      </c>
      <c r="B19" s="63"/>
      <c r="C19" s="63"/>
      <c r="D19" s="63"/>
      <c r="E19" s="63"/>
      <c r="F19" s="63"/>
      <c r="G19" s="63" t="str">
        <f>$S$1&amp;" ("&amp;$V$2&amp;" to "&amp;$Z$2&amp;")"</f>
        <v>Whittlesea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11076</v>
      </c>
      <c r="W19" s="116">
        <v>12800</v>
      </c>
      <c r="X19" s="116">
        <v>13658</v>
      </c>
      <c r="Y19" s="112">
        <v>13943</v>
      </c>
      <c r="Z19" s="112">
        <v>14712</v>
      </c>
      <c r="AB19" s="117">
        <f t="shared" si="2"/>
        <v>8.3597558896730428E-2</v>
      </c>
    </row>
    <row r="20" spans="1:28" x14ac:dyDescent="0.25">
      <c r="S20" s="115" t="s">
        <v>66</v>
      </c>
      <c r="T20" s="115"/>
      <c r="U20" s="116"/>
      <c r="V20" s="116">
        <v>7135</v>
      </c>
      <c r="W20" s="116">
        <v>7145</v>
      </c>
      <c r="X20" s="116">
        <v>7065</v>
      </c>
      <c r="Y20" s="112">
        <v>6847</v>
      </c>
      <c r="Z20" s="112">
        <v>7046</v>
      </c>
      <c r="AB20" s="117">
        <f t="shared" si="2"/>
        <v>4.0037275692384619E-2</v>
      </c>
    </row>
    <row r="21" spans="1:28" x14ac:dyDescent="0.25">
      <c r="S21" s="115" t="s">
        <v>67</v>
      </c>
      <c r="T21" s="115"/>
      <c r="U21" s="116"/>
      <c r="V21" s="116">
        <v>15728</v>
      </c>
      <c r="W21" s="116">
        <v>16482</v>
      </c>
      <c r="X21" s="116">
        <v>16873</v>
      </c>
      <c r="Y21" s="112">
        <v>17413</v>
      </c>
      <c r="Z21" s="112">
        <v>18409</v>
      </c>
      <c r="AB21" s="117">
        <f t="shared" si="2"/>
        <v>0.1046049117543441</v>
      </c>
    </row>
    <row r="22" spans="1:28" x14ac:dyDescent="0.25">
      <c r="S22" s="115" t="s">
        <v>68</v>
      </c>
      <c r="T22" s="115"/>
      <c r="U22" s="116"/>
      <c r="V22" s="116">
        <v>9330</v>
      </c>
      <c r="W22" s="116">
        <v>9908</v>
      </c>
      <c r="X22" s="116">
        <v>10413</v>
      </c>
      <c r="Y22" s="112">
        <v>11150</v>
      </c>
      <c r="Z22" s="112">
        <v>11439</v>
      </c>
      <c r="AB22" s="117">
        <f t="shared" si="2"/>
        <v>6.4999488595683746E-2</v>
      </c>
    </row>
    <row r="23" spans="1:28" x14ac:dyDescent="0.25">
      <c r="S23" s="115" t="s">
        <v>69</v>
      </c>
      <c r="T23" s="115"/>
      <c r="U23" s="116"/>
      <c r="V23" s="116">
        <v>7555</v>
      </c>
      <c r="W23" s="116">
        <v>8896</v>
      </c>
      <c r="X23" s="116">
        <v>9524</v>
      </c>
      <c r="Y23" s="112">
        <v>9839</v>
      </c>
      <c r="Z23" s="112">
        <v>10355</v>
      </c>
      <c r="AB23" s="117">
        <f t="shared" si="2"/>
        <v>5.883990771993227E-2</v>
      </c>
    </row>
    <row r="24" spans="1:28" x14ac:dyDescent="0.25">
      <c r="S24" s="115" t="s">
        <v>70</v>
      </c>
      <c r="T24" s="115"/>
      <c r="U24" s="116"/>
      <c r="V24" s="116">
        <v>2094</v>
      </c>
      <c r="W24" s="116">
        <v>2077</v>
      </c>
      <c r="X24" s="116">
        <v>2208</v>
      </c>
      <c r="Y24" s="112">
        <v>2219</v>
      </c>
      <c r="Z24" s="112">
        <v>2163</v>
      </c>
      <c r="AB24" s="117">
        <f t="shared" si="2"/>
        <v>1.2290750400600048E-2</v>
      </c>
    </row>
    <row r="25" spans="1:28" x14ac:dyDescent="0.25">
      <c r="S25" s="115" t="s">
        <v>71</v>
      </c>
      <c r="T25" s="115"/>
      <c r="U25" s="116"/>
      <c r="V25" s="116">
        <v>6364</v>
      </c>
      <c r="W25" s="116">
        <v>6615</v>
      </c>
      <c r="X25" s="116">
        <v>7012</v>
      </c>
      <c r="Y25" s="112">
        <v>7490</v>
      </c>
      <c r="Z25" s="112">
        <v>7838</v>
      </c>
      <c r="AB25" s="117">
        <f t="shared" si="2"/>
        <v>4.4537633675405995E-2</v>
      </c>
    </row>
    <row r="26" spans="1:28" x14ac:dyDescent="0.25">
      <c r="S26" s="115" t="s">
        <v>72</v>
      </c>
      <c r="T26" s="115"/>
      <c r="U26" s="116"/>
      <c r="V26" s="116">
        <v>2355</v>
      </c>
      <c r="W26" s="116">
        <v>2619</v>
      </c>
      <c r="X26" s="116">
        <v>2634</v>
      </c>
      <c r="Y26" s="112">
        <v>2425</v>
      </c>
      <c r="Z26" s="112">
        <v>2547</v>
      </c>
      <c r="AB26" s="117">
        <f t="shared" si="2"/>
        <v>1.4472742149943745E-2</v>
      </c>
    </row>
    <row r="27" spans="1:28" x14ac:dyDescent="0.25">
      <c r="S27" s="115" t="s">
        <v>73</v>
      </c>
      <c r="T27" s="115"/>
      <c r="U27" s="116"/>
      <c r="V27" s="116">
        <v>8302</v>
      </c>
      <c r="W27" s="116">
        <v>9516</v>
      </c>
      <c r="X27" s="116">
        <v>9986</v>
      </c>
      <c r="Y27" s="112">
        <v>10013</v>
      </c>
      <c r="Z27" s="112">
        <v>10866</v>
      </c>
      <c r="AB27" s="117">
        <f t="shared" si="2"/>
        <v>6.1743547782209945E-2</v>
      </c>
    </row>
    <row r="28" spans="1:28" x14ac:dyDescent="0.25">
      <c r="S28" s="115" t="s">
        <v>74</v>
      </c>
      <c r="T28" s="115"/>
      <c r="U28" s="116"/>
      <c r="V28" s="116">
        <v>15310</v>
      </c>
      <c r="W28" s="116">
        <v>17287</v>
      </c>
      <c r="X28" s="116">
        <v>18787</v>
      </c>
      <c r="Y28" s="112">
        <v>19176</v>
      </c>
      <c r="Z28" s="112">
        <v>19226</v>
      </c>
      <c r="AB28" s="117">
        <f t="shared" si="2"/>
        <v>0.10924732649188004</v>
      </c>
    </row>
    <row r="29" spans="1:28" x14ac:dyDescent="0.25">
      <c r="S29" s="115" t="s">
        <v>75</v>
      </c>
      <c r="T29" s="115"/>
      <c r="U29" s="116"/>
      <c r="V29" s="116">
        <v>7466</v>
      </c>
      <c r="W29" s="116">
        <v>7338</v>
      </c>
      <c r="X29" s="116">
        <v>11473</v>
      </c>
      <c r="Y29" s="112">
        <v>8398</v>
      </c>
      <c r="Z29" s="112">
        <v>8639</v>
      </c>
      <c r="AB29" s="117">
        <f t="shared" si="2"/>
        <v>4.9089132090052619E-2</v>
      </c>
    </row>
    <row r="30" spans="1:28" x14ac:dyDescent="0.25">
      <c r="S30" s="115" t="s">
        <v>76</v>
      </c>
      <c r="T30" s="115"/>
      <c r="U30" s="116"/>
      <c r="V30" s="116">
        <v>9844</v>
      </c>
      <c r="W30" s="116">
        <v>10160</v>
      </c>
      <c r="X30" s="116">
        <v>7872</v>
      </c>
      <c r="Y30" s="112">
        <v>10625</v>
      </c>
      <c r="Z30" s="112">
        <v>10516</v>
      </c>
      <c r="AB30" s="117">
        <f t="shared" si="2"/>
        <v>5.9754753219006057E-2</v>
      </c>
    </row>
    <row r="31" spans="1:28" x14ac:dyDescent="0.25">
      <c r="S31" s="115" t="s">
        <v>77</v>
      </c>
      <c r="T31" s="115"/>
      <c r="U31" s="116"/>
      <c r="V31" s="116">
        <v>17069</v>
      </c>
      <c r="W31" s="116">
        <v>19467</v>
      </c>
      <c r="X31" s="116">
        <v>21087</v>
      </c>
      <c r="Y31" s="112">
        <v>22718</v>
      </c>
      <c r="Z31" s="112">
        <v>25423</v>
      </c>
      <c r="AB31" s="117">
        <f t="shared" si="2"/>
        <v>0.14446035480095007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2146</v>
      </c>
      <c r="W32" s="116">
        <v>2599</v>
      </c>
      <c r="X32" s="116">
        <v>2741</v>
      </c>
      <c r="Y32" s="112">
        <v>2878</v>
      </c>
      <c r="Z32" s="112">
        <v>2870</v>
      </c>
      <c r="AB32" s="117">
        <f t="shared" si="2"/>
        <v>1.6308115418271908E-2</v>
      </c>
    </row>
    <row r="33" spans="19:32" x14ac:dyDescent="0.25">
      <c r="S33" s="115" t="s">
        <v>79</v>
      </c>
      <c r="T33" s="115"/>
      <c r="U33" s="116"/>
      <c r="V33" s="116">
        <v>4891</v>
      </c>
      <c r="W33" s="116">
        <v>5514</v>
      </c>
      <c r="X33" s="116">
        <v>5937</v>
      </c>
      <c r="Y33" s="112">
        <v>6250</v>
      </c>
      <c r="Z33" s="112">
        <v>6571</v>
      </c>
      <c r="AB33" s="117">
        <f t="shared" si="2"/>
        <v>3.7338197356607913E-2</v>
      </c>
    </row>
    <row r="34" spans="19:32" x14ac:dyDescent="0.25">
      <c r="S34" s="118" t="s">
        <v>53</v>
      </c>
      <c r="T34" s="118"/>
      <c r="U34" s="119"/>
      <c r="V34" s="119">
        <v>151727</v>
      </c>
      <c r="W34" s="119">
        <v>159183</v>
      </c>
      <c r="X34" s="119">
        <v>166603</v>
      </c>
      <c r="Y34" s="120">
        <v>169488</v>
      </c>
      <c r="Z34" s="120">
        <v>175986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93470</v>
      </c>
      <c r="W37" s="112">
        <v>96813</v>
      </c>
      <c r="X37" s="112">
        <v>99009</v>
      </c>
      <c r="Y37" s="112">
        <v>102203</v>
      </c>
      <c r="Z37" s="112">
        <v>103470</v>
      </c>
      <c r="AB37" s="132">
        <f>Z37/Z40*100</f>
        <v>83.102426330626699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16377</v>
      </c>
      <c r="W38" s="112">
        <v>17390</v>
      </c>
      <c r="X38" s="112">
        <v>19843</v>
      </c>
      <c r="Y38" s="112">
        <v>20536</v>
      </c>
      <c r="Z38" s="112">
        <v>21039</v>
      </c>
      <c r="AB38" s="132">
        <f>Z38/Z40*100</f>
        <v>16.897573669373298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109847</v>
      </c>
      <c r="W40" s="112">
        <v>114203</v>
      </c>
      <c r="X40" s="112">
        <v>118852</v>
      </c>
      <c r="Y40" s="112">
        <v>122739</v>
      </c>
      <c r="Z40" s="112">
        <v>124509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19</v>
      </c>
      <c r="W44" s="112">
        <v>23</v>
      </c>
      <c r="X44" s="112">
        <v>22</v>
      </c>
      <c r="Y44" s="112">
        <v>27</v>
      </c>
      <c r="Z44" s="112">
        <v>20</v>
      </c>
    </row>
    <row r="45" spans="19:32" x14ac:dyDescent="0.25">
      <c r="S45" s="115" t="s">
        <v>37</v>
      </c>
      <c r="T45" s="115"/>
      <c r="U45" s="112"/>
      <c r="V45" s="112">
        <v>1171</v>
      </c>
      <c r="W45" s="112">
        <v>1299</v>
      </c>
      <c r="X45" s="112">
        <v>1275</v>
      </c>
      <c r="Y45" s="112">
        <v>1307</v>
      </c>
      <c r="Z45" s="112">
        <v>1404</v>
      </c>
    </row>
    <row r="46" spans="19:32" x14ac:dyDescent="0.25">
      <c r="S46" s="115" t="s">
        <v>38</v>
      </c>
      <c r="T46" s="115"/>
      <c r="U46" s="112"/>
      <c r="V46" s="112">
        <v>3957</v>
      </c>
      <c r="W46" s="112">
        <v>4054</v>
      </c>
      <c r="X46" s="112">
        <v>4258</v>
      </c>
      <c r="Y46" s="112">
        <v>4308</v>
      </c>
      <c r="Z46" s="112">
        <v>4398</v>
      </c>
    </row>
    <row r="47" spans="19:32" x14ac:dyDescent="0.25">
      <c r="S47" s="115" t="s">
        <v>39</v>
      </c>
      <c r="T47" s="115"/>
      <c r="U47" s="112"/>
      <c r="V47" s="112">
        <v>7842</v>
      </c>
      <c r="W47" s="112">
        <v>8384</v>
      </c>
      <c r="X47" s="112">
        <v>8771</v>
      </c>
      <c r="Y47" s="112">
        <v>8795</v>
      </c>
      <c r="Z47" s="112">
        <v>8730</v>
      </c>
    </row>
    <row r="48" spans="19:32" x14ac:dyDescent="0.25">
      <c r="S48" s="115" t="s">
        <v>40</v>
      </c>
      <c r="T48" s="115"/>
      <c r="U48" s="112"/>
      <c r="V48" s="112">
        <v>11100</v>
      </c>
      <c r="W48" s="112">
        <v>11432</v>
      </c>
      <c r="X48" s="112">
        <v>11849</v>
      </c>
      <c r="Y48" s="112">
        <v>11979</v>
      </c>
      <c r="Z48" s="112">
        <v>12515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12336</v>
      </c>
      <c r="W49" s="112">
        <v>12654</v>
      </c>
      <c r="X49" s="112">
        <v>12984</v>
      </c>
      <c r="Y49" s="112">
        <v>13032</v>
      </c>
      <c r="Z49" s="112">
        <v>13048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Whittlesea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10827</v>
      </c>
      <c r="W50" s="112">
        <v>11730</v>
      </c>
      <c r="X50" s="112">
        <v>12479</v>
      </c>
      <c r="Y50" s="112">
        <v>12843</v>
      </c>
      <c r="Z50" s="112">
        <v>13506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8495</v>
      </c>
      <c r="W51" s="112">
        <v>9000</v>
      </c>
      <c r="X51" s="112">
        <v>9403</v>
      </c>
      <c r="Y51" s="112">
        <v>9819</v>
      </c>
      <c r="Z51" s="112">
        <v>10420</v>
      </c>
    </row>
    <row r="52" spans="1:26" ht="15" customHeight="1" x14ac:dyDescent="0.25">
      <c r="S52" s="115" t="s">
        <v>44</v>
      </c>
      <c r="T52" s="115"/>
      <c r="U52" s="112"/>
      <c r="V52" s="112">
        <v>7421</v>
      </c>
      <c r="W52" s="112">
        <v>7812</v>
      </c>
      <c r="X52" s="112">
        <v>7998</v>
      </c>
      <c r="Y52" s="112">
        <v>8237</v>
      </c>
      <c r="Z52" s="112">
        <v>8371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6197</v>
      </c>
      <c r="W53" s="112">
        <v>6393</v>
      </c>
      <c r="X53" s="112">
        <v>6539</v>
      </c>
      <c r="Y53" s="112">
        <v>6780</v>
      </c>
      <c r="Z53" s="112">
        <v>7014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5100</v>
      </c>
      <c r="W54" s="112">
        <v>5385</v>
      </c>
      <c r="X54" s="112">
        <v>5539</v>
      </c>
      <c r="Y54" s="112">
        <v>5652</v>
      </c>
      <c r="Z54" s="112">
        <v>5601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3619</v>
      </c>
      <c r="W55" s="112">
        <v>3743</v>
      </c>
      <c r="X55" s="112">
        <v>3917</v>
      </c>
      <c r="Y55" s="112">
        <v>3992</v>
      </c>
      <c r="Z55" s="112">
        <v>4116</v>
      </c>
    </row>
    <row r="56" spans="1:26" ht="15" customHeight="1" x14ac:dyDescent="0.25">
      <c r="S56" s="115" t="s">
        <v>48</v>
      </c>
      <c r="T56" s="115"/>
      <c r="U56" s="112"/>
      <c r="V56" s="112">
        <v>1567</v>
      </c>
      <c r="W56" s="112">
        <v>1627</v>
      </c>
      <c r="X56" s="112">
        <v>1801</v>
      </c>
      <c r="Y56" s="112">
        <v>1903</v>
      </c>
      <c r="Z56" s="112">
        <v>2061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493</v>
      </c>
      <c r="W57" s="112">
        <v>526</v>
      </c>
      <c r="X57" s="112">
        <v>550</v>
      </c>
      <c r="Y57" s="112">
        <v>632</v>
      </c>
      <c r="Z57" s="112">
        <v>650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160</v>
      </c>
      <c r="W58" s="112">
        <v>190</v>
      </c>
      <c r="X58" s="112">
        <v>208</v>
      </c>
      <c r="Y58" s="112">
        <v>220</v>
      </c>
      <c r="Z58" s="112">
        <v>225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76</v>
      </c>
      <c r="W59" s="112">
        <v>71</v>
      </c>
      <c r="X59" s="112">
        <v>59</v>
      </c>
      <c r="Y59" s="112">
        <v>72</v>
      </c>
      <c r="Z59" s="112">
        <v>85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39</v>
      </c>
      <c r="W60" s="112">
        <v>47</v>
      </c>
      <c r="X60" s="112">
        <v>54</v>
      </c>
      <c r="Y60" s="112">
        <v>55</v>
      </c>
      <c r="Z60" s="112">
        <v>47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80430</v>
      </c>
      <c r="W61" s="112">
        <v>84359</v>
      </c>
      <c r="X61" s="112">
        <v>87708</v>
      </c>
      <c r="Y61" s="112">
        <v>89645</v>
      </c>
      <c r="Z61" s="112">
        <v>92211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10</v>
      </c>
      <c r="W63" s="112">
        <v>16</v>
      </c>
      <c r="X63" s="112">
        <v>28</v>
      </c>
      <c r="Y63" s="112">
        <v>19</v>
      </c>
      <c r="Z63" s="112">
        <v>23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1435</v>
      </c>
      <c r="W64" s="112">
        <v>1486</v>
      </c>
      <c r="X64" s="112">
        <v>1537</v>
      </c>
      <c r="Y64" s="112">
        <v>1537</v>
      </c>
      <c r="Z64" s="112">
        <v>1705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Whittlesea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4033</v>
      </c>
      <c r="W65" s="112">
        <v>4252</v>
      </c>
      <c r="X65" s="112">
        <v>4533</v>
      </c>
      <c r="Y65" s="112">
        <v>4342</v>
      </c>
      <c r="Z65" s="112">
        <v>4451</v>
      </c>
    </row>
    <row r="66" spans="1:26" x14ac:dyDescent="0.25">
      <c r="S66" s="115" t="s">
        <v>39</v>
      </c>
      <c r="T66" s="115"/>
      <c r="U66" s="112"/>
      <c r="V66" s="112">
        <v>7641</v>
      </c>
      <c r="W66" s="112">
        <v>7949</v>
      </c>
      <c r="X66" s="112">
        <v>8244</v>
      </c>
      <c r="Y66" s="112">
        <v>8201</v>
      </c>
      <c r="Z66" s="112">
        <v>8686</v>
      </c>
    </row>
    <row r="67" spans="1:26" x14ac:dyDescent="0.25">
      <c r="S67" s="115" t="s">
        <v>40</v>
      </c>
      <c r="T67" s="115"/>
      <c r="U67" s="112"/>
      <c r="V67" s="112">
        <v>10173</v>
      </c>
      <c r="W67" s="112">
        <v>10498</v>
      </c>
      <c r="X67" s="112">
        <v>10924</v>
      </c>
      <c r="Y67" s="112">
        <v>10982</v>
      </c>
      <c r="Z67" s="112">
        <v>11428</v>
      </c>
    </row>
    <row r="68" spans="1:26" x14ac:dyDescent="0.25">
      <c r="S68" s="115" t="s">
        <v>41</v>
      </c>
      <c r="T68" s="115"/>
      <c r="U68" s="112"/>
      <c r="V68" s="112">
        <v>10414</v>
      </c>
      <c r="W68" s="112">
        <v>10927</v>
      </c>
      <c r="X68" s="112">
        <v>11581</v>
      </c>
      <c r="Y68" s="112">
        <v>11403</v>
      </c>
      <c r="Z68" s="112">
        <v>11778</v>
      </c>
    </row>
    <row r="69" spans="1:26" x14ac:dyDescent="0.25">
      <c r="S69" s="115" t="s">
        <v>42</v>
      </c>
      <c r="T69" s="115"/>
      <c r="U69" s="112"/>
      <c r="V69" s="112">
        <v>8583</v>
      </c>
      <c r="W69" s="112">
        <v>9207</v>
      </c>
      <c r="X69" s="112">
        <v>10070</v>
      </c>
      <c r="Y69" s="112">
        <v>10544</v>
      </c>
      <c r="Z69" s="112">
        <v>11466</v>
      </c>
    </row>
    <row r="70" spans="1:26" x14ac:dyDescent="0.25">
      <c r="S70" s="115" t="s">
        <v>43</v>
      </c>
      <c r="T70" s="115"/>
      <c r="U70" s="112"/>
      <c r="V70" s="112">
        <v>7311</v>
      </c>
      <c r="W70" s="112">
        <v>7564</v>
      </c>
      <c r="X70" s="112">
        <v>7964</v>
      </c>
      <c r="Y70" s="112">
        <v>8207</v>
      </c>
      <c r="Z70" s="112">
        <v>8854</v>
      </c>
    </row>
    <row r="71" spans="1:26" x14ac:dyDescent="0.25">
      <c r="S71" s="115" t="s">
        <v>44</v>
      </c>
      <c r="T71" s="115"/>
      <c r="U71" s="112"/>
      <c r="V71" s="112">
        <v>6845</v>
      </c>
      <c r="W71" s="112">
        <v>7258</v>
      </c>
      <c r="X71" s="112">
        <v>7628</v>
      </c>
      <c r="Y71" s="112">
        <v>7728</v>
      </c>
      <c r="Z71" s="112">
        <v>7670</v>
      </c>
    </row>
    <row r="72" spans="1:26" x14ac:dyDescent="0.25">
      <c r="S72" s="115" t="s">
        <v>45</v>
      </c>
      <c r="T72" s="115"/>
      <c r="U72" s="112"/>
      <c r="V72" s="112">
        <v>5850</v>
      </c>
      <c r="W72" s="112">
        <v>5976</v>
      </c>
      <c r="X72" s="112">
        <v>6196</v>
      </c>
      <c r="Y72" s="112">
        <v>6373</v>
      </c>
      <c r="Z72" s="112">
        <v>6679</v>
      </c>
    </row>
    <row r="73" spans="1:26" x14ac:dyDescent="0.25">
      <c r="S73" s="115" t="s">
        <v>46</v>
      </c>
      <c r="T73" s="115"/>
      <c r="U73" s="112"/>
      <c r="V73" s="112">
        <v>4584</v>
      </c>
      <c r="W73" s="112">
        <v>4972</v>
      </c>
      <c r="X73" s="112">
        <v>4994</v>
      </c>
      <c r="Y73" s="112">
        <v>4992</v>
      </c>
      <c r="Z73" s="112">
        <v>5119</v>
      </c>
    </row>
    <row r="74" spans="1:26" x14ac:dyDescent="0.25">
      <c r="S74" s="115" t="s">
        <v>47</v>
      </c>
      <c r="T74" s="115"/>
      <c r="U74" s="112"/>
      <c r="V74" s="112">
        <v>2836</v>
      </c>
      <c r="W74" s="112">
        <v>2956</v>
      </c>
      <c r="X74" s="112">
        <v>3245</v>
      </c>
      <c r="Y74" s="112">
        <v>3406</v>
      </c>
      <c r="Z74" s="112">
        <v>3519</v>
      </c>
    </row>
    <row r="75" spans="1:26" x14ac:dyDescent="0.25">
      <c r="S75" s="115" t="s">
        <v>48</v>
      </c>
      <c r="T75" s="115"/>
      <c r="U75" s="112"/>
      <c r="V75" s="112">
        <v>1034</v>
      </c>
      <c r="W75" s="112">
        <v>1153</v>
      </c>
      <c r="X75" s="112">
        <v>1279</v>
      </c>
      <c r="Y75" s="112">
        <v>1381</v>
      </c>
      <c r="Z75" s="112">
        <v>1564</v>
      </c>
    </row>
    <row r="76" spans="1:26" x14ac:dyDescent="0.25">
      <c r="S76" s="115" t="s">
        <v>49</v>
      </c>
      <c r="T76" s="115"/>
      <c r="U76" s="112"/>
      <c r="V76" s="112">
        <v>272</v>
      </c>
      <c r="W76" s="112">
        <v>323</v>
      </c>
      <c r="X76" s="112">
        <v>386</v>
      </c>
      <c r="Y76" s="112">
        <v>418</v>
      </c>
      <c r="Z76" s="112">
        <v>423</v>
      </c>
    </row>
    <row r="77" spans="1:26" x14ac:dyDescent="0.25">
      <c r="S77" s="115" t="s">
        <v>50</v>
      </c>
      <c r="T77" s="115"/>
      <c r="U77" s="112"/>
      <c r="V77" s="112">
        <v>132</v>
      </c>
      <c r="W77" s="112">
        <v>129</v>
      </c>
      <c r="X77" s="112">
        <v>135</v>
      </c>
      <c r="Y77" s="112">
        <v>135</v>
      </c>
      <c r="Z77" s="112">
        <v>151</v>
      </c>
    </row>
    <row r="78" spans="1:26" x14ac:dyDescent="0.25">
      <c r="S78" s="115" t="s">
        <v>51</v>
      </c>
      <c r="T78" s="115"/>
      <c r="U78" s="112"/>
      <c r="V78" s="112">
        <v>82</v>
      </c>
      <c r="W78" s="112">
        <v>85</v>
      </c>
      <c r="X78" s="112">
        <v>86</v>
      </c>
      <c r="Y78" s="112">
        <v>83</v>
      </c>
      <c r="Z78" s="112">
        <v>93</v>
      </c>
    </row>
    <row r="79" spans="1:26" x14ac:dyDescent="0.25">
      <c r="S79" s="115" t="s">
        <v>52</v>
      </c>
      <c r="T79" s="115"/>
      <c r="U79" s="112"/>
      <c r="V79" s="112">
        <v>55</v>
      </c>
      <c r="W79" s="112">
        <v>73</v>
      </c>
      <c r="X79" s="112">
        <v>74</v>
      </c>
      <c r="Y79" s="112">
        <v>80</v>
      </c>
      <c r="Z79" s="112">
        <v>80</v>
      </c>
    </row>
    <row r="80" spans="1:26" x14ac:dyDescent="0.25">
      <c r="S80" s="118" t="s">
        <v>53</v>
      </c>
      <c r="T80" s="118"/>
      <c r="U80" s="112"/>
      <c r="V80" s="112">
        <v>71298</v>
      </c>
      <c r="W80" s="112">
        <v>74822</v>
      </c>
      <c r="X80" s="112">
        <v>78892</v>
      </c>
      <c r="Y80" s="112">
        <v>79842</v>
      </c>
      <c r="Z80" s="112">
        <v>83689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Whittlesea</v>
      </c>
      <c r="D83" s="144"/>
      <c r="E83" s="144"/>
      <c r="F83" s="144"/>
      <c r="G83" s="144"/>
      <c r="H83" s="47"/>
      <c r="I83" s="47"/>
      <c r="J83" s="145" t="str">
        <f>'State data for spotlight'!A1</f>
        <v>Victoria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6618</v>
      </c>
      <c r="W83" s="112">
        <v>6985</v>
      </c>
      <c r="X83" s="112">
        <v>7173</v>
      </c>
      <c r="Y83" s="112">
        <v>7582</v>
      </c>
      <c r="Z83" s="112">
        <v>7758</v>
      </c>
      <c r="AD83" s="117"/>
    </row>
    <row r="84" spans="1:30" ht="15" customHeight="1" x14ac:dyDescent="0.25">
      <c r="A84" s="46"/>
      <c r="B84" s="46"/>
      <c r="C84" s="48"/>
      <c r="D84" s="139" t="s">
        <v>0</v>
      </c>
      <c r="E84" s="139"/>
      <c r="F84" s="139" t="s">
        <v>201</v>
      </c>
      <c r="G84" s="139"/>
      <c r="H84" s="48"/>
      <c r="I84" s="48"/>
      <c r="J84" s="48"/>
      <c r="K84" s="48"/>
      <c r="L84" s="139" t="s">
        <v>0</v>
      </c>
      <c r="M84" s="139"/>
      <c r="N84" s="139" t="s">
        <v>201</v>
      </c>
      <c r="O84" s="139"/>
      <c r="S84" s="115" t="s">
        <v>57</v>
      </c>
      <c r="T84" s="115"/>
      <c r="U84" s="112"/>
      <c r="V84" s="112">
        <v>6994</v>
      </c>
      <c r="W84" s="112">
        <v>7410</v>
      </c>
      <c r="X84" s="112">
        <v>7945</v>
      </c>
      <c r="Y84" s="112">
        <v>8311</v>
      </c>
      <c r="Z84" s="112">
        <v>8617</v>
      </c>
    </row>
    <row r="85" spans="1:30" ht="15" customHeight="1" x14ac:dyDescent="0.25">
      <c r="A85" s="46"/>
      <c r="B85" s="46"/>
      <c r="C85" s="58" t="s">
        <v>1</v>
      </c>
      <c r="D85" s="139" t="s">
        <v>2</v>
      </c>
      <c r="E85" s="139"/>
      <c r="F85" s="139" t="str">
        <f>"since "&amp;$V$2</f>
        <v>since 2016-17</v>
      </c>
      <c r="G85" s="139"/>
      <c r="H85" s="48"/>
      <c r="I85" s="48"/>
      <c r="J85" s="48"/>
      <c r="K85" s="58" t="s">
        <v>1</v>
      </c>
      <c r="L85" s="139" t="s">
        <v>2</v>
      </c>
      <c r="M85" s="139"/>
      <c r="N85" s="139" t="str">
        <f>"since "&amp;$V$2</f>
        <v>since 2016-17</v>
      </c>
      <c r="O85" s="139"/>
      <c r="S85" s="115" t="s">
        <v>195</v>
      </c>
      <c r="T85" s="115"/>
      <c r="U85" s="112"/>
      <c r="V85" s="112">
        <v>10856</v>
      </c>
      <c r="W85" s="112">
        <v>11381</v>
      </c>
      <c r="X85" s="112">
        <v>11667</v>
      </c>
      <c r="Y85" s="112">
        <v>11814</v>
      </c>
      <c r="Z85" s="112">
        <v>11982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175,986</v>
      </c>
      <c r="D86" s="96">
        <f t="shared" ref="D86:D91" si="4">AD4</f>
        <v>3.835125025075814E-2</v>
      </c>
      <c r="E86" s="97">
        <f t="shared" ref="E86:E91" si="5">AD4</f>
        <v>3.835125025075814E-2</v>
      </c>
      <c r="F86" s="96">
        <f t="shared" ref="F86:F91" si="6">AF4</f>
        <v>0.15987820310028478</v>
      </c>
      <c r="G86" s="97">
        <f t="shared" ref="G86:G91" si="7">AF4</f>
        <v>0.15987820310028478</v>
      </c>
      <c r="H86" s="57"/>
      <c r="I86" s="57"/>
      <c r="J86" s="140" t="str">
        <f>'State data for spotlight'!J4</f>
        <v>5,274,707</v>
      </c>
      <c r="K86" s="140"/>
      <c r="L86" s="96">
        <f>'State data for spotlight'!L4</f>
        <v>1.4421743640712803E-2</v>
      </c>
      <c r="M86" s="97">
        <f>'State data for spotlight'!L4</f>
        <v>1.4421743640712803E-2</v>
      </c>
      <c r="N86" s="96">
        <f>'State data for spotlight'!N4</f>
        <v>8.438148994686534E-2</v>
      </c>
      <c r="O86" s="97">
        <f>'State data for spotlight'!N4</f>
        <v>8.438148994686534E-2</v>
      </c>
      <c r="S86" s="115" t="s">
        <v>196</v>
      </c>
      <c r="T86" s="115"/>
      <c r="U86" s="112"/>
      <c r="V86" s="112">
        <v>3119</v>
      </c>
      <c r="W86" s="112">
        <v>3312</v>
      </c>
      <c r="X86" s="112">
        <v>3541</v>
      </c>
      <c r="Y86" s="112">
        <v>3843</v>
      </c>
      <c r="Z86" s="112">
        <v>3945</v>
      </c>
    </row>
    <row r="87" spans="1:30" ht="15" customHeight="1" x14ac:dyDescent="0.25">
      <c r="A87" s="98" t="s">
        <v>4</v>
      </c>
      <c r="B87" s="49"/>
      <c r="C87" s="57" t="str">
        <f t="shared" si="3"/>
        <v>92,211</v>
      </c>
      <c r="D87" s="96">
        <f t="shared" si="4"/>
        <v>2.8635491499710009E-2</v>
      </c>
      <c r="E87" s="97">
        <f t="shared" si="5"/>
        <v>2.8635491499710009E-2</v>
      </c>
      <c r="F87" s="96">
        <f t="shared" si="6"/>
        <v>0.1464466878854187</v>
      </c>
      <c r="G87" s="97">
        <f t="shared" si="7"/>
        <v>0.1464466878854187</v>
      </c>
      <c r="H87" s="57"/>
      <c r="I87" s="57"/>
      <c r="J87" s="140" t="str">
        <f>'State data for spotlight'!J5</f>
        <v>2,678,317</v>
      </c>
      <c r="K87" s="140"/>
      <c r="L87" s="96">
        <f>'State data for spotlight'!L5</f>
        <v>7.6054295905234603E-3</v>
      </c>
      <c r="M87" s="97">
        <f>'State data for spotlight'!L5</f>
        <v>7.6054295905234603E-3</v>
      </c>
      <c r="N87" s="96">
        <f>'State data for spotlight'!N5</f>
        <v>7.1082164833552008E-2</v>
      </c>
      <c r="O87" s="97">
        <f>'State data for spotlight'!N5</f>
        <v>7.1082164833552008E-2</v>
      </c>
      <c r="S87" s="115" t="s">
        <v>197</v>
      </c>
      <c r="T87" s="115"/>
      <c r="U87" s="112"/>
      <c r="V87" s="112">
        <v>3505</v>
      </c>
      <c r="W87" s="112">
        <v>3573</v>
      </c>
      <c r="X87" s="112">
        <v>3669</v>
      </c>
      <c r="Y87" s="112">
        <v>3721</v>
      </c>
      <c r="Z87" s="112">
        <v>3775</v>
      </c>
    </row>
    <row r="88" spans="1:30" ht="15" customHeight="1" x14ac:dyDescent="0.25">
      <c r="A88" s="98" t="s">
        <v>5</v>
      </c>
      <c r="B88" s="49"/>
      <c r="C88" s="57" t="str">
        <f t="shared" si="3"/>
        <v>83,689</v>
      </c>
      <c r="D88" s="96">
        <f t="shared" si="4"/>
        <v>4.8156404989730062E-2</v>
      </c>
      <c r="E88" s="97">
        <f t="shared" si="5"/>
        <v>4.8156404989730062E-2</v>
      </c>
      <c r="F88" s="96">
        <f t="shared" si="6"/>
        <v>0.17382461849192099</v>
      </c>
      <c r="G88" s="97">
        <f t="shared" si="7"/>
        <v>0.17382461849192099</v>
      </c>
      <c r="H88" s="57"/>
      <c r="I88" s="57"/>
      <c r="J88" s="140" t="str">
        <f>'State data for spotlight'!J6</f>
        <v>2,593,620</v>
      </c>
      <c r="K88" s="140"/>
      <c r="L88" s="96">
        <f>'State data for spotlight'!L6</f>
        <v>2.0458990541862843E-2</v>
      </c>
      <c r="M88" s="97">
        <f>'State data for spotlight'!L6</f>
        <v>2.0458990541862843E-2</v>
      </c>
      <c r="N88" s="96">
        <f>'State data for spotlight'!N6</f>
        <v>9.7278654845571522E-2</v>
      </c>
      <c r="O88" s="97">
        <f>'State data for spotlight'!N6</f>
        <v>9.7278654845571522E-2</v>
      </c>
      <c r="S88" s="115" t="s">
        <v>198</v>
      </c>
      <c r="T88" s="115"/>
      <c r="U88" s="112"/>
      <c r="V88" s="112">
        <v>3464</v>
      </c>
      <c r="W88" s="112">
        <v>3680</v>
      </c>
      <c r="X88" s="112">
        <v>3843</v>
      </c>
      <c r="Y88" s="112">
        <v>3930</v>
      </c>
      <c r="Z88" s="112">
        <v>3914</v>
      </c>
    </row>
    <row r="89" spans="1:30" ht="15" customHeight="1" x14ac:dyDescent="0.25">
      <c r="A89" s="49" t="s">
        <v>6</v>
      </c>
      <c r="B89" s="49"/>
      <c r="C89" s="57" t="str">
        <f t="shared" si="3"/>
        <v>124,507</v>
      </c>
      <c r="D89" s="96">
        <f t="shared" si="4"/>
        <v>1.4412814287343867E-2</v>
      </c>
      <c r="E89" s="97">
        <f t="shared" si="5"/>
        <v>1.4412814287343867E-2</v>
      </c>
      <c r="F89" s="96">
        <f t="shared" si="6"/>
        <v>0.13340676546626362</v>
      </c>
      <c r="G89" s="97">
        <f t="shared" si="7"/>
        <v>0.13340676546626362</v>
      </c>
      <c r="H89" s="57"/>
      <c r="I89" s="57"/>
      <c r="J89" s="140" t="str">
        <f>'State data for spotlight'!J7</f>
        <v>3,674,745</v>
      </c>
      <c r="K89" s="140"/>
      <c r="L89" s="96">
        <f>'State data for spotlight'!L7</f>
        <v>-4.8048916624486848E-3</v>
      </c>
      <c r="M89" s="97">
        <f>'State data for spotlight'!L7</f>
        <v>-4.8048916624486848E-3</v>
      </c>
      <c r="N89" s="96">
        <f>'State data for spotlight'!N7</f>
        <v>6.9960159780158238E-2</v>
      </c>
      <c r="O89" s="97">
        <f>'State data for spotlight'!N7</f>
        <v>6.9960159780158238E-2</v>
      </c>
      <c r="S89" s="115" t="s">
        <v>199</v>
      </c>
      <c r="T89" s="115"/>
      <c r="U89" s="112"/>
      <c r="V89" s="112">
        <v>6072</v>
      </c>
      <c r="W89" s="112">
        <v>6318</v>
      </c>
      <c r="X89" s="112">
        <v>6556</v>
      </c>
      <c r="Y89" s="112">
        <v>6496</v>
      </c>
      <c r="Z89" s="112">
        <v>6606</v>
      </c>
    </row>
    <row r="90" spans="1:30" ht="15" customHeight="1" x14ac:dyDescent="0.25">
      <c r="A90" s="49" t="s">
        <v>98</v>
      </c>
      <c r="B90" s="49"/>
      <c r="C90" s="57" t="str">
        <f t="shared" si="3"/>
        <v>$47,325</v>
      </c>
      <c r="D90" s="96">
        <f t="shared" si="4"/>
        <v>4.2017263743166833E-2</v>
      </c>
      <c r="E90" s="97">
        <f t="shared" si="5"/>
        <v>4.2017263743166833E-2</v>
      </c>
      <c r="F90" s="96">
        <f t="shared" si="6"/>
        <v>8.950498906232518E-2</v>
      </c>
      <c r="G90" s="97">
        <f t="shared" si="7"/>
        <v>8.950498906232518E-2</v>
      </c>
      <c r="H90" s="57"/>
      <c r="I90" s="57"/>
      <c r="J90" s="57"/>
      <c r="K90" s="57" t="str">
        <f>'State data for spotlight'!J8</f>
        <v>$47,209</v>
      </c>
      <c r="L90" s="96">
        <f>'State data for spotlight'!L8</f>
        <v>5.506898121546655E-2</v>
      </c>
      <c r="M90" s="97">
        <f>'State data for spotlight'!L8</f>
        <v>5.506898121546655E-2</v>
      </c>
      <c r="N90" s="96">
        <f>'State data for spotlight'!N8</f>
        <v>0.1204561491199776</v>
      </c>
      <c r="O90" s="97">
        <f>'State data for spotlight'!N8</f>
        <v>0.1204561491199776</v>
      </c>
      <c r="S90" s="115" t="s">
        <v>58</v>
      </c>
      <c r="T90" s="115"/>
      <c r="U90" s="112"/>
      <c r="V90" s="112">
        <v>6902</v>
      </c>
      <c r="W90" s="112">
        <v>7322</v>
      </c>
      <c r="X90" s="112">
        <v>7672</v>
      </c>
      <c r="Y90" s="112">
        <v>7960</v>
      </c>
      <c r="Z90" s="112">
        <v>7762</v>
      </c>
    </row>
    <row r="91" spans="1:30" ht="15" customHeight="1" x14ac:dyDescent="0.25">
      <c r="A91" s="49" t="s">
        <v>7</v>
      </c>
      <c r="B91" s="49"/>
      <c r="C91" s="57" t="str">
        <f t="shared" si="3"/>
        <v>$7,433.0 mil</v>
      </c>
      <c r="D91" s="96">
        <f t="shared" si="4"/>
        <v>5.5014915611901083E-2</v>
      </c>
      <c r="E91" s="97">
        <f t="shared" si="5"/>
        <v>5.5014915611901083E-2</v>
      </c>
      <c r="F91" s="96">
        <f t="shared" si="6"/>
        <v>0.30636301752005157</v>
      </c>
      <c r="G91" s="97">
        <f t="shared" si="7"/>
        <v>0.30636301752005157</v>
      </c>
      <c r="H91" s="57"/>
      <c r="I91" s="57"/>
      <c r="J91" s="57"/>
      <c r="K91" s="57" t="str">
        <f>'State data for spotlight'!J9</f>
        <v>$245.4 bil</v>
      </c>
      <c r="L91" s="96">
        <f>'State data for spotlight'!L9</f>
        <v>4.7371657837374626E-2</v>
      </c>
      <c r="M91" s="97">
        <f>'State data for spotlight'!L9</f>
        <v>4.7371657837374626E-2</v>
      </c>
      <c r="N91" s="96">
        <f>'State data for spotlight'!N9</f>
        <v>0.24227335855331145</v>
      </c>
      <c r="O91" s="97">
        <f>'State data for spotlight'!N9</f>
        <v>0.24227335855331145</v>
      </c>
      <c r="S91" s="118" t="s">
        <v>53</v>
      </c>
      <c r="T91" s="118"/>
      <c r="U91" s="112"/>
      <c r="V91" s="112">
        <v>58328</v>
      </c>
      <c r="W91" s="112">
        <v>60499</v>
      </c>
      <c r="X91" s="112">
        <v>62864</v>
      </c>
      <c r="Y91" s="112">
        <v>64768</v>
      </c>
      <c r="Z91" s="112">
        <v>65323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5" t="s">
        <v>202</v>
      </c>
      <c r="S93" s="115" t="s">
        <v>56</v>
      </c>
      <c r="T93" s="115"/>
      <c r="U93" s="112"/>
      <c r="V93" s="112">
        <v>4447</v>
      </c>
      <c r="W93" s="112">
        <v>4779</v>
      </c>
      <c r="X93" s="112">
        <v>5049</v>
      </c>
      <c r="Y93" s="112">
        <v>5253</v>
      </c>
      <c r="Z93" s="112">
        <v>5452</v>
      </c>
    </row>
    <row r="94" spans="1:30" ht="15" customHeight="1" x14ac:dyDescent="0.25">
      <c r="A94" s="136" t="s">
        <v>203</v>
      </c>
      <c r="S94" s="115" t="s">
        <v>57</v>
      </c>
      <c r="T94" s="115"/>
      <c r="U94" s="112"/>
      <c r="V94" s="112">
        <v>9089</v>
      </c>
      <c r="W94" s="112">
        <v>9823</v>
      </c>
      <c r="X94" s="112">
        <v>10485</v>
      </c>
      <c r="Y94" s="112">
        <v>11160</v>
      </c>
      <c r="Z94" s="112">
        <v>11724</v>
      </c>
    </row>
    <row r="95" spans="1:30" ht="15" customHeight="1" x14ac:dyDescent="0.25">
      <c r="A95" s="134" t="s">
        <v>286</v>
      </c>
      <c r="S95" s="115" t="s">
        <v>195</v>
      </c>
      <c r="T95" s="115"/>
      <c r="U95" s="112"/>
      <c r="V95" s="112">
        <v>1804</v>
      </c>
      <c r="W95" s="112">
        <v>1909</v>
      </c>
      <c r="X95" s="112">
        <v>1958</v>
      </c>
      <c r="Y95" s="112">
        <v>2038</v>
      </c>
      <c r="Z95" s="112">
        <v>2113</v>
      </c>
    </row>
    <row r="96" spans="1:30" ht="15" customHeight="1" x14ac:dyDescent="0.25">
      <c r="A96" s="135" t="s">
        <v>278</v>
      </c>
      <c r="S96" s="115" t="s">
        <v>196</v>
      </c>
      <c r="T96" s="115"/>
      <c r="U96" s="112"/>
      <c r="V96" s="112">
        <v>7755</v>
      </c>
      <c r="W96" s="112">
        <v>8445</v>
      </c>
      <c r="X96" s="112">
        <v>9170</v>
      </c>
      <c r="Y96" s="112">
        <v>9703</v>
      </c>
      <c r="Z96" s="112">
        <v>10139</v>
      </c>
    </row>
    <row r="97" spans="1:32" ht="15" customHeight="1" x14ac:dyDescent="0.25">
      <c r="A97" s="134" t="s">
        <v>290</v>
      </c>
      <c r="S97" s="115" t="s">
        <v>197</v>
      </c>
      <c r="T97" s="115"/>
      <c r="U97" s="112"/>
      <c r="V97" s="112">
        <v>10392</v>
      </c>
      <c r="W97" s="112">
        <v>10571</v>
      </c>
      <c r="X97" s="112">
        <v>10807</v>
      </c>
      <c r="Y97" s="112">
        <v>10793</v>
      </c>
      <c r="Z97" s="112">
        <v>10828</v>
      </c>
    </row>
    <row r="98" spans="1:32" ht="15" customHeight="1" x14ac:dyDescent="0.25">
      <c r="A98" s="134" t="s">
        <v>291</v>
      </c>
      <c r="S98" s="115" t="s">
        <v>198</v>
      </c>
      <c r="T98" s="115"/>
      <c r="U98" s="112"/>
      <c r="V98" s="112">
        <v>6161</v>
      </c>
      <c r="W98" s="112">
        <v>6328</v>
      </c>
      <c r="X98" s="112">
        <v>6454</v>
      </c>
      <c r="Y98" s="112">
        <v>6602</v>
      </c>
      <c r="Z98" s="112">
        <v>6626</v>
      </c>
    </row>
    <row r="99" spans="1:32" ht="15" customHeight="1" x14ac:dyDescent="0.25">
      <c r="S99" s="115" t="s">
        <v>199</v>
      </c>
      <c r="T99" s="115"/>
      <c r="U99" s="112"/>
      <c r="V99" s="112">
        <v>655</v>
      </c>
      <c r="W99" s="112">
        <v>723</v>
      </c>
      <c r="X99" s="112">
        <v>766</v>
      </c>
      <c r="Y99" s="112">
        <v>800</v>
      </c>
      <c r="Z99" s="112">
        <v>826</v>
      </c>
    </row>
    <row r="100" spans="1:32" ht="15" customHeight="1" x14ac:dyDescent="0.25">
      <c r="S100" s="115" t="s">
        <v>58</v>
      </c>
      <c r="T100" s="115"/>
      <c r="U100" s="112"/>
      <c r="V100" s="112">
        <v>3511</v>
      </c>
      <c r="W100" s="112">
        <v>3834</v>
      </c>
      <c r="X100" s="112">
        <v>4138</v>
      </c>
      <c r="Y100" s="112">
        <v>4293</v>
      </c>
      <c r="Z100" s="112">
        <v>4270</v>
      </c>
    </row>
    <row r="101" spans="1:32" x14ac:dyDescent="0.25">
      <c r="A101" s="18"/>
      <c r="S101" s="118" t="s">
        <v>53</v>
      </c>
      <c r="T101" s="118"/>
      <c r="U101" s="112"/>
      <c r="V101" s="112">
        <v>51522</v>
      </c>
      <c r="W101" s="112">
        <v>53703</v>
      </c>
      <c r="X101" s="112">
        <v>55987</v>
      </c>
      <c r="Y101" s="112">
        <v>57972</v>
      </c>
      <c r="Z101" s="112">
        <v>59098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204</v>
      </c>
      <c r="Y103" s="106" t="s">
        <v>281</v>
      </c>
      <c r="Z103" s="106" t="s">
        <v>287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124050</v>
      </c>
      <c r="W104" s="112">
        <v>128693</v>
      </c>
      <c r="X104" s="112">
        <v>133103</v>
      </c>
      <c r="Y104" s="112">
        <v>141618</v>
      </c>
      <c r="Z104" s="112">
        <v>141618</v>
      </c>
      <c r="AB104" s="109" t="str">
        <f>TEXT(Z104,"###,###")</f>
        <v>141,618</v>
      </c>
      <c r="AD104" s="130">
        <f>Z104/($Z$4)*100</f>
        <v>80.471173843373904</v>
      </c>
      <c r="AF104" s="109"/>
    </row>
    <row r="105" spans="1:32" x14ac:dyDescent="0.25">
      <c r="S105" s="115" t="s">
        <v>17</v>
      </c>
      <c r="T105" s="115"/>
      <c r="U105" s="112"/>
      <c r="V105" s="112">
        <v>21223</v>
      </c>
      <c r="W105" s="112">
        <v>21216</v>
      </c>
      <c r="X105" s="112">
        <v>23173</v>
      </c>
      <c r="Y105" s="112">
        <v>22757</v>
      </c>
      <c r="Z105" s="112">
        <v>23031</v>
      </c>
      <c r="AB105" s="109" t="str">
        <f>TEXT(Z105,"###,###")</f>
        <v>23,031</v>
      </c>
      <c r="AD105" s="130">
        <f>Z105/($Z$4)*100</f>
        <v>13.086836452899661</v>
      </c>
      <c r="AF105" s="109"/>
    </row>
    <row r="106" spans="1:32" x14ac:dyDescent="0.25">
      <c r="S106" s="118" t="s">
        <v>53</v>
      </c>
      <c r="T106" s="118"/>
      <c r="U106" s="120"/>
      <c r="V106" s="120">
        <v>145273</v>
      </c>
      <c r="W106" s="120">
        <v>149909</v>
      </c>
      <c r="X106" s="120">
        <v>156276</v>
      </c>
      <c r="Y106" s="120">
        <v>164375</v>
      </c>
      <c r="Z106" s="120">
        <v>164649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21188</v>
      </c>
      <c r="W108" s="112">
        <v>26482</v>
      </c>
      <c r="X108" s="112">
        <v>24985</v>
      </c>
      <c r="Y108" s="112">
        <v>25896</v>
      </c>
      <c r="Z108" s="112">
        <v>25506</v>
      </c>
      <c r="AB108" s="109" t="str">
        <f>TEXT(Z108,"###,###")</f>
        <v>25,506</v>
      </c>
      <c r="AD108" s="130">
        <f>Z108/($Z$4)*100</f>
        <v>14.493198322593843</v>
      </c>
      <c r="AF108" s="109"/>
    </row>
    <row r="109" spans="1:32" x14ac:dyDescent="0.25">
      <c r="S109" s="115" t="s">
        <v>20</v>
      </c>
      <c r="T109" s="115"/>
      <c r="U109" s="112"/>
      <c r="V109" s="112">
        <v>20606</v>
      </c>
      <c r="W109" s="112">
        <v>20684</v>
      </c>
      <c r="X109" s="112">
        <v>20331</v>
      </c>
      <c r="Y109" s="112">
        <v>20939</v>
      </c>
      <c r="Z109" s="112">
        <v>23602</v>
      </c>
      <c r="AB109" s="109" t="str">
        <f>TEXT(Z109,"###,###")</f>
        <v>23,602</v>
      </c>
      <c r="AD109" s="130">
        <f>Z109/($Z$4)*100</f>
        <v>13.411294080210926</v>
      </c>
      <c r="AF109" s="109"/>
    </row>
    <row r="110" spans="1:32" x14ac:dyDescent="0.25">
      <c r="S110" s="115" t="s">
        <v>21</v>
      </c>
      <c r="T110" s="115"/>
      <c r="U110" s="112"/>
      <c r="V110" s="112">
        <v>33662</v>
      </c>
      <c r="W110" s="112">
        <v>33473</v>
      </c>
      <c r="X110" s="112">
        <v>37166</v>
      </c>
      <c r="Y110" s="112">
        <v>36718</v>
      </c>
      <c r="Z110" s="112">
        <v>38135</v>
      </c>
      <c r="AB110" s="109" t="str">
        <f>TEXT(Z110,"###,###")</f>
        <v>38,135</v>
      </c>
      <c r="AD110" s="130">
        <f>Z110/($Z$4)*100</f>
        <v>21.669337333651541</v>
      </c>
      <c r="AF110" s="109"/>
    </row>
    <row r="111" spans="1:32" x14ac:dyDescent="0.25">
      <c r="S111" s="115" t="s">
        <v>22</v>
      </c>
      <c r="T111" s="115"/>
      <c r="U111" s="112"/>
      <c r="V111" s="112">
        <v>65138</v>
      </c>
      <c r="W111" s="112">
        <v>67210</v>
      </c>
      <c r="X111" s="112">
        <v>73016</v>
      </c>
      <c r="Y111" s="112">
        <v>74311</v>
      </c>
      <c r="Z111" s="112">
        <v>77681</v>
      </c>
      <c r="AB111" s="109" t="str">
        <f>TEXT(Z111,"###,###")</f>
        <v>77,681</v>
      </c>
      <c r="AD111" s="130">
        <f>Z111/($Z$4)*100</f>
        <v>44.140442989783281</v>
      </c>
      <c r="AF111" s="109"/>
    </row>
    <row r="112" spans="1:32" x14ac:dyDescent="0.25">
      <c r="S112" s="118" t="s">
        <v>53</v>
      </c>
      <c r="T112" s="118"/>
      <c r="U112" s="112"/>
      <c r="V112" s="112">
        <v>151730</v>
      </c>
      <c r="W112" s="112">
        <v>159181</v>
      </c>
      <c r="X112" s="112">
        <v>166605</v>
      </c>
      <c r="Y112" s="112">
        <v>169488</v>
      </c>
      <c r="Z112" s="112">
        <v>175986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38.880000000000003</v>
      </c>
      <c r="W118" s="131">
        <v>38.979999999999997</v>
      </c>
      <c r="X118" s="131">
        <v>39</v>
      </c>
      <c r="Y118" s="131">
        <v>39.130000000000003</v>
      </c>
      <c r="Z118" s="131">
        <v>39.39</v>
      </c>
      <c r="AB118" s="109" t="str">
        <f>TEXT(Z118,"##.0")</f>
        <v>39.4</v>
      </c>
    </row>
    <row r="120" spans="19:32" x14ac:dyDescent="0.25">
      <c r="S120" s="101" t="s">
        <v>100</v>
      </c>
      <c r="T120" s="112"/>
      <c r="U120" s="112"/>
      <c r="V120" s="112">
        <v>95446</v>
      </c>
      <c r="W120" s="112">
        <v>99030</v>
      </c>
      <c r="X120" s="112">
        <v>102727</v>
      </c>
      <c r="Y120" s="112">
        <v>106079</v>
      </c>
      <c r="Z120" s="112">
        <v>106742</v>
      </c>
      <c r="AB120" s="109" t="str">
        <f>TEXT(Z120,"###,###")</f>
        <v>106,742</v>
      </c>
    </row>
    <row r="121" spans="19:32" x14ac:dyDescent="0.25">
      <c r="S121" s="101" t="s">
        <v>101</v>
      </c>
      <c r="T121" s="112"/>
      <c r="U121" s="112"/>
      <c r="V121" s="112">
        <v>7268</v>
      </c>
      <c r="W121" s="112">
        <v>7560</v>
      </c>
      <c r="X121" s="112">
        <v>7936</v>
      </c>
      <c r="Y121" s="112">
        <v>8207</v>
      </c>
      <c r="Z121" s="112">
        <v>8336</v>
      </c>
      <c r="AB121" s="109" t="str">
        <f>TEXT(Z121,"###,###")</f>
        <v>8,336</v>
      </c>
    </row>
    <row r="122" spans="19:32" x14ac:dyDescent="0.25">
      <c r="S122" s="101" t="s">
        <v>102</v>
      </c>
      <c r="T122" s="112"/>
      <c r="U122" s="112"/>
      <c r="V122" s="112">
        <v>7138</v>
      </c>
      <c r="W122" s="112">
        <v>7610</v>
      </c>
      <c r="X122" s="112">
        <v>8188</v>
      </c>
      <c r="Y122" s="112">
        <v>8457</v>
      </c>
      <c r="Z122" s="112">
        <v>9424</v>
      </c>
      <c r="AB122" s="109" t="str">
        <f>TEXT(Z122,"###,###")</f>
        <v>9,424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102584</v>
      </c>
      <c r="W124" s="112">
        <v>106640</v>
      </c>
      <c r="X124" s="112">
        <v>110915</v>
      </c>
      <c r="Y124" s="112">
        <v>114536</v>
      </c>
      <c r="Z124" s="112">
        <v>116166</v>
      </c>
      <c r="AB124" s="109" t="str">
        <f>TEXT(Z124,"###,###")</f>
        <v>116,166</v>
      </c>
      <c r="AD124" s="127">
        <f>Z124/$Z$7*100</f>
        <v>93.300778269494884</v>
      </c>
    </row>
    <row r="125" spans="19:32" x14ac:dyDescent="0.25">
      <c r="S125" s="101" t="s">
        <v>104</v>
      </c>
      <c r="T125" s="112"/>
      <c r="U125" s="112"/>
      <c r="V125" s="112">
        <v>14406</v>
      </c>
      <c r="W125" s="112">
        <v>15170</v>
      </c>
      <c r="X125" s="112">
        <v>16124</v>
      </c>
      <c r="Y125" s="112">
        <v>16664</v>
      </c>
      <c r="Z125" s="112">
        <v>17760</v>
      </c>
      <c r="AB125" s="109" t="str">
        <f>TEXT(Z125,"###,###")</f>
        <v>17,760</v>
      </c>
      <c r="AD125" s="127">
        <f>Z125/$Z$7*100</f>
        <v>14.264258234476776</v>
      </c>
    </row>
    <row r="127" spans="19:32" x14ac:dyDescent="0.25">
      <c r="S127" s="101" t="s">
        <v>105</v>
      </c>
      <c r="T127" s="112"/>
      <c r="U127" s="112"/>
      <c r="V127" s="112">
        <v>58331</v>
      </c>
      <c r="W127" s="112">
        <v>60494</v>
      </c>
      <c r="X127" s="112">
        <v>62859</v>
      </c>
      <c r="Y127" s="112">
        <v>64766</v>
      </c>
      <c r="Z127" s="112">
        <v>65325</v>
      </c>
      <c r="AB127" s="109" t="str">
        <f>TEXT(Z127,"###,###")</f>
        <v>65,325</v>
      </c>
      <c r="AD127" s="127">
        <f>Z127/$Z$7*100</f>
        <v>52.466929570224963</v>
      </c>
    </row>
    <row r="128" spans="19:32" x14ac:dyDescent="0.25">
      <c r="S128" s="101" t="s">
        <v>106</v>
      </c>
      <c r="T128" s="112"/>
      <c r="U128" s="112"/>
      <c r="V128" s="112">
        <v>51528</v>
      </c>
      <c r="W128" s="112">
        <v>53703</v>
      </c>
      <c r="X128" s="112">
        <v>55988</v>
      </c>
      <c r="Y128" s="112">
        <v>57974</v>
      </c>
      <c r="Z128" s="112">
        <v>59098</v>
      </c>
      <c r="AB128" s="109" t="str">
        <f>TEXT(Z128,"###,###")</f>
        <v>59,098</v>
      </c>
      <c r="AD128" s="127">
        <f>Z128/$Z$7*100</f>
        <v>47.465604343530885</v>
      </c>
    </row>
    <row r="130" spans="19:20" x14ac:dyDescent="0.25">
      <c r="S130" s="101" t="s">
        <v>282</v>
      </c>
      <c r="T130" s="127">
        <v>85.731725927056317</v>
      </c>
    </row>
    <row r="131" spans="19:20" x14ac:dyDescent="0.25">
      <c r="S131" s="101" t="s">
        <v>283</v>
      </c>
      <c r="T131" s="127">
        <v>6.6952058920381985</v>
      </c>
    </row>
    <row r="132" spans="19:20" x14ac:dyDescent="0.25">
      <c r="S132" s="101" t="s">
        <v>284</v>
      </c>
      <c r="T132" s="127">
        <v>7.5690523424385772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3BBC288F-289F-4F7F-B708-CB28F8A2BF7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BA625E10-242E-4E13-AB7B-B4029FF2E8C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19353BC9-C7F6-4723-BCF9-DFC777415FE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A14B213B-B4E3-44ED-B76D-22AEFE46919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D83F31-03C7-4C72-AA06-F3D194AB3523}">
  <sheetPr codeName="Sheet139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187</v>
      </c>
      <c r="T1" s="99"/>
      <c r="U1" s="99"/>
      <c r="V1" s="99"/>
      <c r="W1" s="99"/>
      <c r="X1" s="99"/>
      <c r="Y1" s="100" t="s">
        <v>272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204</v>
      </c>
      <c r="Y2" s="103" t="s">
        <v>281</v>
      </c>
      <c r="Z2" s="103" t="s">
        <v>287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60" t="s">
        <v>292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187</v>
      </c>
      <c r="Y3" s="105" t="s">
        <v>272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8.75 Wodonga, Victoria,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30845</v>
      </c>
      <c r="W4" s="108">
        <v>32191</v>
      </c>
      <c r="X4" s="108">
        <v>32736</v>
      </c>
      <c r="Y4" s="108">
        <v>32780</v>
      </c>
      <c r="Z4" s="108">
        <v>35243</v>
      </c>
      <c r="AB4" s="109" t="str">
        <f>TEXT(Z4,"###,###")</f>
        <v>35,243</v>
      </c>
      <c r="AD4" s="110">
        <f>Z4/Y4-1</f>
        <v>7.5137278828554033E-2</v>
      </c>
      <c r="AF4" s="110">
        <f>Z4/V4-1</f>
        <v>0.14258388717782466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15619</v>
      </c>
      <c r="W5" s="108">
        <v>16435</v>
      </c>
      <c r="X5" s="108">
        <v>16413</v>
      </c>
      <c r="Y5" s="108">
        <v>16601</v>
      </c>
      <c r="Z5" s="108">
        <v>17607</v>
      </c>
      <c r="AB5" s="109" t="str">
        <f>TEXT(Z5,"###,###")</f>
        <v>17,607</v>
      </c>
      <c r="AD5" s="110">
        <f t="shared" ref="AD5:AD9" si="0">Z5/Y5-1</f>
        <v>6.059875911089696E-2</v>
      </c>
      <c r="AF5" s="110">
        <f t="shared" ref="AF5:AF9" si="1">Z5/V5-1</f>
        <v>0.12728087585632886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15221</v>
      </c>
      <c r="W6" s="108">
        <v>15753</v>
      </c>
      <c r="X6" s="108">
        <v>16322</v>
      </c>
      <c r="Y6" s="108">
        <v>16173</v>
      </c>
      <c r="Z6" s="108">
        <v>17603</v>
      </c>
      <c r="AB6" s="109" t="str">
        <f>TEXT(Z6,"###,###")</f>
        <v>17,603</v>
      </c>
      <c r="AD6" s="110">
        <f t="shared" si="0"/>
        <v>8.8418969888085064E-2</v>
      </c>
      <c r="AF6" s="110">
        <f t="shared" si="1"/>
        <v>0.15649431706195394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21866</v>
      </c>
      <c r="W7" s="108">
        <v>22655</v>
      </c>
      <c r="X7" s="108">
        <v>22975</v>
      </c>
      <c r="Y7" s="108">
        <v>23497</v>
      </c>
      <c r="Z7" s="108">
        <v>24240</v>
      </c>
      <c r="AB7" s="109" t="str">
        <f>TEXT(Z7,"###,###")</f>
        <v>24,240</v>
      </c>
      <c r="AD7" s="110">
        <f t="shared" si="0"/>
        <v>3.1621058007405223E-2</v>
      </c>
      <c r="AF7" s="110">
        <f t="shared" si="1"/>
        <v>0.10857038324339152</v>
      </c>
    </row>
    <row r="8" spans="1:32" ht="17.25" customHeight="1" x14ac:dyDescent="0.25">
      <c r="A8" s="64" t="s">
        <v>12</v>
      </c>
      <c r="B8" s="65"/>
      <c r="C8" s="29"/>
      <c r="D8" s="66" t="str">
        <f>AB4</f>
        <v>35,243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24,240</v>
      </c>
      <c r="P8" s="67"/>
      <c r="S8" s="107" t="s">
        <v>84</v>
      </c>
      <c r="T8" s="108"/>
      <c r="U8" s="108"/>
      <c r="V8" s="108">
        <v>40485</v>
      </c>
      <c r="W8" s="108">
        <v>42071.02</v>
      </c>
      <c r="X8" s="108">
        <v>43434</v>
      </c>
      <c r="Y8" s="108">
        <v>44544.959999999999</v>
      </c>
      <c r="Z8" s="108">
        <v>46207.41</v>
      </c>
      <c r="AB8" s="109" t="str">
        <f>TEXT(Z8,"$###,###")</f>
        <v>$46,207</v>
      </c>
      <c r="AD8" s="110">
        <f t="shared" si="0"/>
        <v>3.7320720458611012E-2</v>
      </c>
      <c r="AF8" s="110">
        <f t="shared" si="1"/>
        <v>0.14134642460170443</v>
      </c>
    </row>
    <row r="9" spans="1:32" x14ac:dyDescent="0.25">
      <c r="A9" s="30" t="s">
        <v>14</v>
      </c>
      <c r="B9" s="71"/>
      <c r="C9" s="72"/>
      <c r="D9" s="73">
        <f>AD104</f>
        <v>73.631643163181337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51.254125412541249</v>
      </c>
      <c r="P9" s="74" t="s">
        <v>85</v>
      </c>
      <c r="S9" s="107" t="s">
        <v>7</v>
      </c>
      <c r="T9" s="108"/>
      <c r="U9" s="108"/>
      <c r="V9" s="108">
        <v>1115415673</v>
      </c>
      <c r="W9" s="108">
        <v>1190479813</v>
      </c>
      <c r="X9" s="108">
        <v>1255116566</v>
      </c>
      <c r="Y9" s="108">
        <v>1326548295</v>
      </c>
      <c r="Z9" s="108">
        <v>1415650605</v>
      </c>
      <c r="AB9" s="109" t="str">
        <f>TEXT(Z9/1000000,"$#,###.0")&amp;" mil"</f>
        <v>$1,415.7 mil</v>
      </c>
      <c r="AD9" s="110">
        <f t="shared" si="0"/>
        <v>6.7168538330524941E-2</v>
      </c>
      <c r="AF9" s="110">
        <f t="shared" si="1"/>
        <v>0.26916865099491938</v>
      </c>
    </row>
    <row r="10" spans="1:32" x14ac:dyDescent="0.25">
      <c r="A10" s="30" t="s">
        <v>17</v>
      </c>
      <c r="B10" s="71"/>
      <c r="C10" s="72"/>
      <c r="D10" s="73">
        <f>AD105</f>
        <v>18.817921289334052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48.638613861386141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87.516501650165011</v>
      </c>
      <c r="P11" s="74" t="s">
        <v>85</v>
      </c>
      <c r="S11" s="107" t="s">
        <v>29</v>
      </c>
      <c r="T11" s="112"/>
      <c r="U11" s="112"/>
      <c r="V11" s="112">
        <v>28215</v>
      </c>
      <c r="W11" s="112">
        <v>29482</v>
      </c>
      <c r="X11" s="112">
        <v>30061</v>
      </c>
      <c r="Y11" s="112">
        <v>30011</v>
      </c>
      <c r="Z11" s="112">
        <v>32220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5.7260726072607255</v>
      </c>
      <c r="P12" s="74" t="s">
        <v>85</v>
      </c>
      <c r="S12" s="107" t="s">
        <v>30</v>
      </c>
      <c r="T12" s="112"/>
      <c r="U12" s="112"/>
      <c r="V12" s="112">
        <v>2630</v>
      </c>
      <c r="W12" s="112">
        <v>2712</v>
      </c>
      <c r="X12" s="112">
        <v>2673</v>
      </c>
      <c r="Y12" s="112">
        <v>2762</v>
      </c>
      <c r="Z12" s="112">
        <v>3023</v>
      </c>
    </row>
    <row r="13" spans="1:32" ht="15" customHeight="1" x14ac:dyDescent="0.25">
      <c r="A13" s="30" t="s">
        <v>19</v>
      </c>
      <c r="B13" s="72"/>
      <c r="C13" s="72"/>
      <c r="D13" s="73">
        <f>AD108</f>
        <v>12.149930482649037</v>
      </c>
      <c r="E13" s="74" t="s">
        <v>85</v>
      </c>
      <c r="F13" s="24"/>
      <c r="G13" s="142" t="s">
        <v>285</v>
      </c>
      <c r="H13" s="143"/>
      <c r="I13" s="143"/>
      <c r="J13" s="143"/>
      <c r="K13" s="143"/>
      <c r="L13" s="143"/>
      <c r="M13" s="81"/>
      <c r="N13" s="72"/>
      <c r="O13" s="73">
        <f>T132</f>
        <v>6.753300330033003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15.915217206253724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40.6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21.076525834917572</v>
      </c>
      <c r="E15" s="74" t="s">
        <v>85</v>
      </c>
      <c r="F15" s="24"/>
      <c r="G15" s="33" t="s">
        <v>279</v>
      </c>
      <c r="H15" s="72"/>
      <c r="I15" s="72"/>
      <c r="J15" s="72"/>
      <c r="K15" s="82"/>
      <c r="L15" s="72"/>
      <c r="M15" s="72"/>
      <c r="N15" s="72"/>
      <c r="O15" s="73">
        <f>AB38</f>
        <v>18.202822015017741</v>
      </c>
      <c r="P15" s="74" t="s">
        <v>85</v>
      </c>
      <c r="S15" s="115" t="s">
        <v>61</v>
      </c>
      <c r="T15" s="115"/>
      <c r="U15" s="116"/>
      <c r="V15" s="116">
        <v>448</v>
      </c>
      <c r="W15" s="116">
        <v>520</v>
      </c>
      <c r="X15" s="116">
        <v>498</v>
      </c>
      <c r="Y15" s="112">
        <v>511</v>
      </c>
      <c r="Z15" s="112">
        <v>584</v>
      </c>
      <c r="AB15" s="117">
        <f t="shared" ref="AB15:AB34" si="2">IF(Z15="np",0,Z15/$Z$34)</f>
        <v>1.6570666515336379E-2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45.013194109468543</v>
      </c>
      <c r="E16" s="85" t="s">
        <v>85</v>
      </c>
      <c r="F16" s="24"/>
      <c r="G16" s="86" t="s">
        <v>280</v>
      </c>
      <c r="H16" s="35"/>
      <c r="I16" s="35"/>
      <c r="J16" s="35"/>
      <c r="K16" s="36"/>
      <c r="L16" s="35"/>
      <c r="M16" s="35"/>
      <c r="N16" s="35"/>
      <c r="O16" s="84">
        <f>AB37</f>
        <v>81.797177984982255</v>
      </c>
      <c r="P16" s="37" t="s">
        <v>85</v>
      </c>
      <c r="S16" s="115" t="s">
        <v>62</v>
      </c>
      <c r="T16" s="115"/>
      <c r="U16" s="116"/>
      <c r="V16" s="116">
        <v>55</v>
      </c>
      <c r="W16" s="116">
        <v>85</v>
      </c>
      <c r="X16" s="116">
        <v>97</v>
      </c>
      <c r="Y16" s="112">
        <v>79</v>
      </c>
      <c r="Z16" s="112">
        <v>62</v>
      </c>
      <c r="AB16" s="117">
        <f t="shared" si="2"/>
        <v>1.7592145958062594E-3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2402</v>
      </c>
      <c r="W17" s="116">
        <v>2628</v>
      </c>
      <c r="X17" s="116">
        <v>2571</v>
      </c>
      <c r="Y17" s="112">
        <v>2520</v>
      </c>
      <c r="Z17" s="112">
        <v>2595</v>
      </c>
      <c r="AB17" s="117">
        <f t="shared" si="2"/>
        <v>7.363164316318134E-2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289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241</v>
      </c>
      <c r="W18" s="116">
        <v>256</v>
      </c>
      <c r="X18" s="116">
        <v>263</v>
      </c>
      <c r="Y18" s="112">
        <v>262</v>
      </c>
      <c r="Z18" s="112">
        <v>253</v>
      </c>
      <c r="AB18" s="117">
        <f t="shared" si="2"/>
        <v>7.1787305280481229E-3</v>
      </c>
    </row>
    <row r="19" spans="1:28" x14ac:dyDescent="0.25">
      <c r="A19" s="63" t="str">
        <f>$S$1&amp;" ("&amp;$V$2&amp;" to "&amp;$Z$2&amp;")"</f>
        <v>Wodonga (2016-17 to 2020-21)</v>
      </c>
      <c r="B19" s="63"/>
      <c r="C19" s="63"/>
      <c r="D19" s="63"/>
      <c r="E19" s="63"/>
      <c r="F19" s="63"/>
      <c r="G19" s="63" t="str">
        <f>$S$1&amp;" ("&amp;$V$2&amp;" to "&amp;$Z$2&amp;")"</f>
        <v>Wodonga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2075</v>
      </c>
      <c r="W19" s="116">
        <v>2422</v>
      </c>
      <c r="X19" s="116">
        <v>2508</v>
      </c>
      <c r="Y19" s="112">
        <v>2495</v>
      </c>
      <c r="Z19" s="112">
        <v>2703</v>
      </c>
      <c r="AB19" s="117">
        <f t="shared" si="2"/>
        <v>7.669608149135998E-2</v>
      </c>
    </row>
    <row r="20" spans="1:28" x14ac:dyDescent="0.25">
      <c r="S20" s="115" t="s">
        <v>66</v>
      </c>
      <c r="T20" s="115"/>
      <c r="U20" s="116"/>
      <c r="V20" s="116">
        <v>903</v>
      </c>
      <c r="W20" s="116">
        <v>914</v>
      </c>
      <c r="X20" s="116">
        <v>960</v>
      </c>
      <c r="Y20" s="112">
        <v>975</v>
      </c>
      <c r="Z20" s="112">
        <v>1072</v>
      </c>
      <c r="AB20" s="117">
        <f t="shared" si="2"/>
        <v>3.0417387850069519E-2</v>
      </c>
    </row>
    <row r="21" spans="1:28" x14ac:dyDescent="0.25">
      <c r="S21" s="115" t="s">
        <v>67</v>
      </c>
      <c r="T21" s="115"/>
      <c r="U21" s="116"/>
      <c r="V21" s="116">
        <v>3240</v>
      </c>
      <c r="W21" s="116">
        <v>3503</v>
      </c>
      <c r="X21" s="116">
        <v>3544</v>
      </c>
      <c r="Y21" s="112">
        <v>3571</v>
      </c>
      <c r="Z21" s="112">
        <v>3870</v>
      </c>
      <c r="AB21" s="117">
        <f t="shared" si="2"/>
        <v>0.10980904009306813</v>
      </c>
    </row>
    <row r="22" spans="1:28" x14ac:dyDescent="0.25">
      <c r="S22" s="115" t="s">
        <v>68</v>
      </c>
      <c r="T22" s="115"/>
      <c r="U22" s="116"/>
      <c r="V22" s="116">
        <v>2583</v>
      </c>
      <c r="W22" s="116">
        <v>2570</v>
      </c>
      <c r="X22" s="116">
        <v>2463</v>
      </c>
      <c r="Y22" s="112">
        <v>2595</v>
      </c>
      <c r="Z22" s="112">
        <v>2809</v>
      </c>
      <c r="AB22" s="117">
        <f t="shared" si="2"/>
        <v>7.9703770961609396E-2</v>
      </c>
    </row>
    <row r="23" spans="1:28" x14ac:dyDescent="0.25">
      <c r="S23" s="115" t="s">
        <v>69</v>
      </c>
      <c r="T23" s="115"/>
      <c r="U23" s="116"/>
      <c r="V23" s="116">
        <v>1336</v>
      </c>
      <c r="W23" s="116">
        <v>1431</v>
      </c>
      <c r="X23" s="116">
        <v>1429</v>
      </c>
      <c r="Y23" s="112">
        <v>1458</v>
      </c>
      <c r="Z23" s="112">
        <v>1525</v>
      </c>
      <c r="AB23" s="117">
        <f t="shared" si="2"/>
        <v>4.3271004171041058E-2</v>
      </c>
    </row>
    <row r="24" spans="1:28" x14ac:dyDescent="0.25">
      <c r="S24" s="115" t="s">
        <v>70</v>
      </c>
      <c r="T24" s="115"/>
      <c r="U24" s="116"/>
      <c r="V24" s="116">
        <v>181</v>
      </c>
      <c r="W24" s="116">
        <v>190</v>
      </c>
      <c r="X24" s="116">
        <v>183</v>
      </c>
      <c r="Y24" s="112">
        <v>178</v>
      </c>
      <c r="Z24" s="112">
        <v>180</v>
      </c>
      <c r="AB24" s="117">
        <f t="shared" si="2"/>
        <v>5.107397213631076E-3</v>
      </c>
    </row>
    <row r="25" spans="1:28" x14ac:dyDescent="0.25">
      <c r="S25" s="115" t="s">
        <v>71</v>
      </c>
      <c r="T25" s="115"/>
      <c r="U25" s="116"/>
      <c r="V25" s="116">
        <v>1230</v>
      </c>
      <c r="W25" s="116">
        <v>1199</v>
      </c>
      <c r="X25" s="116">
        <v>1174</v>
      </c>
      <c r="Y25" s="112">
        <v>1218</v>
      </c>
      <c r="Z25" s="112">
        <v>1197</v>
      </c>
      <c r="AB25" s="117">
        <f t="shared" si="2"/>
        <v>3.3964191470646651E-2</v>
      </c>
    </row>
    <row r="26" spans="1:28" x14ac:dyDescent="0.25">
      <c r="S26" s="115" t="s">
        <v>72</v>
      </c>
      <c r="T26" s="115"/>
      <c r="U26" s="116"/>
      <c r="V26" s="116">
        <v>371</v>
      </c>
      <c r="W26" s="116">
        <v>453</v>
      </c>
      <c r="X26" s="116">
        <v>427</v>
      </c>
      <c r="Y26" s="112">
        <v>401</v>
      </c>
      <c r="Z26" s="112">
        <v>421</v>
      </c>
      <c r="AB26" s="117">
        <f t="shared" si="2"/>
        <v>1.1945634594103794E-2</v>
      </c>
    </row>
    <row r="27" spans="1:28" x14ac:dyDescent="0.25">
      <c r="S27" s="115" t="s">
        <v>73</v>
      </c>
      <c r="T27" s="115"/>
      <c r="U27" s="116"/>
      <c r="V27" s="116">
        <v>1381</v>
      </c>
      <c r="W27" s="116">
        <v>1487</v>
      </c>
      <c r="X27" s="116">
        <v>1506</v>
      </c>
      <c r="Y27" s="112">
        <v>1460</v>
      </c>
      <c r="Z27" s="112">
        <v>1578</v>
      </c>
      <c r="AB27" s="117">
        <f t="shared" si="2"/>
        <v>4.4774848906165766E-2</v>
      </c>
    </row>
    <row r="28" spans="1:28" x14ac:dyDescent="0.25">
      <c r="S28" s="115" t="s">
        <v>74</v>
      </c>
      <c r="T28" s="115"/>
      <c r="U28" s="116"/>
      <c r="V28" s="116">
        <v>2056</v>
      </c>
      <c r="W28" s="116">
        <v>2245</v>
      </c>
      <c r="X28" s="116">
        <v>2243</v>
      </c>
      <c r="Y28" s="112">
        <v>2118</v>
      </c>
      <c r="Z28" s="112">
        <v>2592</v>
      </c>
      <c r="AB28" s="117">
        <f t="shared" si="2"/>
        <v>7.3546519876287492E-2</v>
      </c>
    </row>
    <row r="29" spans="1:28" x14ac:dyDescent="0.25">
      <c r="S29" s="115" t="s">
        <v>75</v>
      </c>
      <c r="T29" s="115"/>
      <c r="U29" s="116"/>
      <c r="V29" s="116">
        <v>2633</v>
      </c>
      <c r="W29" s="116">
        <v>2628</v>
      </c>
      <c r="X29" s="116">
        <v>3314</v>
      </c>
      <c r="Y29" s="112">
        <v>2788</v>
      </c>
      <c r="Z29" s="112">
        <v>2868</v>
      </c>
      <c r="AB29" s="117">
        <f t="shared" si="2"/>
        <v>8.1377862270521809E-2</v>
      </c>
    </row>
    <row r="30" spans="1:28" x14ac:dyDescent="0.25">
      <c r="S30" s="115" t="s">
        <v>76</v>
      </c>
      <c r="T30" s="115"/>
      <c r="U30" s="116"/>
      <c r="V30" s="116">
        <v>2315</v>
      </c>
      <c r="W30" s="116">
        <v>2481</v>
      </c>
      <c r="X30" s="116">
        <v>2077</v>
      </c>
      <c r="Y30" s="112">
        <v>2633</v>
      </c>
      <c r="Z30" s="112">
        <v>2588</v>
      </c>
      <c r="AB30" s="117">
        <f t="shared" si="2"/>
        <v>7.3433022160429018E-2</v>
      </c>
    </row>
    <row r="31" spans="1:28" x14ac:dyDescent="0.25">
      <c r="S31" s="115" t="s">
        <v>77</v>
      </c>
      <c r="T31" s="115"/>
      <c r="U31" s="116"/>
      <c r="V31" s="116">
        <v>3965</v>
      </c>
      <c r="W31" s="116">
        <v>4267</v>
      </c>
      <c r="X31" s="116">
        <v>4666</v>
      </c>
      <c r="Y31" s="112">
        <v>4607</v>
      </c>
      <c r="Z31" s="112">
        <v>5579</v>
      </c>
      <c r="AB31" s="117">
        <f t="shared" si="2"/>
        <v>0.15830093919359872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427</v>
      </c>
      <c r="W32" s="116">
        <v>476</v>
      </c>
      <c r="X32" s="116">
        <v>503</v>
      </c>
      <c r="Y32" s="112">
        <v>479</v>
      </c>
      <c r="Z32" s="112">
        <v>530</v>
      </c>
      <c r="AB32" s="117">
        <f t="shared" si="2"/>
        <v>1.5038447351247056E-2</v>
      </c>
    </row>
    <row r="33" spans="19:32" x14ac:dyDescent="0.25">
      <c r="S33" s="115" t="s">
        <v>79</v>
      </c>
      <c r="T33" s="115"/>
      <c r="U33" s="116"/>
      <c r="V33" s="116">
        <v>936</v>
      </c>
      <c r="W33" s="116">
        <v>1110</v>
      </c>
      <c r="X33" s="116">
        <v>1096</v>
      </c>
      <c r="Y33" s="112">
        <v>1156</v>
      </c>
      <c r="Z33" s="112">
        <v>1202</v>
      </c>
      <c r="AB33" s="117">
        <f t="shared" si="2"/>
        <v>3.4106063615469737E-2</v>
      </c>
    </row>
    <row r="34" spans="19:32" x14ac:dyDescent="0.25">
      <c r="S34" s="118" t="s">
        <v>53</v>
      </c>
      <c r="T34" s="118"/>
      <c r="U34" s="119"/>
      <c r="V34" s="119">
        <v>30845</v>
      </c>
      <c r="W34" s="119">
        <v>32187</v>
      </c>
      <c r="X34" s="119">
        <v>32733</v>
      </c>
      <c r="Y34" s="120">
        <v>32776</v>
      </c>
      <c r="Z34" s="120">
        <v>35243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18208</v>
      </c>
      <c r="W37" s="112">
        <v>18912</v>
      </c>
      <c r="X37" s="112">
        <v>18888</v>
      </c>
      <c r="Y37" s="112">
        <v>19504</v>
      </c>
      <c r="Z37" s="112">
        <v>19826</v>
      </c>
      <c r="AB37" s="132">
        <f>Z37/Z40*100</f>
        <v>81.797177984982255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3664</v>
      </c>
      <c r="W38" s="112">
        <v>3746</v>
      </c>
      <c r="X38" s="112">
        <v>4086</v>
      </c>
      <c r="Y38" s="112">
        <v>3992</v>
      </c>
      <c r="Z38" s="112">
        <v>4412</v>
      </c>
      <c r="AB38" s="132">
        <f>Z38/Z40*100</f>
        <v>18.202822015017741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21872</v>
      </c>
      <c r="W40" s="112">
        <v>22658</v>
      </c>
      <c r="X40" s="112">
        <v>22974</v>
      </c>
      <c r="Y40" s="112">
        <v>23496</v>
      </c>
      <c r="Z40" s="112">
        <v>24238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13</v>
      </c>
      <c r="W44" s="112">
        <v>10</v>
      </c>
      <c r="X44" s="112">
        <v>12</v>
      </c>
      <c r="Y44" s="112">
        <v>9</v>
      </c>
      <c r="Z44" s="112">
        <v>16</v>
      </c>
    </row>
    <row r="45" spans="19:32" x14ac:dyDescent="0.25">
      <c r="S45" s="115" t="s">
        <v>37</v>
      </c>
      <c r="T45" s="115"/>
      <c r="U45" s="112"/>
      <c r="V45" s="112">
        <v>455</v>
      </c>
      <c r="W45" s="112">
        <v>470</v>
      </c>
      <c r="X45" s="112">
        <v>445</v>
      </c>
      <c r="Y45" s="112">
        <v>474</v>
      </c>
      <c r="Z45" s="112">
        <v>507</v>
      </c>
    </row>
    <row r="46" spans="19:32" x14ac:dyDescent="0.25">
      <c r="S46" s="115" t="s">
        <v>38</v>
      </c>
      <c r="T46" s="115"/>
      <c r="U46" s="112"/>
      <c r="V46" s="112">
        <v>1029</v>
      </c>
      <c r="W46" s="112">
        <v>1130</v>
      </c>
      <c r="X46" s="112">
        <v>1136</v>
      </c>
      <c r="Y46" s="112">
        <v>1041</v>
      </c>
      <c r="Z46" s="112">
        <v>1247</v>
      </c>
    </row>
    <row r="47" spans="19:32" x14ac:dyDescent="0.25">
      <c r="S47" s="115" t="s">
        <v>39</v>
      </c>
      <c r="T47" s="115"/>
      <c r="U47" s="112"/>
      <c r="V47" s="112">
        <v>1577</v>
      </c>
      <c r="W47" s="112">
        <v>1707</v>
      </c>
      <c r="X47" s="112">
        <v>1577</v>
      </c>
      <c r="Y47" s="112">
        <v>1537</v>
      </c>
      <c r="Z47" s="112">
        <v>1695</v>
      </c>
    </row>
    <row r="48" spans="19:32" x14ac:dyDescent="0.25">
      <c r="S48" s="115" t="s">
        <v>40</v>
      </c>
      <c r="T48" s="115"/>
      <c r="U48" s="112"/>
      <c r="V48" s="112">
        <v>1960</v>
      </c>
      <c r="W48" s="112">
        <v>1957</v>
      </c>
      <c r="X48" s="112">
        <v>1998</v>
      </c>
      <c r="Y48" s="112">
        <v>2042</v>
      </c>
      <c r="Z48" s="112">
        <v>2217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1799</v>
      </c>
      <c r="W49" s="112">
        <v>1914</v>
      </c>
      <c r="X49" s="112">
        <v>1920</v>
      </c>
      <c r="Y49" s="112">
        <v>2003</v>
      </c>
      <c r="Z49" s="112">
        <v>2097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Wodonga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1617</v>
      </c>
      <c r="W50" s="112">
        <v>1696</v>
      </c>
      <c r="X50" s="112">
        <v>1676</v>
      </c>
      <c r="Y50" s="112">
        <v>1650</v>
      </c>
      <c r="Z50" s="112">
        <v>1804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1390</v>
      </c>
      <c r="W51" s="112">
        <v>1481</v>
      </c>
      <c r="X51" s="112">
        <v>1487</v>
      </c>
      <c r="Y51" s="112">
        <v>1547</v>
      </c>
      <c r="Z51" s="112">
        <v>1576</v>
      </c>
    </row>
    <row r="52" spans="1:26" ht="15" customHeight="1" x14ac:dyDescent="0.25">
      <c r="S52" s="115" t="s">
        <v>44</v>
      </c>
      <c r="T52" s="115"/>
      <c r="U52" s="112"/>
      <c r="V52" s="112">
        <v>1528</v>
      </c>
      <c r="W52" s="112">
        <v>1566</v>
      </c>
      <c r="X52" s="112">
        <v>1537</v>
      </c>
      <c r="Y52" s="112">
        <v>1564</v>
      </c>
      <c r="Z52" s="112">
        <v>1569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1377</v>
      </c>
      <c r="W53" s="112">
        <v>1339</v>
      </c>
      <c r="X53" s="112">
        <v>1369</v>
      </c>
      <c r="Y53" s="112">
        <v>1436</v>
      </c>
      <c r="Z53" s="112">
        <v>1443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1166</v>
      </c>
      <c r="W54" s="112">
        <v>1338</v>
      </c>
      <c r="X54" s="112">
        <v>1325</v>
      </c>
      <c r="Y54" s="112">
        <v>1327</v>
      </c>
      <c r="Z54" s="112">
        <v>1416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980</v>
      </c>
      <c r="W55" s="112">
        <v>989</v>
      </c>
      <c r="X55" s="112">
        <v>1010</v>
      </c>
      <c r="Y55" s="112">
        <v>977</v>
      </c>
      <c r="Z55" s="112">
        <v>1021</v>
      </c>
    </row>
    <row r="56" spans="1:26" ht="15" customHeight="1" x14ac:dyDescent="0.25">
      <c r="S56" s="115" t="s">
        <v>48</v>
      </c>
      <c r="T56" s="115"/>
      <c r="U56" s="112"/>
      <c r="V56" s="112">
        <v>477</v>
      </c>
      <c r="W56" s="112">
        <v>533</v>
      </c>
      <c r="X56" s="112">
        <v>589</v>
      </c>
      <c r="Y56" s="112">
        <v>634</v>
      </c>
      <c r="Z56" s="112">
        <v>607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181</v>
      </c>
      <c r="W57" s="112">
        <v>215</v>
      </c>
      <c r="X57" s="112">
        <v>230</v>
      </c>
      <c r="Y57" s="112">
        <v>235</v>
      </c>
      <c r="Z57" s="112">
        <v>246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47</v>
      </c>
      <c r="W58" s="112">
        <v>49</v>
      </c>
      <c r="X58" s="112">
        <v>65</v>
      </c>
      <c r="Y58" s="112">
        <v>85</v>
      </c>
      <c r="Z58" s="112">
        <v>96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25</v>
      </c>
      <c r="W59" s="112">
        <v>33</v>
      </c>
      <c r="X59" s="112">
        <v>19</v>
      </c>
      <c r="Y59" s="112">
        <v>18</v>
      </c>
      <c r="Z59" s="112">
        <v>28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16</v>
      </c>
      <c r="W60" s="112">
        <v>15</v>
      </c>
      <c r="X60" s="112">
        <v>19</v>
      </c>
      <c r="Y60" s="112">
        <v>17</v>
      </c>
      <c r="Z60" s="112">
        <v>22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15621</v>
      </c>
      <c r="W61" s="112">
        <v>16434</v>
      </c>
      <c r="X61" s="112">
        <v>16409</v>
      </c>
      <c r="Y61" s="112">
        <v>16604</v>
      </c>
      <c r="Z61" s="112">
        <v>17607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10</v>
      </c>
      <c r="W63" s="112">
        <v>16</v>
      </c>
      <c r="X63" s="112">
        <v>22</v>
      </c>
      <c r="Y63" s="112">
        <v>22</v>
      </c>
      <c r="Z63" s="112">
        <v>20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532</v>
      </c>
      <c r="W64" s="112">
        <v>486</v>
      </c>
      <c r="X64" s="112">
        <v>497</v>
      </c>
      <c r="Y64" s="112">
        <v>491</v>
      </c>
      <c r="Z64" s="112">
        <v>627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Wodonga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1097</v>
      </c>
      <c r="W65" s="112">
        <v>1158</v>
      </c>
      <c r="X65" s="112">
        <v>1193</v>
      </c>
      <c r="Y65" s="112">
        <v>1131</v>
      </c>
      <c r="Z65" s="112">
        <v>1286</v>
      </c>
    </row>
    <row r="66" spans="1:26" x14ac:dyDescent="0.25">
      <c r="S66" s="115" t="s">
        <v>39</v>
      </c>
      <c r="T66" s="115"/>
      <c r="U66" s="112"/>
      <c r="V66" s="112">
        <v>1497</v>
      </c>
      <c r="W66" s="112">
        <v>1556</v>
      </c>
      <c r="X66" s="112">
        <v>1600</v>
      </c>
      <c r="Y66" s="112">
        <v>1556</v>
      </c>
      <c r="Z66" s="112">
        <v>1667</v>
      </c>
    </row>
    <row r="67" spans="1:26" x14ac:dyDescent="0.25">
      <c r="S67" s="115" t="s">
        <v>40</v>
      </c>
      <c r="T67" s="115"/>
      <c r="U67" s="112"/>
      <c r="V67" s="112">
        <v>1855</v>
      </c>
      <c r="W67" s="112">
        <v>1838</v>
      </c>
      <c r="X67" s="112">
        <v>1959</v>
      </c>
      <c r="Y67" s="112">
        <v>1861</v>
      </c>
      <c r="Z67" s="112">
        <v>2130</v>
      </c>
    </row>
    <row r="68" spans="1:26" x14ac:dyDescent="0.25">
      <c r="S68" s="115" t="s">
        <v>41</v>
      </c>
      <c r="T68" s="115"/>
      <c r="U68" s="112"/>
      <c r="V68" s="112">
        <v>1696</v>
      </c>
      <c r="W68" s="112">
        <v>1789</v>
      </c>
      <c r="X68" s="112">
        <v>1831</v>
      </c>
      <c r="Y68" s="112">
        <v>1852</v>
      </c>
      <c r="Z68" s="112">
        <v>2019</v>
      </c>
    </row>
    <row r="69" spans="1:26" x14ac:dyDescent="0.25">
      <c r="S69" s="115" t="s">
        <v>42</v>
      </c>
      <c r="T69" s="115"/>
      <c r="U69" s="112"/>
      <c r="V69" s="112">
        <v>1428</v>
      </c>
      <c r="W69" s="112">
        <v>1536</v>
      </c>
      <c r="X69" s="112">
        <v>1644</v>
      </c>
      <c r="Y69" s="112">
        <v>1683</v>
      </c>
      <c r="Z69" s="112">
        <v>1843</v>
      </c>
    </row>
    <row r="70" spans="1:26" x14ac:dyDescent="0.25">
      <c r="S70" s="115" t="s">
        <v>43</v>
      </c>
      <c r="T70" s="115"/>
      <c r="U70" s="112"/>
      <c r="V70" s="112">
        <v>1435</v>
      </c>
      <c r="W70" s="112">
        <v>1524</v>
      </c>
      <c r="X70" s="112">
        <v>1521</v>
      </c>
      <c r="Y70" s="112">
        <v>1528</v>
      </c>
      <c r="Z70" s="112">
        <v>1617</v>
      </c>
    </row>
    <row r="71" spans="1:26" x14ac:dyDescent="0.25">
      <c r="S71" s="115" t="s">
        <v>44</v>
      </c>
      <c r="T71" s="115"/>
      <c r="U71" s="112"/>
      <c r="V71" s="112">
        <v>1563</v>
      </c>
      <c r="W71" s="112">
        <v>1581</v>
      </c>
      <c r="X71" s="112">
        <v>1584</v>
      </c>
      <c r="Y71" s="112">
        <v>1529</v>
      </c>
      <c r="Z71" s="112">
        <v>1616</v>
      </c>
    </row>
    <row r="72" spans="1:26" x14ac:dyDescent="0.25">
      <c r="S72" s="115" t="s">
        <v>45</v>
      </c>
      <c r="T72" s="115"/>
      <c r="U72" s="112"/>
      <c r="V72" s="112">
        <v>1410</v>
      </c>
      <c r="W72" s="112">
        <v>1407</v>
      </c>
      <c r="X72" s="112">
        <v>1504</v>
      </c>
      <c r="Y72" s="112">
        <v>1456</v>
      </c>
      <c r="Z72" s="112">
        <v>1582</v>
      </c>
    </row>
    <row r="73" spans="1:26" x14ac:dyDescent="0.25">
      <c r="S73" s="115" t="s">
        <v>46</v>
      </c>
      <c r="T73" s="115"/>
      <c r="U73" s="112"/>
      <c r="V73" s="112">
        <v>1278</v>
      </c>
      <c r="W73" s="112">
        <v>1322</v>
      </c>
      <c r="X73" s="112">
        <v>1351</v>
      </c>
      <c r="Y73" s="112">
        <v>1366</v>
      </c>
      <c r="Z73" s="112">
        <v>1407</v>
      </c>
    </row>
    <row r="74" spans="1:26" x14ac:dyDescent="0.25">
      <c r="S74" s="115" t="s">
        <v>47</v>
      </c>
      <c r="T74" s="115"/>
      <c r="U74" s="112"/>
      <c r="V74" s="112">
        <v>860</v>
      </c>
      <c r="W74" s="112">
        <v>924</v>
      </c>
      <c r="X74" s="112">
        <v>940</v>
      </c>
      <c r="Y74" s="112">
        <v>986</v>
      </c>
      <c r="Z74" s="112">
        <v>1021</v>
      </c>
    </row>
    <row r="75" spans="1:26" x14ac:dyDescent="0.25">
      <c r="S75" s="115" t="s">
        <v>48</v>
      </c>
      <c r="T75" s="115"/>
      <c r="U75" s="112"/>
      <c r="V75" s="112">
        <v>346</v>
      </c>
      <c r="W75" s="112">
        <v>378</v>
      </c>
      <c r="X75" s="112">
        <v>422</v>
      </c>
      <c r="Y75" s="112">
        <v>454</v>
      </c>
      <c r="Z75" s="112">
        <v>490</v>
      </c>
    </row>
    <row r="76" spans="1:26" x14ac:dyDescent="0.25">
      <c r="S76" s="115" t="s">
        <v>49</v>
      </c>
      <c r="T76" s="115"/>
      <c r="U76" s="112"/>
      <c r="V76" s="112">
        <v>115</v>
      </c>
      <c r="W76" s="112">
        <v>139</v>
      </c>
      <c r="X76" s="112">
        <v>144</v>
      </c>
      <c r="Y76" s="112">
        <v>156</v>
      </c>
      <c r="Z76" s="112">
        <v>158</v>
      </c>
    </row>
    <row r="77" spans="1:26" x14ac:dyDescent="0.25">
      <c r="S77" s="115" t="s">
        <v>50</v>
      </c>
      <c r="T77" s="115"/>
      <c r="U77" s="112"/>
      <c r="V77" s="112">
        <v>62</v>
      </c>
      <c r="W77" s="112">
        <v>58</v>
      </c>
      <c r="X77" s="112">
        <v>60</v>
      </c>
      <c r="Y77" s="112">
        <v>60</v>
      </c>
      <c r="Z77" s="112">
        <v>65</v>
      </c>
    </row>
    <row r="78" spans="1:26" x14ac:dyDescent="0.25">
      <c r="S78" s="115" t="s">
        <v>51</v>
      </c>
      <c r="T78" s="115"/>
      <c r="U78" s="112"/>
      <c r="V78" s="112">
        <v>28</v>
      </c>
      <c r="W78" s="112">
        <v>25</v>
      </c>
      <c r="X78" s="112">
        <v>27</v>
      </c>
      <c r="Y78" s="112">
        <v>35</v>
      </c>
      <c r="Z78" s="112">
        <v>27</v>
      </c>
    </row>
    <row r="79" spans="1:26" x14ac:dyDescent="0.25">
      <c r="S79" s="115" t="s">
        <v>52</v>
      </c>
      <c r="T79" s="115"/>
      <c r="U79" s="112"/>
      <c r="V79" s="112">
        <v>15</v>
      </c>
      <c r="W79" s="112">
        <v>23</v>
      </c>
      <c r="X79" s="112">
        <v>25</v>
      </c>
      <c r="Y79" s="112">
        <v>27</v>
      </c>
      <c r="Z79" s="112">
        <v>28</v>
      </c>
    </row>
    <row r="80" spans="1:26" x14ac:dyDescent="0.25">
      <c r="S80" s="118" t="s">
        <v>53</v>
      </c>
      <c r="T80" s="118"/>
      <c r="U80" s="112"/>
      <c r="V80" s="112">
        <v>15221</v>
      </c>
      <c r="W80" s="112">
        <v>15753</v>
      </c>
      <c r="X80" s="112">
        <v>16323</v>
      </c>
      <c r="Y80" s="112">
        <v>16177</v>
      </c>
      <c r="Z80" s="112">
        <v>17603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Wodonga</v>
      </c>
      <c r="D83" s="144"/>
      <c r="E83" s="144"/>
      <c r="F83" s="144"/>
      <c r="G83" s="144"/>
      <c r="H83" s="47"/>
      <c r="I83" s="47"/>
      <c r="J83" s="145" t="str">
        <f>'State data for spotlight'!A1</f>
        <v>Victoria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1354</v>
      </c>
      <c r="W83" s="112">
        <v>1399</v>
      </c>
      <c r="X83" s="112">
        <v>1387</v>
      </c>
      <c r="Y83" s="112">
        <v>1423</v>
      </c>
      <c r="Z83" s="112">
        <v>1420</v>
      </c>
      <c r="AD83" s="117"/>
    </row>
    <row r="84" spans="1:30" ht="15" customHeight="1" x14ac:dyDescent="0.25">
      <c r="A84" s="46"/>
      <c r="B84" s="46"/>
      <c r="C84" s="48"/>
      <c r="D84" s="139" t="s">
        <v>0</v>
      </c>
      <c r="E84" s="139"/>
      <c r="F84" s="139" t="s">
        <v>201</v>
      </c>
      <c r="G84" s="139"/>
      <c r="H84" s="48"/>
      <c r="I84" s="48"/>
      <c r="J84" s="48"/>
      <c r="K84" s="48"/>
      <c r="L84" s="139" t="s">
        <v>0</v>
      </c>
      <c r="M84" s="139"/>
      <c r="N84" s="139" t="s">
        <v>201</v>
      </c>
      <c r="O84" s="139"/>
      <c r="S84" s="115" t="s">
        <v>57</v>
      </c>
      <c r="T84" s="115"/>
      <c r="U84" s="112"/>
      <c r="V84" s="112">
        <v>1161</v>
      </c>
      <c r="W84" s="112">
        <v>1147</v>
      </c>
      <c r="X84" s="112">
        <v>1181</v>
      </c>
      <c r="Y84" s="112">
        <v>1221</v>
      </c>
      <c r="Z84" s="112">
        <v>1230</v>
      </c>
    </row>
    <row r="85" spans="1:30" ht="15" customHeight="1" x14ac:dyDescent="0.25">
      <c r="A85" s="46"/>
      <c r="B85" s="46"/>
      <c r="C85" s="58" t="s">
        <v>1</v>
      </c>
      <c r="D85" s="139" t="s">
        <v>2</v>
      </c>
      <c r="E85" s="139"/>
      <c r="F85" s="139" t="str">
        <f>"since "&amp;$V$2</f>
        <v>since 2016-17</v>
      </c>
      <c r="G85" s="139"/>
      <c r="H85" s="48"/>
      <c r="I85" s="48"/>
      <c r="J85" s="48"/>
      <c r="K85" s="58" t="s">
        <v>1</v>
      </c>
      <c r="L85" s="139" t="s">
        <v>2</v>
      </c>
      <c r="M85" s="139"/>
      <c r="N85" s="139" t="str">
        <f>"since "&amp;$V$2</f>
        <v>since 2016-17</v>
      </c>
      <c r="O85" s="139"/>
      <c r="S85" s="115" t="s">
        <v>195</v>
      </c>
      <c r="T85" s="115"/>
      <c r="U85" s="112"/>
      <c r="V85" s="112">
        <v>2226</v>
      </c>
      <c r="W85" s="112">
        <v>2353</v>
      </c>
      <c r="X85" s="112">
        <v>2459</v>
      </c>
      <c r="Y85" s="112">
        <v>2507</v>
      </c>
      <c r="Z85" s="112">
        <v>2611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35,243</v>
      </c>
      <c r="D86" s="96">
        <f t="shared" ref="D86:D91" si="4">AD4</f>
        <v>7.5137278828554033E-2</v>
      </c>
      <c r="E86" s="97">
        <f t="shared" ref="E86:E91" si="5">AD4</f>
        <v>7.5137278828554033E-2</v>
      </c>
      <c r="F86" s="96">
        <f t="shared" ref="F86:F91" si="6">AF4</f>
        <v>0.14258388717782466</v>
      </c>
      <c r="G86" s="97">
        <f t="shared" ref="G86:G91" si="7">AF4</f>
        <v>0.14258388717782466</v>
      </c>
      <c r="H86" s="57"/>
      <c r="I86" s="57"/>
      <c r="J86" s="140" t="str">
        <f>'State data for spotlight'!J4</f>
        <v>5,274,707</v>
      </c>
      <c r="K86" s="140"/>
      <c r="L86" s="96">
        <f>'State data for spotlight'!L4</f>
        <v>1.4421743640712803E-2</v>
      </c>
      <c r="M86" s="97">
        <f>'State data for spotlight'!L4</f>
        <v>1.4421743640712803E-2</v>
      </c>
      <c r="N86" s="96">
        <f>'State data for spotlight'!N4</f>
        <v>8.438148994686534E-2</v>
      </c>
      <c r="O86" s="97">
        <f>'State data for spotlight'!N4</f>
        <v>8.438148994686534E-2</v>
      </c>
      <c r="S86" s="115" t="s">
        <v>196</v>
      </c>
      <c r="T86" s="115"/>
      <c r="U86" s="112"/>
      <c r="V86" s="112">
        <v>721</v>
      </c>
      <c r="W86" s="112">
        <v>801</v>
      </c>
      <c r="X86" s="112">
        <v>794</v>
      </c>
      <c r="Y86" s="112">
        <v>850</v>
      </c>
      <c r="Z86" s="112">
        <v>923</v>
      </c>
    </row>
    <row r="87" spans="1:30" ht="15" customHeight="1" x14ac:dyDescent="0.25">
      <c r="A87" s="98" t="s">
        <v>4</v>
      </c>
      <c r="B87" s="49"/>
      <c r="C87" s="57" t="str">
        <f t="shared" si="3"/>
        <v>17,607</v>
      </c>
      <c r="D87" s="96">
        <f t="shared" si="4"/>
        <v>6.059875911089696E-2</v>
      </c>
      <c r="E87" s="97">
        <f t="shared" si="5"/>
        <v>6.059875911089696E-2</v>
      </c>
      <c r="F87" s="96">
        <f t="shared" si="6"/>
        <v>0.12728087585632886</v>
      </c>
      <c r="G87" s="97">
        <f t="shared" si="7"/>
        <v>0.12728087585632886</v>
      </c>
      <c r="H87" s="57"/>
      <c r="I87" s="57"/>
      <c r="J87" s="140" t="str">
        <f>'State data for spotlight'!J5</f>
        <v>2,678,317</v>
      </c>
      <c r="K87" s="140"/>
      <c r="L87" s="96">
        <f>'State data for spotlight'!L5</f>
        <v>7.6054295905234603E-3</v>
      </c>
      <c r="M87" s="97">
        <f>'State data for spotlight'!L5</f>
        <v>7.6054295905234603E-3</v>
      </c>
      <c r="N87" s="96">
        <f>'State data for spotlight'!N5</f>
        <v>7.1082164833552008E-2</v>
      </c>
      <c r="O87" s="97">
        <f>'State data for spotlight'!N5</f>
        <v>7.1082164833552008E-2</v>
      </c>
      <c r="S87" s="115" t="s">
        <v>197</v>
      </c>
      <c r="T87" s="115"/>
      <c r="U87" s="112"/>
      <c r="V87" s="112">
        <v>440</v>
      </c>
      <c r="W87" s="112">
        <v>469</v>
      </c>
      <c r="X87" s="112">
        <v>444</v>
      </c>
      <c r="Y87" s="112">
        <v>442</v>
      </c>
      <c r="Z87" s="112">
        <v>455</v>
      </c>
    </row>
    <row r="88" spans="1:30" ht="15" customHeight="1" x14ac:dyDescent="0.25">
      <c r="A88" s="98" t="s">
        <v>5</v>
      </c>
      <c r="B88" s="49"/>
      <c r="C88" s="57" t="str">
        <f t="shared" si="3"/>
        <v>17,603</v>
      </c>
      <c r="D88" s="96">
        <f t="shared" si="4"/>
        <v>8.8418969888085064E-2</v>
      </c>
      <c r="E88" s="97">
        <f t="shared" si="5"/>
        <v>8.8418969888085064E-2</v>
      </c>
      <c r="F88" s="96">
        <f t="shared" si="6"/>
        <v>0.15649431706195394</v>
      </c>
      <c r="G88" s="97">
        <f t="shared" si="7"/>
        <v>0.15649431706195394</v>
      </c>
      <c r="H88" s="57"/>
      <c r="I88" s="57"/>
      <c r="J88" s="140" t="str">
        <f>'State data for spotlight'!J6</f>
        <v>2,593,620</v>
      </c>
      <c r="K88" s="140"/>
      <c r="L88" s="96">
        <f>'State data for spotlight'!L6</f>
        <v>2.0458990541862843E-2</v>
      </c>
      <c r="M88" s="97">
        <f>'State data for spotlight'!L6</f>
        <v>2.0458990541862843E-2</v>
      </c>
      <c r="N88" s="96">
        <f>'State data for spotlight'!N6</f>
        <v>9.7278654845571522E-2</v>
      </c>
      <c r="O88" s="97">
        <f>'State data for spotlight'!N6</f>
        <v>9.7278654845571522E-2</v>
      </c>
      <c r="S88" s="115" t="s">
        <v>198</v>
      </c>
      <c r="T88" s="115"/>
      <c r="U88" s="112"/>
      <c r="V88" s="112">
        <v>623</v>
      </c>
      <c r="W88" s="112">
        <v>687</v>
      </c>
      <c r="X88" s="112">
        <v>670</v>
      </c>
      <c r="Y88" s="112">
        <v>703</v>
      </c>
      <c r="Z88" s="112">
        <v>719</v>
      </c>
    </row>
    <row r="89" spans="1:30" ht="15" customHeight="1" x14ac:dyDescent="0.25">
      <c r="A89" s="49" t="s">
        <v>6</v>
      </c>
      <c r="B89" s="49"/>
      <c r="C89" s="57" t="str">
        <f t="shared" si="3"/>
        <v>24,240</v>
      </c>
      <c r="D89" s="96">
        <f t="shared" si="4"/>
        <v>3.1621058007405223E-2</v>
      </c>
      <c r="E89" s="97">
        <f t="shared" si="5"/>
        <v>3.1621058007405223E-2</v>
      </c>
      <c r="F89" s="96">
        <f t="shared" si="6"/>
        <v>0.10857038324339152</v>
      </c>
      <c r="G89" s="97">
        <f t="shared" si="7"/>
        <v>0.10857038324339152</v>
      </c>
      <c r="H89" s="57"/>
      <c r="I89" s="57"/>
      <c r="J89" s="140" t="str">
        <f>'State data for spotlight'!J7</f>
        <v>3,674,745</v>
      </c>
      <c r="K89" s="140"/>
      <c r="L89" s="96">
        <f>'State data for spotlight'!L7</f>
        <v>-4.8048916624486848E-3</v>
      </c>
      <c r="M89" s="97">
        <f>'State data for spotlight'!L7</f>
        <v>-4.8048916624486848E-3</v>
      </c>
      <c r="N89" s="96">
        <f>'State data for spotlight'!N7</f>
        <v>6.9960159780158238E-2</v>
      </c>
      <c r="O89" s="97">
        <f>'State data for spotlight'!N7</f>
        <v>6.9960159780158238E-2</v>
      </c>
      <c r="S89" s="115" t="s">
        <v>199</v>
      </c>
      <c r="T89" s="115"/>
      <c r="U89" s="112"/>
      <c r="V89" s="112">
        <v>1325</v>
      </c>
      <c r="W89" s="112">
        <v>1396</v>
      </c>
      <c r="X89" s="112">
        <v>1439</v>
      </c>
      <c r="Y89" s="112">
        <v>1434</v>
      </c>
      <c r="Z89" s="112">
        <v>1443</v>
      </c>
    </row>
    <row r="90" spans="1:30" ht="15" customHeight="1" x14ac:dyDescent="0.25">
      <c r="A90" s="49" t="s">
        <v>98</v>
      </c>
      <c r="B90" s="49"/>
      <c r="C90" s="57" t="str">
        <f t="shared" si="3"/>
        <v>$46,207</v>
      </c>
      <c r="D90" s="96">
        <f t="shared" si="4"/>
        <v>3.7320720458611012E-2</v>
      </c>
      <c r="E90" s="97">
        <f t="shared" si="5"/>
        <v>3.7320720458611012E-2</v>
      </c>
      <c r="F90" s="96">
        <f t="shared" si="6"/>
        <v>0.14134642460170443</v>
      </c>
      <c r="G90" s="97">
        <f t="shared" si="7"/>
        <v>0.14134642460170443</v>
      </c>
      <c r="H90" s="57"/>
      <c r="I90" s="57"/>
      <c r="J90" s="57"/>
      <c r="K90" s="57" t="str">
        <f>'State data for spotlight'!J8</f>
        <v>$47,209</v>
      </c>
      <c r="L90" s="96">
        <f>'State data for spotlight'!L8</f>
        <v>5.506898121546655E-2</v>
      </c>
      <c r="M90" s="97">
        <f>'State data for spotlight'!L8</f>
        <v>5.506898121546655E-2</v>
      </c>
      <c r="N90" s="96">
        <f>'State data for spotlight'!N8</f>
        <v>0.1204561491199776</v>
      </c>
      <c r="O90" s="97">
        <f>'State data for spotlight'!N8</f>
        <v>0.1204561491199776</v>
      </c>
      <c r="S90" s="115" t="s">
        <v>58</v>
      </c>
      <c r="T90" s="115"/>
      <c r="U90" s="112"/>
      <c r="V90" s="112">
        <v>1627</v>
      </c>
      <c r="W90" s="112">
        <v>1735</v>
      </c>
      <c r="X90" s="112">
        <v>1730</v>
      </c>
      <c r="Y90" s="112">
        <v>1780</v>
      </c>
      <c r="Z90" s="112">
        <v>1824</v>
      </c>
    </row>
    <row r="91" spans="1:30" ht="15" customHeight="1" x14ac:dyDescent="0.25">
      <c r="A91" s="49" t="s">
        <v>7</v>
      </c>
      <c r="B91" s="49"/>
      <c r="C91" s="57" t="str">
        <f t="shared" si="3"/>
        <v>$1,415.7 mil</v>
      </c>
      <c r="D91" s="96">
        <f t="shared" si="4"/>
        <v>6.7168538330524941E-2</v>
      </c>
      <c r="E91" s="97">
        <f t="shared" si="5"/>
        <v>6.7168538330524941E-2</v>
      </c>
      <c r="F91" s="96">
        <f t="shared" si="6"/>
        <v>0.26916865099491938</v>
      </c>
      <c r="G91" s="97">
        <f t="shared" si="7"/>
        <v>0.26916865099491938</v>
      </c>
      <c r="H91" s="57"/>
      <c r="I91" s="57"/>
      <c r="J91" s="57"/>
      <c r="K91" s="57" t="str">
        <f>'State data for spotlight'!J9</f>
        <v>$245.4 bil</v>
      </c>
      <c r="L91" s="96">
        <f>'State data for spotlight'!L9</f>
        <v>4.7371657837374626E-2</v>
      </c>
      <c r="M91" s="97">
        <f>'State data for spotlight'!L9</f>
        <v>4.7371657837374626E-2</v>
      </c>
      <c r="N91" s="96">
        <f>'State data for spotlight'!N9</f>
        <v>0.24227335855331145</v>
      </c>
      <c r="O91" s="97">
        <f>'State data for spotlight'!N9</f>
        <v>0.24227335855331145</v>
      </c>
      <c r="S91" s="118" t="s">
        <v>53</v>
      </c>
      <c r="T91" s="118"/>
      <c r="U91" s="112"/>
      <c r="V91" s="112">
        <v>11399</v>
      </c>
      <c r="W91" s="112">
        <v>11801</v>
      </c>
      <c r="X91" s="112">
        <v>11888</v>
      </c>
      <c r="Y91" s="112">
        <v>12157</v>
      </c>
      <c r="Z91" s="112">
        <v>12424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5" t="s">
        <v>202</v>
      </c>
      <c r="S93" s="115" t="s">
        <v>56</v>
      </c>
      <c r="T93" s="115"/>
      <c r="U93" s="112"/>
      <c r="V93" s="112">
        <v>808</v>
      </c>
      <c r="W93" s="112">
        <v>841</v>
      </c>
      <c r="X93" s="112">
        <v>882</v>
      </c>
      <c r="Y93" s="112">
        <v>898</v>
      </c>
      <c r="Z93" s="112">
        <v>913</v>
      </c>
    </row>
    <row r="94" spans="1:30" ht="15" customHeight="1" x14ac:dyDescent="0.25">
      <c r="A94" s="136" t="s">
        <v>203</v>
      </c>
      <c r="S94" s="115" t="s">
        <v>57</v>
      </c>
      <c r="T94" s="115"/>
      <c r="U94" s="112"/>
      <c r="V94" s="112">
        <v>1998</v>
      </c>
      <c r="W94" s="112">
        <v>2080</v>
      </c>
      <c r="X94" s="112">
        <v>2152</v>
      </c>
      <c r="Y94" s="112">
        <v>2260</v>
      </c>
      <c r="Z94" s="112">
        <v>2365</v>
      </c>
    </row>
    <row r="95" spans="1:30" ht="15" customHeight="1" x14ac:dyDescent="0.25">
      <c r="A95" s="134" t="s">
        <v>286</v>
      </c>
      <c r="S95" s="115" t="s">
        <v>195</v>
      </c>
      <c r="T95" s="115"/>
      <c r="U95" s="112"/>
      <c r="V95" s="112">
        <v>357</v>
      </c>
      <c r="W95" s="112">
        <v>380</v>
      </c>
      <c r="X95" s="112">
        <v>371</v>
      </c>
      <c r="Y95" s="112">
        <v>381</v>
      </c>
      <c r="Z95" s="112">
        <v>399</v>
      </c>
    </row>
    <row r="96" spans="1:30" ht="15" customHeight="1" x14ac:dyDescent="0.25">
      <c r="A96" s="135" t="s">
        <v>278</v>
      </c>
      <c r="S96" s="115" t="s">
        <v>196</v>
      </c>
      <c r="T96" s="115"/>
      <c r="U96" s="112"/>
      <c r="V96" s="112">
        <v>1676</v>
      </c>
      <c r="W96" s="112">
        <v>1825</v>
      </c>
      <c r="X96" s="112">
        <v>1957</v>
      </c>
      <c r="Y96" s="112">
        <v>2033</v>
      </c>
      <c r="Z96" s="112">
        <v>2223</v>
      </c>
    </row>
    <row r="97" spans="1:32" ht="15" customHeight="1" x14ac:dyDescent="0.25">
      <c r="A97" s="134" t="s">
        <v>290</v>
      </c>
      <c r="S97" s="115" t="s">
        <v>197</v>
      </c>
      <c r="T97" s="115"/>
      <c r="U97" s="112"/>
      <c r="V97" s="112">
        <v>1973</v>
      </c>
      <c r="W97" s="112">
        <v>1990</v>
      </c>
      <c r="X97" s="112">
        <v>2006</v>
      </c>
      <c r="Y97" s="112">
        <v>2017</v>
      </c>
      <c r="Z97" s="112">
        <v>2046</v>
      </c>
    </row>
    <row r="98" spans="1:32" ht="15" customHeight="1" x14ac:dyDescent="0.25">
      <c r="A98" s="134" t="s">
        <v>291</v>
      </c>
      <c r="S98" s="115" t="s">
        <v>198</v>
      </c>
      <c r="T98" s="115"/>
      <c r="U98" s="112"/>
      <c r="V98" s="112">
        <v>1228</v>
      </c>
      <c r="W98" s="112">
        <v>1338</v>
      </c>
      <c r="X98" s="112">
        <v>1357</v>
      </c>
      <c r="Y98" s="112">
        <v>1370</v>
      </c>
      <c r="Z98" s="112">
        <v>1371</v>
      </c>
    </row>
    <row r="99" spans="1:32" ht="15" customHeight="1" x14ac:dyDescent="0.25">
      <c r="S99" s="115" t="s">
        <v>199</v>
      </c>
      <c r="T99" s="115"/>
      <c r="U99" s="112"/>
      <c r="V99" s="112">
        <v>114</v>
      </c>
      <c r="W99" s="112">
        <v>114</v>
      </c>
      <c r="X99" s="112">
        <v>109</v>
      </c>
      <c r="Y99" s="112">
        <v>125</v>
      </c>
      <c r="Z99" s="112">
        <v>122</v>
      </c>
    </row>
    <row r="100" spans="1:32" ht="15" customHeight="1" x14ac:dyDescent="0.25">
      <c r="S100" s="115" t="s">
        <v>58</v>
      </c>
      <c r="T100" s="115"/>
      <c r="U100" s="112"/>
      <c r="V100" s="112">
        <v>759</v>
      </c>
      <c r="W100" s="112">
        <v>824</v>
      </c>
      <c r="X100" s="112">
        <v>857</v>
      </c>
      <c r="Y100" s="112">
        <v>884</v>
      </c>
      <c r="Z100" s="112">
        <v>920</v>
      </c>
    </row>
    <row r="101" spans="1:32" x14ac:dyDescent="0.25">
      <c r="A101" s="18"/>
      <c r="S101" s="118" t="s">
        <v>53</v>
      </c>
      <c r="T101" s="118"/>
      <c r="U101" s="112"/>
      <c r="V101" s="112">
        <v>10471</v>
      </c>
      <c r="W101" s="112">
        <v>10854</v>
      </c>
      <c r="X101" s="112">
        <v>11086</v>
      </c>
      <c r="Y101" s="112">
        <v>11337</v>
      </c>
      <c r="Z101" s="112">
        <v>11791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204</v>
      </c>
      <c r="Y103" s="106" t="s">
        <v>281</v>
      </c>
      <c r="Z103" s="106" t="s">
        <v>287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23024</v>
      </c>
      <c r="W104" s="112">
        <v>23964</v>
      </c>
      <c r="X104" s="112">
        <v>24328</v>
      </c>
      <c r="Y104" s="112">
        <v>25950</v>
      </c>
      <c r="Z104" s="112">
        <v>25950</v>
      </c>
      <c r="AB104" s="109" t="str">
        <f>TEXT(Z104,"###,###")</f>
        <v>25,950</v>
      </c>
      <c r="AD104" s="130">
        <f>Z104/($Z$4)*100</f>
        <v>73.631643163181337</v>
      </c>
      <c r="AF104" s="109"/>
    </row>
    <row r="105" spans="1:32" x14ac:dyDescent="0.25">
      <c r="S105" s="115" t="s">
        <v>17</v>
      </c>
      <c r="T105" s="115"/>
      <c r="U105" s="112"/>
      <c r="V105" s="112">
        <v>6105</v>
      </c>
      <c r="W105" s="112">
        <v>6210</v>
      </c>
      <c r="X105" s="112">
        <v>6523</v>
      </c>
      <c r="Y105" s="112">
        <v>6168</v>
      </c>
      <c r="Z105" s="112">
        <v>6632</v>
      </c>
      <c r="AB105" s="109" t="str">
        <f>TEXT(Z105,"###,###")</f>
        <v>6,632</v>
      </c>
      <c r="AD105" s="130">
        <f>Z105/($Z$4)*100</f>
        <v>18.817921289334052</v>
      </c>
      <c r="AF105" s="109"/>
    </row>
    <row r="106" spans="1:32" x14ac:dyDescent="0.25">
      <c r="S106" s="118" t="s">
        <v>53</v>
      </c>
      <c r="T106" s="118"/>
      <c r="U106" s="120"/>
      <c r="V106" s="120">
        <v>29129</v>
      </c>
      <c r="W106" s="120">
        <v>30174</v>
      </c>
      <c r="X106" s="120">
        <v>30851</v>
      </c>
      <c r="Y106" s="120">
        <v>32118</v>
      </c>
      <c r="Z106" s="120">
        <v>32582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3858</v>
      </c>
      <c r="W108" s="112">
        <v>4831</v>
      </c>
      <c r="X108" s="112">
        <v>4236</v>
      </c>
      <c r="Y108" s="112">
        <v>4335</v>
      </c>
      <c r="Z108" s="112">
        <v>4282</v>
      </c>
      <c r="AB108" s="109" t="str">
        <f>TEXT(Z108,"###,###")</f>
        <v>4,282</v>
      </c>
      <c r="AD108" s="130">
        <f>Z108/($Z$4)*100</f>
        <v>12.149930482649037</v>
      </c>
      <c r="AF108" s="109"/>
    </row>
    <row r="109" spans="1:32" x14ac:dyDescent="0.25">
      <c r="S109" s="115" t="s">
        <v>20</v>
      </c>
      <c r="T109" s="115"/>
      <c r="U109" s="112"/>
      <c r="V109" s="112">
        <v>4680</v>
      </c>
      <c r="W109" s="112">
        <v>4678</v>
      </c>
      <c r="X109" s="112">
        <v>4808</v>
      </c>
      <c r="Y109" s="112">
        <v>4867</v>
      </c>
      <c r="Z109" s="112">
        <v>5609</v>
      </c>
      <c r="AB109" s="109" t="str">
        <f>TEXT(Z109,"###,###")</f>
        <v>5,609</v>
      </c>
      <c r="AD109" s="130">
        <f>Z109/($Z$4)*100</f>
        <v>15.915217206253724</v>
      </c>
      <c r="AF109" s="109"/>
    </row>
    <row r="110" spans="1:32" x14ac:dyDescent="0.25">
      <c r="S110" s="115" t="s">
        <v>21</v>
      </c>
      <c r="T110" s="115"/>
      <c r="U110" s="112"/>
      <c r="V110" s="112">
        <v>6675</v>
      </c>
      <c r="W110" s="112">
        <v>6737</v>
      </c>
      <c r="X110" s="112">
        <v>6984</v>
      </c>
      <c r="Y110" s="112">
        <v>6979</v>
      </c>
      <c r="Z110" s="112">
        <v>7428</v>
      </c>
      <c r="AB110" s="109" t="str">
        <f>TEXT(Z110,"###,###")</f>
        <v>7,428</v>
      </c>
      <c r="AD110" s="130">
        <f>Z110/($Z$4)*100</f>
        <v>21.076525834917572</v>
      </c>
      <c r="AF110" s="109"/>
    </row>
    <row r="111" spans="1:32" x14ac:dyDescent="0.25">
      <c r="S111" s="115" t="s">
        <v>22</v>
      </c>
      <c r="T111" s="115"/>
      <c r="U111" s="112"/>
      <c r="V111" s="112">
        <v>13614</v>
      </c>
      <c r="W111" s="112">
        <v>13859</v>
      </c>
      <c r="X111" s="112">
        <v>14728</v>
      </c>
      <c r="Y111" s="112">
        <v>14452</v>
      </c>
      <c r="Z111" s="112">
        <v>15864</v>
      </c>
      <c r="AB111" s="109" t="str">
        <f>TEXT(Z111,"###,###")</f>
        <v>15,864</v>
      </c>
      <c r="AD111" s="130">
        <f>Z111/($Z$4)*100</f>
        <v>45.013194109468543</v>
      </c>
      <c r="AF111" s="109"/>
    </row>
    <row r="112" spans="1:32" x14ac:dyDescent="0.25">
      <c r="S112" s="118" t="s">
        <v>53</v>
      </c>
      <c r="T112" s="118"/>
      <c r="U112" s="112"/>
      <c r="V112" s="112">
        <v>30842</v>
      </c>
      <c r="W112" s="112">
        <v>32188</v>
      </c>
      <c r="X112" s="112">
        <v>32732</v>
      </c>
      <c r="Y112" s="112">
        <v>32781</v>
      </c>
      <c r="Z112" s="112">
        <v>35243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40.409999999999997</v>
      </c>
      <c r="W118" s="131">
        <v>40.53</v>
      </c>
      <c r="X118" s="131">
        <v>40.630000000000003</v>
      </c>
      <c r="Y118" s="131">
        <v>40.770000000000003</v>
      </c>
      <c r="Z118" s="131">
        <v>40.6</v>
      </c>
      <c r="AB118" s="109" t="str">
        <f>TEXT(Z118,"##.0")</f>
        <v>40.6</v>
      </c>
    </row>
    <row r="120" spans="19:32" x14ac:dyDescent="0.25">
      <c r="S120" s="101" t="s">
        <v>100</v>
      </c>
      <c r="T120" s="112"/>
      <c r="U120" s="112"/>
      <c r="V120" s="112">
        <v>19240</v>
      </c>
      <c r="W120" s="112">
        <v>19943</v>
      </c>
      <c r="X120" s="112">
        <v>20303</v>
      </c>
      <c r="Y120" s="112">
        <v>20733</v>
      </c>
      <c r="Z120" s="112">
        <v>21214</v>
      </c>
      <c r="AB120" s="109" t="str">
        <f>TEXT(Z120,"###,###")</f>
        <v>21,214</v>
      </c>
    </row>
    <row r="121" spans="19:32" x14ac:dyDescent="0.25">
      <c r="S121" s="101" t="s">
        <v>101</v>
      </c>
      <c r="T121" s="112"/>
      <c r="U121" s="112"/>
      <c r="V121" s="112">
        <v>1333</v>
      </c>
      <c r="W121" s="112">
        <v>1372</v>
      </c>
      <c r="X121" s="112">
        <v>1352</v>
      </c>
      <c r="Y121" s="112">
        <v>1315</v>
      </c>
      <c r="Z121" s="112">
        <v>1388</v>
      </c>
      <c r="AB121" s="109" t="str">
        <f>TEXT(Z121,"###,###")</f>
        <v>1,388</v>
      </c>
    </row>
    <row r="122" spans="19:32" x14ac:dyDescent="0.25">
      <c r="S122" s="101" t="s">
        <v>102</v>
      </c>
      <c r="T122" s="112"/>
      <c r="U122" s="112"/>
      <c r="V122" s="112">
        <v>1289</v>
      </c>
      <c r="W122" s="112">
        <v>1339</v>
      </c>
      <c r="X122" s="112">
        <v>1325</v>
      </c>
      <c r="Y122" s="112">
        <v>1447</v>
      </c>
      <c r="Z122" s="112">
        <v>1637</v>
      </c>
      <c r="AB122" s="109" t="str">
        <f>TEXT(Z122,"###,###")</f>
        <v>1,637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20529</v>
      </c>
      <c r="W124" s="112">
        <v>21282</v>
      </c>
      <c r="X124" s="112">
        <v>21628</v>
      </c>
      <c r="Y124" s="112">
        <v>22180</v>
      </c>
      <c r="Z124" s="112">
        <v>22851</v>
      </c>
      <c r="AB124" s="109" t="str">
        <f>TEXT(Z124,"###,###")</f>
        <v>22,851</v>
      </c>
      <c r="AD124" s="127">
        <f>Z124/$Z$7*100</f>
        <v>94.269801980198025</v>
      </c>
    </row>
    <row r="125" spans="19:32" x14ac:dyDescent="0.25">
      <c r="S125" s="101" t="s">
        <v>104</v>
      </c>
      <c r="T125" s="112"/>
      <c r="U125" s="112"/>
      <c r="V125" s="112">
        <v>2622</v>
      </c>
      <c r="W125" s="112">
        <v>2711</v>
      </c>
      <c r="X125" s="112">
        <v>2677</v>
      </c>
      <c r="Y125" s="112">
        <v>2762</v>
      </c>
      <c r="Z125" s="112">
        <v>3025</v>
      </c>
      <c r="AB125" s="109" t="str">
        <f>TEXT(Z125,"###,###")</f>
        <v>3,025</v>
      </c>
      <c r="AD125" s="127">
        <f>Z125/$Z$7*100</f>
        <v>12.47937293729373</v>
      </c>
    </row>
    <row r="127" spans="19:32" x14ac:dyDescent="0.25">
      <c r="S127" s="101" t="s">
        <v>105</v>
      </c>
      <c r="T127" s="112"/>
      <c r="U127" s="112"/>
      <c r="V127" s="112">
        <v>11399</v>
      </c>
      <c r="W127" s="112">
        <v>11800</v>
      </c>
      <c r="X127" s="112">
        <v>11883</v>
      </c>
      <c r="Y127" s="112">
        <v>12160</v>
      </c>
      <c r="Z127" s="112">
        <v>12424</v>
      </c>
      <c r="AB127" s="109" t="str">
        <f>TEXT(Z127,"###,###")</f>
        <v>12,424</v>
      </c>
      <c r="AD127" s="127">
        <f>Z127/$Z$7*100</f>
        <v>51.254125412541249</v>
      </c>
    </row>
    <row r="128" spans="19:32" x14ac:dyDescent="0.25">
      <c r="S128" s="101" t="s">
        <v>106</v>
      </c>
      <c r="T128" s="112"/>
      <c r="U128" s="112"/>
      <c r="V128" s="112">
        <v>10473</v>
      </c>
      <c r="W128" s="112">
        <v>10848</v>
      </c>
      <c r="X128" s="112">
        <v>11091</v>
      </c>
      <c r="Y128" s="112">
        <v>11335</v>
      </c>
      <c r="Z128" s="112">
        <v>11790</v>
      </c>
      <c r="AB128" s="109" t="str">
        <f>TEXT(Z128,"###,###")</f>
        <v>11,790</v>
      </c>
      <c r="AD128" s="127">
        <f>Z128/$Z$7*100</f>
        <v>48.638613861386141</v>
      </c>
    </row>
    <row r="130" spans="19:20" x14ac:dyDescent="0.25">
      <c r="S130" s="101" t="s">
        <v>282</v>
      </c>
      <c r="T130" s="127">
        <v>87.516501650165011</v>
      </c>
    </row>
    <row r="131" spans="19:20" x14ac:dyDescent="0.25">
      <c r="S131" s="101" t="s">
        <v>283</v>
      </c>
      <c r="T131" s="127">
        <v>5.7260726072607255</v>
      </c>
    </row>
    <row r="132" spans="19:20" x14ac:dyDescent="0.25">
      <c r="S132" s="101" t="s">
        <v>284</v>
      </c>
      <c r="T132" s="127">
        <v>6.753300330033003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855649A-6063-4288-BD80-CFD72F03B8C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7CC97B56-0B3D-42DB-8919-D7017C95C93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15387593-B32C-45FE-86A9-02EFF8878C5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BDA6E1D8-5A62-49B3-88CD-D94BEC30567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A25B97-910E-451B-BB63-512A21D8314F}">
  <sheetPr codeName="Sheet140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188</v>
      </c>
      <c r="T1" s="99"/>
      <c r="U1" s="99"/>
      <c r="V1" s="99"/>
      <c r="W1" s="99"/>
      <c r="X1" s="99"/>
      <c r="Y1" s="100" t="s">
        <v>273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204</v>
      </c>
      <c r="Y2" s="103" t="s">
        <v>281</v>
      </c>
      <c r="Z2" s="103" t="s">
        <v>287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60" t="s">
        <v>292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188</v>
      </c>
      <c r="Y3" s="105" t="s">
        <v>273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8.76 Wyndham, Victoria,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180452</v>
      </c>
      <c r="W4" s="108">
        <v>195342</v>
      </c>
      <c r="X4" s="108">
        <v>212271</v>
      </c>
      <c r="Y4" s="108">
        <v>221882</v>
      </c>
      <c r="Z4" s="108">
        <v>237624</v>
      </c>
      <c r="AB4" s="109" t="str">
        <f>TEXT(Z4,"###,###")</f>
        <v>237,624</v>
      </c>
      <c r="AD4" s="110">
        <f>Z4/Y4-1</f>
        <v>7.0947620807456202E-2</v>
      </c>
      <c r="AF4" s="110">
        <f>Z4/V4-1</f>
        <v>0.31682663533792921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99681</v>
      </c>
      <c r="W5" s="108">
        <v>108536</v>
      </c>
      <c r="X5" s="108">
        <v>116929</v>
      </c>
      <c r="Y5" s="108">
        <v>122753</v>
      </c>
      <c r="Z5" s="108">
        <v>130181</v>
      </c>
      <c r="AB5" s="109" t="str">
        <f>TEXT(Z5,"###,###")</f>
        <v>130,181</v>
      </c>
      <c r="AD5" s="110">
        <f t="shared" ref="AD5:AD9" si="0">Z5/Y5-1</f>
        <v>6.0511759386735919E-2</v>
      </c>
      <c r="AF5" s="110">
        <f t="shared" ref="AF5:AF9" si="1">Z5/V5-1</f>
        <v>0.30597606364302132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80776</v>
      </c>
      <c r="W6" s="108">
        <v>86810</v>
      </c>
      <c r="X6" s="108">
        <v>95340</v>
      </c>
      <c r="Y6" s="108">
        <v>99128</v>
      </c>
      <c r="Z6" s="108">
        <v>107314</v>
      </c>
      <c r="AB6" s="109" t="str">
        <f>TEXT(Z6,"###,###")</f>
        <v>107,314</v>
      </c>
      <c r="AD6" s="110">
        <f t="shared" si="0"/>
        <v>8.2580098458558737E-2</v>
      </c>
      <c r="AF6" s="110">
        <f t="shared" si="1"/>
        <v>0.3285381796573239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126987</v>
      </c>
      <c r="W7" s="108">
        <v>135908</v>
      </c>
      <c r="X7" s="108">
        <v>146601</v>
      </c>
      <c r="Y7" s="108">
        <v>156053</v>
      </c>
      <c r="Z7" s="108">
        <v>161328</v>
      </c>
      <c r="AB7" s="109" t="str">
        <f>TEXT(Z7,"###,###")</f>
        <v>161,328</v>
      </c>
      <c r="AD7" s="110">
        <f t="shared" si="0"/>
        <v>3.3802618341204571E-2</v>
      </c>
      <c r="AF7" s="110">
        <f t="shared" si="1"/>
        <v>0.27042925653807082</v>
      </c>
    </row>
    <row r="8" spans="1:32" ht="17.25" customHeight="1" x14ac:dyDescent="0.25">
      <c r="A8" s="64" t="s">
        <v>12</v>
      </c>
      <c r="B8" s="65"/>
      <c r="C8" s="29"/>
      <c r="D8" s="66" t="str">
        <f>AB4</f>
        <v>237,624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161,328</v>
      </c>
      <c r="P8" s="67"/>
      <c r="S8" s="107" t="s">
        <v>84</v>
      </c>
      <c r="T8" s="108"/>
      <c r="U8" s="108"/>
      <c r="V8" s="108">
        <v>45728.22</v>
      </c>
      <c r="W8" s="108">
        <v>47085</v>
      </c>
      <c r="X8" s="108">
        <v>47372</v>
      </c>
      <c r="Y8" s="108">
        <v>46875.74</v>
      </c>
      <c r="Z8" s="108">
        <v>48183.38</v>
      </c>
      <c r="AB8" s="109" t="str">
        <f>TEXT(Z8,"$###,###")</f>
        <v>$48,183</v>
      </c>
      <c r="AD8" s="110">
        <f t="shared" si="0"/>
        <v>2.7895879617047203E-2</v>
      </c>
      <c r="AF8" s="110">
        <f t="shared" si="1"/>
        <v>5.3690259537764629E-2</v>
      </c>
    </row>
    <row r="9" spans="1:32" x14ac:dyDescent="0.25">
      <c r="A9" s="30" t="s">
        <v>14</v>
      </c>
      <c r="B9" s="71"/>
      <c r="C9" s="72"/>
      <c r="D9" s="73">
        <f>AD104</f>
        <v>83.252533414133254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54.312952494297328</v>
      </c>
      <c r="P9" s="74" t="s">
        <v>85</v>
      </c>
      <c r="S9" s="107" t="s">
        <v>7</v>
      </c>
      <c r="T9" s="108"/>
      <c r="U9" s="108"/>
      <c r="V9" s="108">
        <v>7033005830</v>
      </c>
      <c r="W9" s="108">
        <v>7779659512</v>
      </c>
      <c r="X9" s="108">
        <v>8605385785</v>
      </c>
      <c r="Y9" s="108">
        <v>9388904965</v>
      </c>
      <c r="Z9" s="108">
        <v>10101978510</v>
      </c>
      <c r="AB9" s="109" t="str">
        <f>TEXT(Z9/1000000,"$#,###.0")&amp;" mil"</f>
        <v>$10,102.0 mil</v>
      </c>
      <c r="AD9" s="110">
        <f t="shared" si="0"/>
        <v>7.5948531554872245E-2</v>
      </c>
      <c r="AF9" s="110">
        <f t="shared" si="1"/>
        <v>0.43636714573859514</v>
      </c>
    </row>
    <row r="10" spans="1:32" x14ac:dyDescent="0.25">
      <c r="A10" s="30" t="s">
        <v>17</v>
      </c>
      <c r="B10" s="71"/>
      <c r="C10" s="72"/>
      <c r="D10" s="73">
        <f>AD105</f>
        <v>9.850856815809852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45.613904591887334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84.208568878310032</v>
      </c>
      <c r="P11" s="74" t="s">
        <v>85</v>
      </c>
      <c r="S11" s="107" t="s">
        <v>29</v>
      </c>
      <c r="T11" s="112"/>
      <c r="U11" s="112"/>
      <c r="V11" s="112">
        <v>162998</v>
      </c>
      <c r="W11" s="112">
        <v>176112</v>
      </c>
      <c r="X11" s="112">
        <v>190548</v>
      </c>
      <c r="Y11" s="112">
        <v>198475</v>
      </c>
      <c r="Z11" s="112">
        <v>212147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6.6931964693047696</v>
      </c>
      <c r="P12" s="74" t="s">
        <v>85</v>
      </c>
      <c r="S12" s="107" t="s">
        <v>30</v>
      </c>
      <c r="T12" s="112"/>
      <c r="U12" s="112"/>
      <c r="V12" s="112">
        <v>17460</v>
      </c>
      <c r="W12" s="112">
        <v>19232</v>
      </c>
      <c r="X12" s="112">
        <v>21717</v>
      </c>
      <c r="Y12" s="112">
        <v>23410</v>
      </c>
      <c r="Z12" s="112">
        <v>25477</v>
      </c>
    </row>
    <row r="13" spans="1:32" ht="15" customHeight="1" x14ac:dyDescent="0.25">
      <c r="A13" s="30" t="s">
        <v>19</v>
      </c>
      <c r="B13" s="72"/>
      <c r="C13" s="72"/>
      <c r="D13" s="73">
        <f>AD108</f>
        <v>13.661498838501164</v>
      </c>
      <c r="E13" s="74" t="s">
        <v>85</v>
      </c>
      <c r="F13" s="24"/>
      <c r="G13" s="142" t="s">
        <v>285</v>
      </c>
      <c r="H13" s="143"/>
      <c r="I13" s="143"/>
      <c r="J13" s="143"/>
      <c r="K13" s="143"/>
      <c r="L13" s="143"/>
      <c r="M13" s="81"/>
      <c r="N13" s="72"/>
      <c r="O13" s="73">
        <f>T132</f>
        <v>9.0994743627888521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11.253492913173753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38.0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20.837962495370839</v>
      </c>
      <c r="E15" s="74" t="s">
        <v>85</v>
      </c>
      <c r="F15" s="24"/>
      <c r="G15" s="33" t="s">
        <v>279</v>
      </c>
      <c r="H15" s="72"/>
      <c r="I15" s="72"/>
      <c r="J15" s="72"/>
      <c r="K15" s="82"/>
      <c r="L15" s="72"/>
      <c r="M15" s="72"/>
      <c r="N15" s="72"/>
      <c r="O15" s="73">
        <f>AB38</f>
        <v>18.202048001586828</v>
      </c>
      <c r="P15" s="74" t="s">
        <v>85</v>
      </c>
      <c r="S15" s="115" t="s">
        <v>61</v>
      </c>
      <c r="T15" s="115"/>
      <c r="U15" s="116"/>
      <c r="V15" s="116">
        <v>1229</v>
      </c>
      <c r="W15" s="116">
        <v>1199</v>
      </c>
      <c r="X15" s="116">
        <v>1074</v>
      </c>
      <c r="Y15" s="112">
        <v>1253</v>
      </c>
      <c r="Z15" s="112">
        <v>1445</v>
      </c>
      <c r="AB15" s="117">
        <f t="shared" ref="AB15:AB34" si="2">IF(Z15="np",0,Z15/$Z$34)</f>
        <v>6.0810355856310812E-3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47.323502676497327</v>
      </c>
      <c r="E16" s="85" t="s">
        <v>85</v>
      </c>
      <c r="F16" s="24"/>
      <c r="G16" s="86" t="s">
        <v>280</v>
      </c>
      <c r="H16" s="35"/>
      <c r="I16" s="35"/>
      <c r="J16" s="35"/>
      <c r="K16" s="36"/>
      <c r="L16" s="35"/>
      <c r="M16" s="35"/>
      <c r="N16" s="35"/>
      <c r="O16" s="84">
        <f>AB37</f>
        <v>81.797951998413168</v>
      </c>
      <c r="P16" s="37" t="s">
        <v>85</v>
      </c>
      <c r="S16" s="115" t="s">
        <v>62</v>
      </c>
      <c r="T16" s="115"/>
      <c r="U16" s="116"/>
      <c r="V16" s="116">
        <v>229</v>
      </c>
      <c r="W16" s="116">
        <v>228</v>
      </c>
      <c r="X16" s="116">
        <v>277</v>
      </c>
      <c r="Y16" s="112">
        <v>308</v>
      </c>
      <c r="Z16" s="112">
        <v>258</v>
      </c>
      <c r="AB16" s="117">
        <f t="shared" si="2"/>
        <v>1.0857489142510857E-3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10642</v>
      </c>
      <c r="W17" s="116">
        <v>10863</v>
      </c>
      <c r="X17" s="116">
        <v>11345</v>
      </c>
      <c r="Y17" s="112">
        <v>11193</v>
      </c>
      <c r="Z17" s="112">
        <v>11861</v>
      </c>
      <c r="AB17" s="117">
        <f t="shared" si="2"/>
        <v>4.9914991751674916E-2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289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1506</v>
      </c>
      <c r="W18" s="116">
        <v>1573</v>
      </c>
      <c r="X18" s="116">
        <v>1791</v>
      </c>
      <c r="Y18" s="112">
        <v>1951</v>
      </c>
      <c r="Z18" s="112">
        <v>2132</v>
      </c>
      <c r="AB18" s="117">
        <f t="shared" si="2"/>
        <v>8.9721576945089726E-3</v>
      </c>
    </row>
    <row r="19" spans="1:28" x14ac:dyDescent="0.25">
      <c r="A19" s="63" t="str">
        <f>$S$1&amp;" ("&amp;$V$2&amp;" to "&amp;$Z$2&amp;")"</f>
        <v>Wyndham (2016-17 to 2020-21)</v>
      </c>
      <c r="B19" s="63"/>
      <c r="C19" s="63"/>
      <c r="D19" s="63"/>
      <c r="E19" s="63"/>
      <c r="F19" s="63"/>
      <c r="G19" s="63" t="str">
        <f>$S$1&amp;" ("&amp;$V$2&amp;" to "&amp;$Z$2&amp;")"</f>
        <v>Wyndham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9728</v>
      </c>
      <c r="W19" s="116">
        <v>11464</v>
      </c>
      <c r="X19" s="116">
        <v>12792</v>
      </c>
      <c r="Y19" s="112">
        <v>13144</v>
      </c>
      <c r="Z19" s="112">
        <v>13843</v>
      </c>
      <c r="AB19" s="117">
        <f t="shared" si="2"/>
        <v>5.8255900077433254E-2</v>
      </c>
    </row>
    <row r="20" spans="1:28" x14ac:dyDescent="0.25">
      <c r="S20" s="115" t="s">
        <v>66</v>
      </c>
      <c r="T20" s="115"/>
      <c r="U20" s="116"/>
      <c r="V20" s="116">
        <v>8288</v>
      </c>
      <c r="W20" s="116">
        <v>9086</v>
      </c>
      <c r="X20" s="116">
        <v>8882</v>
      </c>
      <c r="Y20" s="112">
        <v>8690</v>
      </c>
      <c r="Z20" s="112">
        <v>8793</v>
      </c>
      <c r="AB20" s="117">
        <f t="shared" si="2"/>
        <v>3.7003837996162005E-2</v>
      </c>
    </row>
    <row r="21" spans="1:28" x14ac:dyDescent="0.25">
      <c r="S21" s="115" t="s">
        <v>67</v>
      </c>
      <c r="T21" s="115"/>
      <c r="U21" s="116"/>
      <c r="V21" s="116">
        <v>16489</v>
      </c>
      <c r="W21" s="116">
        <v>18255</v>
      </c>
      <c r="X21" s="116">
        <v>19361</v>
      </c>
      <c r="Y21" s="112">
        <v>20367</v>
      </c>
      <c r="Z21" s="112">
        <v>21961</v>
      </c>
      <c r="AB21" s="117">
        <f t="shared" si="2"/>
        <v>9.241911591421742E-2</v>
      </c>
    </row>
    <row r="22" spans="1:28" x14ac:dyDescent="0.25">
      <c r="S22" s="115" t="s">
        <v>68</v>
      </c>
      <c r="T22" s="115"/>
      <c r="U22" s="116"/>
      <c r="V22" s="116">
        <v>11273</v>
      </c>
      <c r="W22" s="116">
        <v>11841</v>
      </c>
      <c r="X22" s="116">
        <v>13341</v>
      </c>
      <c r="Y22" s="112">
        <v>15095</v>
      </c>
      <c r="Z22" s="112">
        <v>16093</v>
      </c>
      <c r="AB22" s="117">
        <f t="shared" si="2"/>
        <v>6.7724640608692724E-2</v>
      </c>
    </row>
    <row r="23" spans="1:28" x14ac:dyDescent="0.25">
      <c r="S23" s="115" t="s">
        <v>69</v>
      </c>
      <c r="T23" s="115"/>
      <c r="U23" s="116"/>
      <c r="V23" s="116">
        <v>12281</v>
      </c>
      <c r="W23" s="116">
        <v>14983</v>
      </c>
      <c r="X23" s="116">
        <v>16724</v>
      </c>
      <c r="Y23" s="112">
        <v>17699</v>
      </c>
      <c r="Z23" s="112">
        <v>19313</v>
      </c>
      <c r="AB23" s="117">
        <f t="shared" si="2"/>
        <v>8.127546039120627E-2</v>
      </c>
    </row>
    <row r="24" spans="1:28" x14ac:dyDescent="0.25">
      <c r="S24" s="115" t="s">
        <v>70</v>
      </c>
      <c r="T24" s="115"/>
      <c r="U24" s="116"/>
      <c r="V24" s="116">
        <v>2907</v>
      </c>
      <c r="W24" s="116">
        <v>3128</v>
      </c>
      <c r="X24" s="116">
        <v>3458</v>
      </c>
      <c r="Y24" s="112">
        <v>3633</v>
      </c>
      <c r="Z24" s="112">
        <v>3663</v>
      </c>
      <c r="AB24" s="117">
        <f t="shared" si="2"/>
        <v>1.5415109584890415E-2</v>
      </c>
    </row>
    <row r="25" spans="1:28" x14ac:dyDescent="0.25">
      <c r="S25" s="115" t="s">
        <v>71</v>
      </c>
      <c r="T25" s="115"/>
      <c r="U25" s="116"/>
      <c r="V25" s="116">
        <v>8036</v>
      </c>
      <c r="W25" s="116">
        <v>8536</v>
      </c>
      <c r="X25" s="116">
        <v>9701</v>
      </c>
      <c r="Y25" s="112">
        <v>10732</v>
      </c>
      <c r="Z25" s="112">
        <v>11750</v>
      </c>
      <c r="AB25" s="117">
        <f t="shared" si="2"/>
        <v>4.944786721879945E-2</v>
      </c>
    </row>
    <row r="26" spans="1:28" x14ac:dyDescent="0.25">
      <c r="S26" s="115" t="s">
        <v>72</v>
      </c>
      <c r="T26" s="115"/>
      <c r="U26" s="116"/>
      <c r="V26" s="116">
        <v>3028</v>
      </c>
      <c r="W26" s="116">
        <v>3623</v>
      </c>
      <c r="X26" s="116">
        <v>3842</v>
      </c>
      <c r="Y26" s="112">
        <v>3909</v>
      </c>
      <c r="Z26" s="112">
        <v>3946</v>
      </c>
      <c r="AB26" s="117">
        <f t="shared" si="2"/>
        <v>1.6606066727266607E-2</v>
      </c>
    </row>
    <row r="27" spans="1:28" x14ac:dyDescent="0.25">
      <c r="S27" s="115" t="s">
        <v>73</v>
      </c>
      <c r="T27" s="115"/>
      <c r="U27" s="116"/>
      <c r="V27" s="116">
        <v>12711</v>
      </c>
      <c r="W27" s="116">
        <v>15396</v>
      </c>
      <c r="X27" s="116">
        <v>17340</v>
      </c>
      <c r="Y27" s="112">
        <v>17960</v>
      </c>
      <c r="Z27" s="112">
        <v>19644</v>
      </c>
      <c r="AB27" s="117">
        <f t="shared" si="2"/>
        <v>8.2668417331582672E-2</v>
      </c>
    </row>
    <row r="28" spans="1:28" x14ac:dyDescent="0.25">
      <c r="S28" s="115" t="s">
        <v>74</v>
      </c>
      <c r="T28" s="115"/>
      <c r="U28" s="116"/>
      <c r="V28" s="116">
        <v>24602</v>
      </c>
      <c r="W28" s="116">
        <v>29251</v>
      </c>
      <c r="X28" s="116">
        <v>32949</v>
      </c>
      <c r="Y28" s="112">
        <v>34202</v>
      </c>
      <c r="Z28" s="112">
        <v>36993</v>
      </c>
      <c r="AB28" s="117">
        <f t="shared" si="2"/>
        <v>0.15567871932128069</v>
      </c>
    </row>
    <row r="29" spans="1:28" x14ac:dyDescent="0.25">
      <c r="S29" s="115" t="s">
        <v>75</v>
      </c>
      <c r="T29" s="115"/>
      <c r="U29" s="116"/>
      <c r="V29" s="116">
        <v>8554</v>
      </c>
      <c r="W29" s="116">
        <v>8404</v>
      </c>
      <c r="X29" s="116">
        <v>12405</v>
      </c>
      <c r="Y29" s="112">
        <v>9958</v>
      </c>
      <c r="Z29" s="112">
        <v>11057</v>
      </c>
      <c r="AB29" s="117">
        <f t="shared" si="2"/>
        <v>4.6531495135171533E-2</v>
      </c>
    </row>
    <row r="30" spans="1:28" x14ac:dyDescent="0.25">
      <c r="S30" s="115" t="s">
        <v>76</v>
      </c>
      <c r="T30" s="115"/>
      <c r="U30" s="116"/>
      <c r="V30" s="116">
        <v>9626</v>
      </c>
      <c r="W30" s="116">
        <v>10121</v>
      </c>
      <c r="X30" s="116">
        <v>8391</v>
      </c>
      <c r="Y30" s="112">
        <v>11291</v>
      </c>
      <c r="Z30" s="112">
        <v>11403</v>
      </c>
      <c r="AB30" s="117">
        <f t="shared" si="2"/>
        <v>4.798757701242299E-2</v>
      </c>
    </row>
    <row r="31" spans="1:28" x14ac:dyDescent="0.25">
      <c r="S31" s="115" t="s">
        <v>77</v>
      </c>
      <c r="T31" s="115"/>
      <c r="U31" s="116"/>
      <c r="V31" s="116">
        <v>16409</v>
      </c>
      <c r="W31" s="116">
        <v>19249</v>
      </c>
      <c r="X31" s="116">
        <v>21341</v>
      </c>
      <c r="Y31" s="112">
        <v>23169</v>
      </c>
      <c r="Z31" s="112">
        <v>26922</v>
      </c>
      <c r="AB31" s="117">
        <f t="shared" si="2"/>
        <v>0.11329663670336329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3214</v>
      </c>
      <c r="W32" s="116">
        <v>3534</v>
      </c>
      <c r="X32" s="116">
        <v>3847</v>
      </c>
      <c r="Y32" s="112">
        <v>3936</v>
      </c>
      <c r="Z32" s="112">
        <v>3923</v>
      </c>
      <c r="AB32" s="117">
        <f t="shared" si="2"/>
        <v>1.650927515739151E-2</v>
      </c>
    </row>
    <row r="33" spans="19:32" x14ac:dyDescent="0.25">
      <c r="S33" s="115" t="s">
        <v>79</v>
      </c>
      <c r="T33" s="115"/>
      <c r="U33" s="116"/>
      <c r="V33" s="116">
        <v>4511</v>
      </c>
      <c r="W33" s="116">
        <v>5488</v>
      </c>
      <c r="X33" s="116">
        <v>6145</v>
      </c>
      <c r="Y33" s="112">
        <v>6914</v>
      </c>
      <c r="Z33" s="112">
        <v>7442</v>
      </c>
      <c r="AB33" s="117">
        <f t="shared" si="2"/>
        <v>3.1318385348281318E-2</v>
      </c>
    </row>
    <row r="34" spans="19:32" x14ac:dyDescent="0.25">
      <c r="S34" s="118" t="s">
        <v>53</v>
      </c>
      <c r="T34" s="118"/>
      <c r="U34" s="119"/>
      <c r="V34" s="119">
        <v>180454</v>
      </c>
      <c r="W34" s="119">
        <v>195344</v>
      </c>
      <c r="X34" s="119">
        <v>212272</v>
      </c>
      <c r="Y34" s="120">
        <v>221886</v>
      </c>
      <c r="Z34" s="120">
        <v>237624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107470</v>
      </c>
      <c r="W37" s="112">
        <v>114758</v>
      </c>
      <c r="X37" s="112">
        <v>121186</v>
      </c>
      <c r="Y37" s="112">
        <v>128903</v>
      </c>
      <c r="Z37" s="112">
        <v>131963</v>
      </c>
      <c r="AB37" s="132">
        <f>Z37/Z40*100</f>
        <v>81.797951998413168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19513</v>
      </c>
      <c r="W38" s="112">
        <v>21144</v>
      </c>
      <c r="X38" s="112">
        <v>25419</v>
      </c>
      <c r="Y38" s="112">
        <v>27151</v>
      </c>
      <c r="Z38" s="112">
        <v>29365</v>
      </c>
      <c r="AB38" s="132">
        <f>Z38/Z40*100</f>
        <v>18.202048001586828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126983</v>
      </c>
      <c r="W40" s="112">
        <v>135902</v>
      </c>
      <c r="X40" s="112">
        <v>146605</v>
      </c>
      <c r="Y40" s="112">
        <v>156054</v>
      </c>
      <c r="Z40" s="112">
        <v>161328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11</v>
      </c>
      <c r="W44" s="112">
        <v>14</v>
      </c>
      <c r="X44" s="112">
        <v>14</v>
      </c>
      <c r="Y44" s="112">
        <v>17</v>
      </c>
      <c r="Z44" s="112">
        <v>16</v>
      </c>
    </row>
    <row r="45" spans="19:32" x14ac:dyDescent="0.25">
      <c r="S45" s="115" t="s">
        <v>37</v>
      </c>
      <c r="T45" s="115"/>
      <c r="U45" s="112"/>
      <c r="V45" s="112">
        <v>1135</v>
      </c>
      <c r="W45" s="112">
        <v>1220</v>
      </c>
      <c r="X45" s="112">
        <v>1418</v>
      </c>
      <c r="Y45" s="112">
        <v>1476</v>
      </c>
      <c r="Z45" s="112">
        <v>1621</v>
      </c>
    </row>
    <row r="46" spans="19:32" x14ac:dyDescent="0.25">
      <c r="S46" s="115" t="s">
        <v>38</v>
      </c>
      <c r="T46" s="115"/>
      <c r="U46" s="112"/>
      <c r="V46" s="112">
        <v>4742</v>
      </c>
      <c r="W46" s="112">
        <v>5075</v>
      </c>
      <c r="X46" s="112">
        <v>5466</v>
      </c>
      <c r="Y46" s="112">
        <v>5538</v>
      </c>
      <c r="Z46" s="112">
        <v>5854</v>
      </c>
    </row>
    <row r="47" spans="19:32" x14ac:dyDescent="0.25">
      <c r="S47" s="115" t="s">
        <v>39</v>
      </c>
      <c r="T47" s="115"/>
      <c r="U47" s="112"/>
      <c r="V47" s="112">
        <v>9137</v>
      </c>
      <c r="W47" s="112">
        <v>10374</v>
      </c>
      <c r="X47" s="112">
        <v>11605</v>
      </c>
      <c r="Y47" s="112">
        <v>12036</v>
      </c>
      <c r="Z47" s="112">
        <v>12482</v>
      </c>
    </row>
    <row r="48" spans="19:32" x14ac:dyDescent="0.25">
      <c r="S48" s="115" t="s">
        <v>40</v>
      </c>
      <c r="T48" s="115"/>
      <c r="U48" s="112"/>
      <c r="V48" s="112">
        <v>13502</v>
      </c>
      <c r="W48" s="112">
        <v>14481</v>
      </c>
      <c r="X48" s="112">
        <v>16044</v>
      </c>
      <c r="Y48" s="112">
        <v>17340</v>
      </c>
      <c r="Z48" s="112">
        <v>18721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17549</v>
      </c>
      <c r="W49" s="112">
        <v>18450</v>
      </c>
      <c r="X49" s="112">
        <v>19207</v>
      </c>
      <c r="Y49" s="112">
        <v>19669</v>
      </c>
      <c r="Z49" s="112">
        <v>19883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Wyndham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15961</v>
      </c>
      <c r="W50" s="112">
        <v>18190</v>
      </c>
      <c r="X50" s="112">
        <v>20374</v>
      </c>
      <c r="Y50" s="112">
        <v>21654</v>
      </c>
      <c r="Z50" s="112">
        <v>23258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11210</v>
      </c>
      <c r="W51" s="112">
        <v>12496</v>
      </c>
      <c r="X51" s="112">
        <v>13622</v>
      </c>
      <c r="Y51" s="112">
        <v>14752</v>
      </c>
      <c r="Z51" s="112">
        <v>16553</v>
      </c>
    </row>
    <row r="52" spans="1:26" ht="15" customHeight="1" x14ac:dyDescent="0.25">
      <c r="S52" s="115" t="s">
        <v>44</v>
      </c>
      <c r="T52" s="115"/>
      <c r="U52" s="112"/>
      <c r="V52" s="112">
        <v>8905</v>
      </c>
      <c r="W52" s="112">
        <v>9490</v>
      </c>
      <c r="X52" s="112">
        <v>9847</v>
      </c>
      <c r="Y52" s="112">
        <v>10227</v>
      </c>
      <c r="Z52" s="112">
        <v>10947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6875</v>
      </c>
      <c r="W53" s="112">
        <v>7271</v>
      </c>
      <c r="X53" s="112">
        <v>7407</v>
      </c>
      <c r="Y53" s="112">
        <v>7581</v>
      </c>
      <c r="Z53" s="112">
        <v>8090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5219</v>
      </c>
      <c r="W54" s="112">
        <v>5716</v>
      </c>
      <c r="X54" s="112">
        <v>5878</v>
      </c>
      <c r="Y54" s="112">
        <v>6042</v>
      </c>
      <c r="Z54" s="112">
        <v>6131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3331</v>
      </c>
      <c r="W55" s="112">
        <v>3558</v>
      </c>
      <c r="X55" s="112">
        <v>3654</v>
      </c>
      <c r="Y55" s="112">
        <v>3911</v>
      </c>
      <c r="Z55" s="112">
        <v>4021</v>
      </c>
    </row>
    <row r="56" spans="1:26" ht="15" customHeight="1" x14ac:dyDescent="0.25">
      <c r="S56" s="115" t="s">
        <v>48</v>
      </c>
      <c r="T56" s="115"/>
      <c r="U56" s="112"/>
      <c r="V56" s="112">
        <v>1467</v>
      </c>
      <c r="W56" s="112">
        <v>1453</v>
      </c>
      <c r="X56" s="112">
        <v>1601</v>
      </c>
      <c r="Y56" s="112">
        <v>1687</v>
      </c>
      <c r="Z56" s="112">
        <v>1762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457</v>
      </c>
      <c r="W57" s="112">
        <v>538</v>
      </c>
      <c r="X57" s="112">
        <v>573</v>
      </c>
      <c r="Y57" s="112">
        <v>582</v>
      </c>
      <c r="Z57" s="112">
        <v>571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102</v>
      </c>
      <c r="W58" s="112">
        <v>132</v>
      </c>
      <c r="X58" s="112">
        <v>156</v>
      </c>
      <c r="Y58" s="112">
        <v>176</v>
      </c>
      <c r="Z58" s="112">
        <v>181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47</v>
      </c>
      <c r="W59" s="112">
        <v>44</v>
      </c>
      <c r="X59" s="112">
        <v>38</v>
      </c>
      <c r="Y59" s="112">
        <v>44</v>
      </c>
      <c r="Z59" s="112">
        <v>47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31</v>
      </c>
      <c r="W60" s="112">
        <v>42</v>
      </c>
      <c r="X60" s="112">
        <v>36</v>
      </c>
      <c r="Y60" s="112">
        <v>33</v>
      </c>
      <c r="Z60" s="112">
        <v>43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99678</v>
      </c>
      <c r="W61" s="112">
        <v>108532</v>
      </c>
      <c r="X61" s="112">
        <v>116926</v>
      </c>
      <c r="Y61" s="112">
        <v>122757</v>
      </c>
      <c r="Z61" s="112">
        <v>130181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21</v>
      </c>
      <c r="W63" s="112">
        <v>23</v>
      </c>
      <c r="X63" s="112">
        <v>27</v>
      </c>
      <c r="Y63" s="112">
        <v>27</v>
      </c>
      <c r="Z63" s="112">
        <v>18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1479</v>
      </c>
      <c r="W64" s="112">
        <v>1502</v>
      </c>
      <c r="X64" s="112">
        <v>1587</v>
      </c>
      <c r="Y64" s="112">
        <v>1750</v>
      </c>
      <c r="Z64" s="112">
        <v>1857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Wyndham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4295</v>
      </c>
      <c r="W65" s="112">
        <v>4620</v>
      </c>
      <c r="X65" s="112">
        <v>5202</v>
      </c>
      <c r="Y65" s="112">
        <v>5143</v>
      </c>
      <c r="Z65" s="112">
        <v>5701</v>
      </c>
    </row>
    <row r="66" spans="1:26" x14ac:dyDescent="0.25">
      <c r="S66" s="115" t="s">
        <v>39</v>
      </c>
      <c r="T66" s="115"/>
      <c r="U66" s="112"/>
      <c r="V66" s="112">
        <v>7829</v>
      </c>
      <c r="W66" s="112">
        <v>8341</v>
      </c>
      <c r="X66" s="112">
        <v>9158</v>
      </c>
      <c r="Y66" s="112">
        <v>9716</v>
      </c>
      <c r="Z66" s="112">
        <v>10792</v>
      </c>
    </row>
    <row r="67" spans="1:26" x14ac:dyDescent="0.25">
      <c r="S67" s="115" t="s">
        <v>40</v>
      </c>
      <c r="T67" s="115"/>
      <c r="U67" s="112"/>
      <c r="V67" s="112">
        <v>11801</v>
      </c>
      <c r="W67" s="112">
        <v>12631</v>
      </c>
      <c r="X67" s="112">
        <v>13788</v>
      </c>
      <c r="Y67" s="112">
        <v>14074</v>
      </c>
      <c r="Z67" s="112">
        <v>15284</v>
      </c>
    </row>
    <row r="68" spans="1:26" x14ac:dyDescent="0.25">
      <c r="S68" s="115" t="s">
        <v>41</v>
      </c>
      <c r="T68" s="115"/>
      <c r="U68" s="112"/>
      <c r="V68" s="112">
        <v>14329</v>
      </c>
      <c r="W68" s="112">
        <v>15472</v>
      </c>
      <c r="X68" s="112">
        <v>17016</v>
      </c>
      <c r="Y68" s="112">
        <v>17154</v>
      </c>
      <c r="Z68" s="112">
        <v>18088</v>
      </c>
    </row>
    <row r="69" spans="1:26" x14ac:dyDescent="0.25">
      <c r="S69" s="115" t="s">
        <v>42</v>
      </c>
      <c r="T69" s="115"/>
      <c r="U69" s="112"/>
      <c r="V69" s="112">
        <v>11148</v>
      </c>
      <c r="W69" s="112">
        <v>12681</v>
      </c>
      <c r="X69" s="112">
        <v>14675</v>
      </c>
      <c r="Y69" s="112">
        <v>16236</v>
      </c>
      <c r="Z69" s="112">
        <v>18142</v>
      </c>
    </row>
    <row r="70" spans="1:26" x14ac:dyDescent="0.25">
      <c r="S70" s="115" t="s">
        <v>43</v>
      </c>
      <c r="T70" s="115"/>
      <c r="U70" s="112"/>
      <c r="V70" s="112">
        <v>8305</v>
      </c>
      <c r="W70" s="112">
        <v>8962</v>
      </c>
      <c r="X70" s="112">
        <v>9858</v>
      </c>
      <c r="Y70" s="112">
        <v>10439</v>
      </c>
      <c r="Z70" s="112">
        <v>11760</v>
      </c>
    </row>
    <row r="71" spans="1:26" x14ac:dyDescent="0.25">
      <c r="S71" s="115" t="s">
        <v>44</v>
      </c>
      <c r="T71" s="115"/>
      <c r="U71" s="112"/>
      <c r="V71" s="112">
        <v>7510</v>
      </c>
      <c r="W71" s="112">
        <v>7784</v>
      </c>
      <c r="X71" s="112">
        <v>8262</v>
      </c>
      <c r="Y71" s="112">
        <v>8479</v>
      </c>
      <c r="Z71" s="112">
        <v>8803</v>
      </c>
    </row>
    <row r="72" spans="1:26" x14ac:dyDescent="0.25">
      <c r="S72" s="115" t="s">
        <v>45</v>
      </c>
      <c r="T72" s="115"/>
      <c r="U72" s="112"/>
      <c r="V72" s="112">
        <v>5944</v>
      </c>
      <c r="W72" s="112">
        <v>6075</v>
      </c>
      <c r="X72" s="112">
        <v>6415</v>
      </c>
      <c r="Y72" s="112">
        <v>6514</v>
      </c>
      <c r="Z72" s="112">
        <v>6894</v>
      </c>
    </row>
    <row r="73" spans="1:26" x14ac:dyDescent="0.25">
      <c r="S73" s="115" t="s">
        <v>46</v>
      </c>
      <c r="T73" s="115"/>
      <c r="U73" s="112"/>
      <c r="V73" s="112">
        <v>4316</v>
      </c>
      <c r="W73" s="112">
        <v>4613</v>
      </c>
      <c r="X73" s="112">
        <v>4826</v>
      </c>
      <c r="Y73" s="112">
        <v>4782</v>
      </c>
      <c r="Z73" s="112">
        <v>4954</v>
      </c>
    </row>
    <row r="74" spans="1:26" x14ac:dyDescent="0.25">
      <c r="S74" s="115" t="s">
        <v>47</v>
      </c>
      <c r="T74" s="115"/>
      <c r="U74" s="112"/>
      <c r="V74" s="112">
        <v>2483</v>
      </c>
      <c r="W74" s="112">
        <v>2650</v>
      </c>
      <c r="X74" s="112">
        <v>2900</v>
      </c>
      <c r="Y74" s="112">
        <v>3100</v>
      </c>
      <c r="Z74" s="112">
        <v>3172</v>
      </c>
    </row>
    <row r="75" spans="1:26" x14ac:dyDescent="0.25">
      <c r="S75" s="115" t="s">
        <v>48</v>
      </c>
      <c r="T75" s="115"/>
      <c r="U75" s="112"/>
      <c r="V75" s="112">
        <v>860</v>
      </c>
      <c r="W75" s="112">
        <v>966</v>
      </c>
      <c r="X75" s="112">
        <v>1097</v>
      </c>
      <c r="Y75" s="112">
        <v>1187</v>
      </c>
      <c r="Z75" s="112">
        <v>1255</v>
      </c>
    </row>
    <row r="76" spans="1:26" x14ac:dyDescent="0.25">
      <c r="S76" s="115" t="s">
        <v>49</v>
      </c>
      <c r="T76" s="115"/>
      <c r="U76" s="112"/>
      <c r="V76" s="112">
        <v>254</v>
      </c>
      <c r="W76" s="112">
        <v>273</v>
      </c>
      <c r="X76" s="112">
        <v>281</v>
      </c>
      <c r="Y76" s="112">
        <v>304</v>
      </c>
      <c r="Z76" s="112">
        <v>358</v>
      </c>
    </row>
    <row r="77" spans="1:26" x14ac:dyDescent="0.25">
      <c r="S77" s="115" t="s">
        <v>50</v>
      </c>
      <c r="T77" s="115"/>
      <c r="U77" s="112"/>
      <c r="V77" s="112">
        <v>101</v>
      </c>
      <c r="W77" s="112">
        <v>116</v>
      </c>
      <c r="X77" s="112">
        <v>116</v>
      </c>
      <c r="Y77" s="112">
        <v>119</v>
      </c>
      <c r="Z77" s="112">
        <v>122</v>
      </c>
    </row>
    <row r="78" spans="1:26" x14ac:dyDescent="0.25">
      <c r="S78" s="115" t="s">
        <v>51</v>
      </c>
      <c r="T78" s="115"/>
      <c r="U78" s="112"/>
      <c r="V78" s="112">
        <v>56</v>
      </c>
      <c r="W78" s="112">
        <v>57</v>
      </c>
      <c r="X78" s="112">
        <v>69</v>
      </c>
      <c r="Y78" s="112">
        <v>69</v>
      </c>
      <c r="Z78" s="112">
        <v>62</v>
      </c>
    </row>
    <row r="79" spans="1:26" x14ac:dyDescent="0.25">
      <c r="S79" s="115" t="s">
        <v>52</v>
      </c>
      <c r="T79" s="115"/>
      <c r="U79" s="112"/>
      <c r="V79" s="112">
        <v>45</v>
      </c>
      <c r="W79" s="112">
        <v>55</v>
      </c>
      <c r="X79" s="112">
        <v>65</v>
      </c>
      <c r="Y79" s="112">
        <v>48</v>
      </c>
      <c r="Z79" s="112">
        <v>52</v>
      </c>
    </row>
    <row r="80" spans="1:26" x14ac:dyDescent="0.25">
      <c r="S80" s="118" t="s">
        <v>53</v>
      </c>
      <c r="T80" s="118"/>
      <c r="U80" s="112"/>
      <c r="V80" s="112">
        <v>80774</v>
      </c>
      <c r="W80" s="112">
        <v>86812</v>
      </c>
      <c r="X80" s="112">
        <v>95343</v>
      </c>
      <c r="Y80" s="112">
        <v>99133</v>
      </c>
      <c r="Z80" s="112">
        <v>107314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Wyndham</v>
      </c>
      <c r="D83" s="144"/>
      <c r="E83" s="144"/>
      <c r="F83" s="144"/>
      <c r="G83" s="144"/>
      <c r="H83" s="47"/>
      <c r="I83" s="47"/>
      <c r="J83" s="145" t="str">
        <f>'State data for spotlight'!A1</f>
        <v>Victoria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8446</v>
      </c>
      <c r="W83" s="112">
        <v>9291</v>
      </c>
      <c r="X83" s="112">
        <v>9758</v>
      </c>
      <c r="Y83" s="112">
        <v>10728</v>
      </c>
      <c r="Z83" s="112">
        <v>11061</v>
      </c>
      <c r="AD83" s="117"/>
    </row>
    <row r="84" spans="1:30" ht="15" customHeight="1" x14ac:dyDescent="0.25">
      <c r="A84" s="46"/>
      <c r="B84" s="46"/>
      <c r="C84" s="48"/>
      <c r="D84" s="139" t="s">
        <v>0</v>
      </c>
      <c r="E84" s="139"/>
      <c r="F84" s="139" t="s">
        <v>201</v>
      </c>
      <c r="G84" s="139"/>
      <c r="H84" s="48"/>
      <c r="I84" s="48"/>
      <c r="J84" s="48"/>
      <c r="K84" s="48"/>
      <c r="L84" s="139" t="s">
        <v>0</v>
      </c>
      <c r="M84" s="139"/>
      <c r="N84" s="139" t="s">
        <v>201</v>
      </c>
      <c r="O84" s="139"/>
      <c r="S84" s="115" t="s">
        <v>57</v>
      </c>
      <c r="T84" s="115"/>
      <c r="U84" s="112"/>
      <c r="V84" s="112">
        <v>10761</v>
      </c>
      <c r="W84" s="112">
        <v>11801</v>
      </c>
      <c r="X84" s="112">
        <v>13227</v>
      </c>
      <c r="Y84" s="112">
        <v>14509</v>
      </c>
      <c r="Z84" s="112">
        <v>15464</v>
      </c>
    </row>
    <row r="85" spans="1:30" ht="15" customHeight="1" x14ac:dyDescent="0.25">
      <c r="A85" s="46"/>
      <c r="B85" s="46"/>
      <c r="C85" s="58" t="s">
        <v>1</v>
      </c>
      <c r="D85" s="139" t="s">
        <v>2</v>
      </c>
      <c r="E85" s="139"/>
      <c r="F85" s="139" t="str">
        <f>"since "&amp;$V$2</f>
        <v>since 2016-17</v>
      </c>
      <c r="G85" s="139"/>
      <c r="H85" s="48"/>
      <c r="I85" s="48"/>
      <c r="J85" s="48"/>
      <c r="K85" s="58" t="s">
        <v>1</v>
      </c>
      <c r="L85" s="139" t="s">
        <v>2</v>
      </c>
      <c r="M85" s="139"/>
      <c r="N85" s="139" t="str">
        <f>"since "&amp;$V$2</f>
        <v>since 2016-17</v>
      </c>
      <c r="O85" s="139"/>
      <c r="S85" s="115" t="s">
        <v>195</v>
      </c>
      <c r="T85" s="115"/>
      <c r="U85" s="112"/>
      <c r="V85" s="112">
        <v>10596</v>
      </c>
      <c r="W85" s="112">
        <v>11271</v>
      </c>
      <c r="X85" s="112">
        <v>11722</v>
      </c>
      <c r="Y85" s="112">
        <v>12044</v>
      </c>
      <c r="Z85" s="112">
        <v>12121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237,624</v>
      </c>
      <c r="D86" s="96">
        <f t="shared" ref="D86:D91" si="4">AD4</f>
        <v>7.0947620807456202E-2</v>
      </c>
      <c r="E86" s="97">
        <f t="shared" ref="E86:E91" si="5">AD4</f>
        <v>7.0947620807456202E-2</v>
      </c>
      <c r="F86" s="96">
        <f t="shared" ref="F86:F91" si="6">AF4</f>
        <v>0.31682663533792921</v>
      </c>
      <c r="G86" s="97">
        <f t="shared" ref="G86:G91" si="7">AF4</f>
        <v>0.31682663533792921</v>
      </c>
      <c r="H86" s="57"/>
      <c r="I86" s="57"/>
      <c r="J86" s="140" t="str">
        <f>'State data for spotlight'!J4</f>
        <v>5,274,707</v>
      </c>
      <c r="K86" s="140"/>
      <c r="L86" s="96">
        <f>'State data for spotlight'!L4</f>
        <v>1.4421743640712803E-2</v>
      </c>
      <c r="M86" s="97">
        <f>'State data for spotlight'!L4</f>
        <v>1.4421743640712803E-2</v>
      </c>
      <c r="N86" s="96">
        <f>'State data for spotlight'!N4</f>
        <v>8.438148994686534E-2</v>
      </c>
      <c r="O86" s="97">
        <f>'State data for spotlight'!N4</f>
        <v>8.438148994686534E-2</v>
      </c>
      <c r="S86" s="115" t="s">
        <v>196</v>
      </c>
      <c r="T86" s="115"/>
      <c r="U86" s="112"/>
      <c r="V86" s="112">
        <v>3556</v>
      </c>
      <c r="W86" s="112">
        <v>3904</v>
      </c>
      <c r="X86" s="112">
        <v>4282</v>
      </c>
      <c r="Y86" s="112">
        <v>4625</v>
      </c>
      <c r="Z86" s="112">
        <v>4904</v>
      </c>
    </row>
    <row r="87" spans="1:30" ht="15" customHeight="1" x14ac:dyDescent="0.25">
      <c r="A87" s="98" t="s">
        <v>4</v>
      </c>
      <c r="B87" s="49"/>
      <c r="C87" s="57" t="str">
        <f t="shared" si="3"/>
        <v>130,181</v>
      </c>
      <c r="D87" s="96">
        <f t="shared" si="4"/>
        <v>6.0511759386735919E-2</v>
      </c>
      <c r="E87" s="97">
        <f t="shared" si="5"/>
        <v>6.0511759386735919E-2</v>
      </c>
      <c r="F87" s="96">
        <f t="shared" si="6"/>
        <v>0.30597606364302132</v>
      </c>
      <c r="G87" s="97">
        <f t="shared" si="7"/>
        <v>0.30597606364302132</v>
      </c>
      <c r="H87" s="57"/>
      <c r="I87" s="57"/>
      <c r="J87" s="140" t="str">
        <f>'State data for spotlight'!J5</f>
        <v>2,678,317</v>
      </c>
      <c r="K87" s="140"/>
      <c r="L87" s="96">
        <f>'State data for spotlight'!L5</f>
        <v>7.6054295905234603E-3</v>
      </c>
      <c r="M87" s="97">
        <f>'State data for spotlight'!L5</f>
        <v>7.6054295905234603E-3</v>
      </c>
      <c r="N87" s="96">
        <f>'State data for spotlight'!N5</f>
        <v>7.1082164833552008E-2</v>
      </c>
      <c r="O87" s="97">
        <f>'State data for spotlight'!N5</f>
        <v>7.1082164833552008E-2</v>
      </c>
      <c r="S87" s="115" t="s">
        <v>197</v>
      </c>
      <c r="T87" s="115"/>
      <c r="U87" s="112"/>
      <c r="V87" s="112">
        <v>4878</v>
      </c>
      <c r="W87" s="112">
        <v>5114</v>
      </c>
      <c r="X87" s="112">
        <v>5196</v>
      </c>
      <c r="Y87" s="112">
        <v>5209</v>
      </c>
      <c r="Z87" s="112">
        <v>5392</v>
      </c>
    </row>
    <row r="88" spans="1:30" ht="15" customHeight="1" x14ac:dyDescent="0.25">
      <c r="A88" s="98" t="s">
        <v>5</v>
      </c>
      <c r="B88" s="49"/>
      <c r="C88" s="57" t="str">
        <f t="shared" si="3"/>
        <v>107,314</v>
      </c>
      <c r="D88" s="96">
        <f t="shared" si="4"/>
        <v>8.2580098458558737E-2</v>
      </c>
      <c r="E88" s="97">
        <f t="shared" si="5"/>
        <v>8.2580098458558737E-2</v>
      </c>
      <c r="F88" s="96">
        <f t="shared" si="6"/>
        <v>0.3285381796573239</v>
      </c>
      <c r="G88" s="97">
        <f t="shared" si="7"/>
        <v>0.3285381796573239</v>
      </c>
      <c r="H88" s="57"/>
      <c r="I88" s="57"/>
      <c r="J88" s="140" t="str">
        <f>'State data for spotlight'!J6</f>
        <v>2,593,620</v>
      </c>
      <c r="K88" s="140"/>
      <c r="L88" s="96">
        <f>'State data for spotlight'!L6</f>
        <v>2.0458990541862843E-2</v>
      </c>
      <c r="M88" s="97">
        <f>'State data for spotlight'!L6</f>
        <v>2.0458990541862843E-2</v>
      </c>
      <c r="N88" s="96">
        <f>'State data for spotlight'!N6</f>
        <v>9.7278654845571522E-2</v>
      </c>
      <c r="O88" s="97">
        <f>'State data for spotlight'!N6</f>
        <v>9.7278654845571522E-2</v>
      </c>
      <c r="S88" s="115" t="s">
        <v>198</v>
      </c>
      <c r="T88" s="115"/>
      <c r="U88" s="112"/>
      <c r="V88" s="112">
        <v>3521</v>
      </c>
      <c r="W88" s="112">
        <v>3803</v>
      </c>
      <c r="X88" s="112">
        <v>3997</v>
      </c>
      <c r="Y88" s="112">
        <v>4161</v>
      </c>
      <c r="Z88" s="112">
        <v>4281</v>
      </c>
    </row>
    <row r="89" spans="1:30" ht="15" customHeight="1" x14ac:dyDescent="0.25">
      <c r="A89" s="49" t="s">
        <v>6</v>
      </c>
      <c r="B89" s="49"/>
      <c r="C89" s="57" t="str">
        <f t="shared" si="3"/>
        <v>161,328</v>
      </c>
      <c r="D89" s="96">
        <f t="shared" si="4"/>
        <v>3.3802618341204571E-2</v>
      </c>
      <c r="E89" s="97">
        <f t="shared" si="5"/>
        <v>3.3802618341204571E-2</v>
      </c>
      <c r="F89" s="96">
        <f t="shared" si="6"/>
        <v>0.27042925653807082</v>
      </c>
      <c r="G89" s="97">
        <f t="shared" si="7"/>
        <v>0.27042925653807082</v>
      </c>
      <c r="H89" s="57"/>
      <c r="I89" s="57"/>
      <c r="J89" s="140" t="str">
        <f>'State data for spotlight'!J7</f>
        <v>3,674,745</v>
      </c>
      <c r="K89" s="140"/>
      <c r="L89" s="96">
        <f>'State data for spotlight'!L7</f>
        <v>-4.8048916624486848E-3</v>
      </c>
      <c r="M89" s="97">
        <f>'State data for spotlight'!L7</f>
        <v>-4.8048916624486848E-3</v>
      </c>
      <c r="N89" s="96">
        <f>'State data for spotlight'!N7</f>
        <v>6.9960159780158238E-2</v>
      </c>
      <c r="O89" s="97">
        <f>'State data for spotlight'!N7</f>
        <v>6.9960159780158238E-2</v>
      </c>
      <c r="S89" s="115" t="s">
        <v>199</v>
      </c>
      <c r="T89" s="115"/>
      <c r="U89" s="112"/>
      <c r="V89" s="112">
        <v>8469</v>
      </c>
      <c r="W89" s="112">
        <v>9178</v>
      </c>
      <c r="X89" s="112">
        <v>9975</v>
      </c>
      <c r="Y89" s="112">
        <v>10394</v>
      </c>
      <c r="Z89" s="112">
        <v>10726</v>
      </c>
    </row>
    <row r="90" spans="1:30" ht="15" customHeight="1" x14ac:dyDescent="0.25">
      <c r="A90" s="49" t="s">
        <v>98</v>
      </c>
      <c r="B90" s="49"/>
      <c r="C90" s="57" t="str">
        <f t="shared" si="3"/>
        <v>$48,183</v>
      </c>
      <c r="D90" s="96">
        <f t="shared" si="4"/>
        <v>2.7895879617047203E-2</v>
      </c>
      <c r="E90" s="97">
        <f t="shared" si="5"/>
        <v>2.7895879617047203E-2</v>
      </c>
      <c r="F90" s="96">
        <f t="shared" si="6"/>
        <v>5.3690259537764629E-2</v>
      </c>
      <c r="G90" s="97">
        <f t="shared" si="7"/>
        <v>5.3690259537764629E-2</v>
      </c>
      <c r="H90" s="57"/>
      <c r="I90" s="57"/>
      <c r="J90" s="57"/>
      <c r="K90" s="57" t="str">
        <f>'State data for spotlight'!J8</f>
        <v>$47,209</v>
      </c>
      <c r="L90" s="96">
        <f>'State data for spotlight'!L8</f>
        <v>5.506898121546655E-2</v>
      </c>
      <c r="M90" s="97">
        <f>'State data for spotlight'!L8</f>
        <v>5.506898121546655E-2</v>
      </c>
      <c r="N90" s="96">
        <f>'State data for spotlight'!N8</f>
        <v>0.1204561491199776</v>
      </c>
      <c r="O90" s="97">
        <f>'State data for spotlight'!N8</f>
        <v>0.1204561491199776</v>
      </c>
      <c r="S90" s="115" t="s">
        <v>58</v>
      </c>
      <c r="T90" s="115"/>
      <c r="U90" s="112"/>
      <c r="V90" s="112">
        <v>7519</v>
      </c>
      <c r="W90" s="112">
        <v>8304</v>
      </c>
      <c r="X90" s="112">
        <v>9147</v>
      </c>
      <c r="Y90" s="112">
        <v>9808</v>
      </c>
      <c r="Z90" s="112">
        <v>9819</v>
      </c>
    </row>
    <row r="91" spans="1:30" ht="15" customHeight="1" x14ac:dyDescent="0.25">
      <c r="A91" s="49" t="s">
        <v>7</v>
      </c>
      <c r="B91" s="49"/>
      <c r="C91" s="57" t="str">
        <f t="shared" si="3"/>
        <v>$10,102.0 mil</v>
      </c>
      <c r="D91" s="96">
        <f t="shared" si="4"/>
        <v>7.5948531554872245E-2</v>
      </c>
      <c r="E91" s="97">
        <f t="shared" si="5"/>
        <v>7.5948531554872245E-2</v>
      </c>
      <c r="F91" s="96">
        <f t="shared" si="6"/>
        <v>0.43636714573859514</v>
      </c>
      <c r="G91" s="97">
        <f t="shared" si="7"/>
        <v>0.43636714573859514</v>
      </c>
      <c r="H91" s="57"/>
      <c r="I91" s="57"/>
      <c r="J91" s="57"/>
      <c r="K91" s="57" t="str">
        <f>'State data for spotlight'!J9</f>
        <v>$245.4 bil</v>
      </c>
      <c r="L91" s="96">
        <f>'State data for spotlight'!L9</f>
        <v>4.7371657837374626E-2</v>
      </c>
      <c r="M91" s="97">
        <f>'State data for spotlight'!L9</f>
        <v>4.7371657837374626E-2</v>
      </c>
      <c r="N91" s="96">
        <f>'State data for spotlight'!N9</f>
        <v>0.24227335855331145</v>
      </c>
      <c r="O91" s="97">
        <f>'State data for spotlight'!N9</f>
        <v>0.24227335855331145</v>
      </c>
      <c r="S91" s="118" t="s">
        <v>53</v>
      </c>
      <c r="T91" s="118"/>
      <c r="U91" s="112"/>
      <c r="V91" s="112">
        <v>69329</v>
      </c>
      <c r="W91" s="112">
        <v>74424</v>
      </c>
      <c r="X91" s="112">
        <v>80098</v>
      </c>
      <c r="Y91" s="112">
        <v>85444</v>
      </c>
      <c r="Z91" s="112">
        <v>87621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5" t="s">
        <v>202</v>
      </c>
      <c r="S93" s="115" t="s">
        <v>56</v>
      </c>
      <c r="T93" s="115"/>
      <c r="U93" s="112"/>
      <c r="V93" s="112">
        <v>5532</v>
      </c>
      <c r="W93" s="112">
        <v>6141</v>
      </c>
      <c r="X93" s="112">
        <v>6570</v>
      </c>
      <c r="Y93" s="112">
        <v>6951</v>
      </c>
      <c r="Z93" s="112">
        <v>7236</v>
      </c>
    </row>
    <row r="94" spans="1:30" ht="15" customHeight="1" x14ac:dyDescent="0.25">
      <c r="A94" s="136" t="s">
        <v>203</v>
      </c>
      <c r="S94" s="115" t="s">
        <v>57</v>
      </c>
      <c r="T94" s="115"/>
      <c r="U94" s="112"/>
      <c r="V94" s="112">
        <v>10735</v>
      </c>
      <c r="W94" s="112">
        <v>11765</v>
      </c>
      <c r="X94" s="112">
        <v>13072</v>
      </c>
      <c r="Y94" s="112">
        <v>14143</v>
      </c>
      <c r="Z94" s="112">
        <v>15101</v>
      </c>
    </row>
    <row r="95" spans="1:30" ht="15" customHeight="1" x14ac:dyDescent="0.25">
      <c r="A95" s="134" t="s">
        <v>286</v>
      </c>
      <c r="S95" s="115" t="s">
        <v>195</v>
      </c>
      <c r="T95" s="115"/>
      <c r="U95" s="112"/>
      <c r="V95" s="112">
        <v>1975</v>
      </c>
      <c r="W95" s="112">
        <v>2154</v>
      </c>
      <c r="X95" s="112">
        <v>2371</v>
      </c>
      <c r="Y95" s="112">
        <v>2522</v>
      </c>
      <c r="Z95" s="112">
        <v>2711</v>
      </c>
    </row>
    <row r="96" spans="1:30" ht="15" customHeight="1" x14ac:dyDescent="0.25">
      <c r="A96" s="135" t="s">
        <v>278</v>
      </c>
      <c r="S96" s="115" t="s">
        <v>196</v>
      </c>
      <c r="T96" s="115"/>
      <c r="U96" s="112"/>
      <c r="V96" s="112">
        <v>8002</v>
      </c>
      <c r="W96" s="112">
        <v>8963</v>
      </c>
      <c r="X96" s="112">
        <v>10070</v>
      </c>
      <c r="Y96" s="112">
        <v>11082</v>
      </c>
      <c r="Z96" s="112">
        <v>11798</v>
      </c>
    </row>
    <row r="97" spans="1:32" ht="15" customHeight="1" x14ac:dyDescent="0.25">
      <c r="A97" s="134" t="s">
        <v>290</v>
      </c>
      <c r="S97" s="115" t="s">
        <v>197</v>
      </c>
      <c r="T97" s="115"/>
      <c r="U97" s="112"/>
      <c r="V97" s="112">
        <v>11211</v>
      </c>
      <c r="W97" s="112">
        <v>11522</v>
      </c>
      <c r="X97" s="112">
        <v>11884</v>
      </c>
      <c r="Y97" s="112">
        <v>12123</v>
      </c>
      <c r="Z97" s="112">
        <v>12277</v>
      </c>
    </row>
    <row r="98" spans="1:32" ht="15" customHeight="1" x14ac:dyDescent="0.25">
      <c r="A98" s="134" t="s">
        <v>291</v>
      </c>
      <c r="S98" s="115" t="s">
        <v>198</v>
      </c>
      <c r="T98" s="115"/>
      <c r="U98" s="112"/>
      <c r="V98" s="112">
        <v>5813</v>
      </c>
      <c r="W98" s="112">
        <v>6186</v>
      </c>
      <c r="X98" s="112">
        <v>6545</v>
      </c>
      <c r="Y98" s="112">
        <v>6830</v>
      </c>
      <c r="Z98" s="112">
        <v>6954</v>
      </c>
    </row>
    <row r="99" spans="1:32" ht="15" customHeight="1" x14ac:dyDescent="0.25">
      <c r="S99" s="115" t="s">
        <v>199</v>
      </c>
      <c r="T99" s="115"/>
      <c r="U99" s="112"/>
      <c r="V99" s="112">
        <v>1390</v>
      </c>
      <c r="W99" s="112">
        <v>1567</v>
      </c>
      <c r="X99" s="112">
        <v>1826</v>
      </c>
      <c r="Y99" s="112">
        <v>1975</v>
      </c>
      <c r="Z99" s="112">
        <v>2236</v>
      </c>
    </row>
    <row r="100" spans="1:32" ht="15" customHeight="1" x14ac:dyDescent="0.25">
      <c r="S100" s="115" t="s">
        <v>58</v>
      </c>
      <c r="T100" s="115"/>
      <c r="U100" s="112"/>
      <c r="V100" s="112">
        <v>3913</v>
      </c>
      <c r="W100" s="112">
        <v>4362</v>
      </c>
      <c r="X100" s="112">
        <v>5082</v>
      </c>
      <c r="Y100" s="112">
        <v>5655</v>
      </c>
      <c r="Z100" s="112">
        <v>5971</v>
      </c>
    </row>
    <row r="101" spans="1:32" x14ac:dyDescent="0.25">
      <c r="A101" s="18"/>
      <c r="S101" s="118" t="s">
        <v>53</v>
      </c>
      <c r="T101" s="118"/>
      <c r="U101" s="112"/>
      <c r="V101" s="112">
        <v>57656</v>
      </c>
      <c r="W101" s="112">
        <v>61481</v>
      </c>
      <c r="X101" s="112">
        <v>66499</v>
      </c>
      <c r="Y101" s="112">
        <v>70606</v>
      </c>
      <c r="Z101" s="112">
        <v>73591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204</v>
      </c>
      <c r="Y103" s="106" t="s">
        <v>281</v>
      </c>
      <c r="Z103" s="106" t="s">
        <v>287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156049</v>
      </c>
      <c r="W104" s="112">
        <v>166322</v>
      </c>
      <c r="X104" s="112">
        <v>177377</v>
      </c>
      <c r="Y104" s="112">
        <v>197828</v>
      </c>
      <c r="Z104" s="112">
        <v>197828</v>
      </c>
      <c r="AB104" s="109" t="str">
        <f>TEXT(Z104,"###,###")</f>
        <v>197,828</v>
      </c>
      <c r="AD104" s="130">
        <f>Z104/($Z$4)*100</f>
        <v>83.252533414133254</v>
      </c>
      <c r="AF104" s="109"/>
    </row>
    <row r="105" spans="1:32" x14ac:dyDescent="0.25">
      <c r="S105" s="115" t="s">
        <v>17</v>
      </c>
      <c r="T105" s="115"/>
      <c r="U105" s="112"/>
      <c r="V105" s="112">
        <v>19784</v>
      </c>
      <c r="W105" s="112">
        <v>19984</v>
      </c>
      <c r="X105" s="112">
        <v>22168</v>
      </c>
      <c r="Y105" s="112">
        <v>22070</v>
      </c>
      <c r="Z105" s="112">
        <v>23408</v>
      </c>
      <c r="AB105" s="109" t="str">
        <f>TEXT(Z105,"###,###")</f>
        <v>23,408</v>
      </c>
      <c r="AD105" s="130">
        <f>Z105/($Z$4)*100</f>
        <v>9.850856815809852</v>
      </c>
      <c r="AF105" s="109"/>
    </row>
    <row r="106" spans="1:32" x14ac:dyDescent="0.25">
      <c r="S106" s="118" t="s">
        <v>53</v>
      </c>
      <c r="T106" s="118"/>
      <c r="U106" s="120"/>
      <c r="V106" s="120">
        <v>175833</v>
      </c>
      <c r="W106" s="120">
        <v>186306</v>
      </c>
      <c r="X106" s="120">
        <v>199545</v>
      </c>
      <c r="Y106" s="120">
        <v>219898</v>
      </c>
      <c r="Z106" s="120">
        <v>221236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22579</v>
      </c>
      <c r="W108" s="112">
        <v>30618</v>
      </c>
      <c r="X108" s="112">
        <v>28877</v>
      </c>
      <c r="Y108" s="112">
        <v>32850</v>
      </c>
      <c r="Z108" s="112">
        <v>32463</v>
      </c>
      <c r="AB108" s="109" t="str">
        <f>TEXT(Z108,"###,###")</f>
        <v>32,463</v>
      </c>
      <c r="AD108" s="130">
        <f>Z108/($Z$4)*100</f>
        <v>13.661498838501164</v>
      </c>
      <c r="AF108" s="109"/>
    </row>
    <row r="109" spans="1:32" x14ac:dyDescent="0.25">
      <c r="S109" s="115" t="s">
        <v>20</v>
      </c>
      <c r="T109" s="115"/>
      <c r="U109" s="112"/>
      <c r="V109" s="112">
        <v>20598</v>
      </c>
      <c r="W109" s="112">
        <v>21883</v>
      </c>
      <c r="X109" s="112">
        <v>22007</v>
      </c>
      <c r="Y109" s="112">
        <v>23010</v>
      </c>
      <c r="Z109" s="112">
        <v>26741</v>
      </c>
      <c r="AB109" s="109" t="str">
        <f>TEXT(Z109,"###,###")</f>
        <v>26,741</v>
      </c>
      <c r="AD109" s="130">
        <f>Z109/($Z$4)*100</f>
        <v>11.253492913173753</v>
      </c>
      <c r="AF109" s="109"/>
    </row>
    <row r="110" spans="1:32" x14ac:dyDescent="0.25">
      <c r="S110" s="115" t="s">
        <v>21</v>
      </c>
      <c r="T110" s="115"/>
      <c r="U110" s="112"/>
      <c r="V110" s="112">
        <v>39670</v>
      </c>
      <c r="W110" s="112">
        <v>39395</v>
      </c>
      <c r="X110" s="112">
        <v>45612</v>
      </c>
      <c r="Y110" s="112">
        <v>45526</v>
      </c>
      <c r="Z110" s="112">
        <v>49516</v>
      </c>
      <c r="AB110" s="109" t="str">
        <f>TEXT(Z110,"###,###")</f>
        <v>49,516</v>
      </c>
      <c r="AD110" s="130">
        <f>Z110/($Z$4)*100</f>
        <v>20.837962495370839</v>
      </c>
      <c r="AF110" s="109"/>
    </row>
    <row r="111" spans="1:32" x14ac:dyDescent="0.25">
      <c r="S111" s="115" t="s">
        <v>22</v>
      </c>
      <c r="T111" s="115"/>
      <c r="U111" s="112"/>
      <c r="V111" s="112">
        <v>83231</v>
      </c>
      <c r="W111" s="112">
        <v>88635</v>
      </c>
      <c r="X111" s="112">
        <v>100489</v>
      </c>
      <c r="Y111" s="112">
        <v>103881</v>
      </c>
      <c r="Z111" s="112">
        <v>112452</v>
      </c>
      <c r="AB111" s="109" t="str">
        <f>TEXT(Z111,"###,###")</f>
        <v>112,452</v>
      </c>
      <c r="AD111" s="130">
        <f>Z111/($Z$4)*100</f>
        <v>47.323502676497327</v>
      </c>
      <c r="AF111" s="109"/>
    </row>
    <row r="112" spans="1:32" x14ac:dyDescent="0.25">
      <c r="S112" s="118" t="s">
        <v>53</v>
      </c>
      <c r="T112" s="118"/>
      <c r="U112" s="112"/>
      <c r="V112" s="112">
        <v>180455</v>
      </c>
      <c r="W112" s="112">
        <v>195345</v>
      </c>
      <c r="X112" s="112">
        <v>212268</v>
      </c>
      <c r="Y112" s="112">
        <v>221884</v>
      </c>
      <c r="Z112" s="112">
        <v>237624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38.08</v>
      </c>
      <c r="W118" s="131">
        <v>38.01</v>
      </c>
      <c r="X118" s="131">
        <v>37.85</v>
      </c>
      <c r="Y118" s="131">
        <v>37.83</v>
      </c>
      <c r="Z118" s="131">
        <v>38.04</v>
      </c>
      <c r="AB118" s="109" t="str">
        <f>TEXT(Z118,"##.0")</f>
        <v>38.0</v>
      </c>
    </row>
    <row r="120" spans="19:32" x14ac:dyDescent="0.25">
      <c r="S120" s="101" t="s">
        <v>100</v>
      </c>
      <c r="T120" s="112"/>
      <c r="U120" s="112"/>
      <c r="V120" s="112">
        <v>109526</v>
      </c>
      <c r="W120" s="112">
        <v>116668</v>
      </c>
      <c r="X120" s="112">
        <v>124883</v>
      </c>
      <c r="Y120" s="112">
        <v>132638</v>
      </c>
      <c r="Z120" s="112">
        <v>135852</v>
      </c>
      <c r="AB120" s="109" t="str">
        <f>TEXT(Z120,"###,###")</f>
        <v>135,852</v>
      </c>
    </row>
    <row r="121" spans="19:32" x14ac:dyDescent="0.25">
      <c r="S121" s="101" t="s">
        <v>101</v>
      </c>
      <c r="T121" s="112"/>
      <c r="U121" s="112"/>
      <c r="V121" s="112">
        <v>8048</v>
      </c>
      <c r="W121" s="112">
        <v>8709</v>
      </c>
      <c r="X121" s="112">
        <v>9696</v>
      </c>
      <c r="Y121" s="112">
        <v>10518</v>
      </c>
      <c r="Z121" s="112">
        <v>10798</v>
      </c>
      <c r="AB121" s="109" t="str">
        <f>TEXT(Z121,"###,###")</f>
        <v>10,798</v>
      </c>
    </row>
    <row r="122" spans="19:32" x14ac:dyDescent="0.25">
      <c r="S122" s="101" t="s">
        <v>102</v>
      </c>
      <c r="T122" s="112"/>
      <c r="U122" s="112"/>
      <c r="V122" s="112">
        <v>9411</v>
      </c>
      <c r="W122" s="112">
        <v>10524</v>
      </c>
      <c r="X122" s="112">
        <v>12023</v>
      </c>
      <c r="Y122" s="112">
        <v>12897</v>
      </c>
      <c r="Z122" s="112">
        <v>14680</v>
      </c>
      <c r="AB122" s="109" t="str">
        <f>TEXT(Z122,"###,###")</f>
        <v>14,680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118937</v>
      </c>
      <c r="W124" s="112">
        <v>127192</v>
      </c>
      <c r="X124" s="112">
        <v>136906</v>
      </c>
      <c r="Y124" s="112">
        <v>145535</v>
      </c>
      <c r="Z124" s="112">
        <v>150532</v>
      </c>
      <c r="AB124" s="109" t="str">
        <f>TEXT(Z124,"###,###")</f>
        <v>150,532</v>
      </c>
      <c r="AD124" s="127">
        <f>Z124/$Z$7*100</f>
        <v>93.308043241098886</v>
      </c>
    </row>
    <row r="125" spans="19:32" x14ac:dyDescent="0.25">
      <c r="S125" s="101" t="s">
        <v>104</v>
      </c>
      <c r="T125" s="112"/>
      <c r="U125" s="112"/>
      <c r="V125" s="112">
        <v>17459</v>
      </c>
      <c r="W125" s="112">
        <v>19233</v>
      </c>
      <c r="X125" s="112">
        <v>21719</v>
      </c>
      <c r="Y125" s="112">
        <v>23415</v>
      </c>
      <c r="Z125" s="112">
        <v>25478</v>
      </c>
      <c r="AB125" s="109" t="str">
        <f>TEXT(Z125,"###,###")</f>
        <v>25,478</v>
      </c>
      <c r="AD125" s="127">
        <f>Z125/$Z$7*100</f>
        <v>15.792670832093622</v>
      </c>
    </row>
    <row r="127" spans="19:32" x14ac:dyDescent="0.25">
      <c r="S127" s="101" t="s">
        <v>105</v>
      </c>
      <c r="T127" s="112"/>
      <c r="U127" s="112"/>
      <c r="V127" s="112">
        <v>69332</v>
      </c>
      <c r="W127" s="112">
        <v>74422</v>
      </c>
      <c r="X127" s="112">
        <v>80098</v>
      </c>
      <c r="Y127" s="112">
        <v>85446</v>
      </c>
      <c r="Z127" s="112">
        <v>87622</v>
      </c>
      <c r="AB127" s="109" t="str">
        <f>TEXT(Z127,"###,###")</f>
        <v>87,622</v>
      </c>
      <c r="AD127" s="127">
        <f>Z127/$Z$7*100</f>
        <v>54.312952494297328</v>
      </c>
    </row>
    <row r="128" spans="19:32" x14ac:dyDescent="0.25">
      <c r="S128" s="101" t="s">
        <v>106</v>
      </c>
      <c r="T128" s="112"/>
      <c r="U128" s="112"/>
      <c r="V128" s="112">
        <v>57658</v>
      </c>
      <c r="W128" s="112">
        <v>61478</v>
      </c>
      <c r="X128" s="112">
        <v>66503</v>
      </c>
      <c r="Y128" s="112">
        <v>70610</v>
      </c>
      <c r="Z128" s="112">
        <v>73588</v>
      </c>
      <c r="AB128" s="109" t="str">
        <f>TEXT(Z128,"###,###")</f>
        <v>73,588</v>
      </c>
      <c r="AD128" s="127">
        <f>Z128/$Z$7*100</f>
        <v>45.613904591887334</v>
      </c>
    </row>
    <row r="130" spans="19:20" x14ac:dyDescent="0.25">
      <c r="S130" s="101" t="s">
        <v>282</v>
      </c>
      <c r="T130" s="127">
        <v>84.208568878310032</v>
      </c>
    </row>
    <row r="131" spans="19:20" x14ac:dyDescent="0.25">
      <c r="S131" s="101" t="s">
        <v>283</v>
      </c>
      <c r="T131" s="127">
        <v>6.6931964693047696</v>
      </c>
    </row>
    <row r="132" spans="19:20" x14ac:dyDescent="0.25">
      <c r="S132" s="101" t="s">
        <v>284</v>
      </c>
      <c r="T132" s="127">
        <v>9.0994743627888521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12F93C6E-2A22-4089-8909-F523D8D67EC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7F00F61E-AB6E-461F-A069-77F73666404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F6C210C8-6DE2-4A7E-A6AB-E5C27E7B6E5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44948A05-FAB6-44C0-94E2-61AB1621514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615BC1-CBDD-40B2-B38A-AF5D1CB7A5A1}">
  <sheetPr codeName="Sheet141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189</v>
      </c>
      <c r="T1" s="99"/>
      <c r="U1" s="99"/>
      <c r="V1" s="99"/>
      <c r="W1" s="99"/>
      <c r="X1" s="99"/>
      <c r="Y1" s="100" t="s">
        <v>274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204</v>
      </c>
      <c r="Y2" s="103" t="s">
        <v>281</v>
      </c>
      <c r="Z2" s="103" t="s">
        <v>287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60" t="s">
        <v>292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189</v>
      </c>
      <c r="Y3" s="105" t="s">
        <v>274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8.77 Yarra, Victoria,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97233</v>
      </c>
      <c r="W4" s="108">
        <v>98133</v>
      </c>
      <c r="X4" s="108">
        <v>101094</v>
      </c>
      <c r="Y4" s="108">
        <v>97837</v>
      </c>
      <c r="Z4" s="108">
        <v>92226</v>
      </c>
      <c r="AB4" s="109" t="str">
        <f>TEXT(Z4,"###,###")</f>
        <v>92,226</v>
      </c>
      <c r="AD4" s="110">
        <f>Z4/Y4-1</f>
        <v>-5.7350491122990288E-2</v>
      </c>
      <c r="AF4" s="110">
        <f>Z4/V4-1</f>
        <v>-5.1494862855203438E-2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47772</v>
      </c>
      <c r="W5" s="108">
        <v>48185</v>
      </c>
      <c r="X5" s="108">
        <v>49295</v>
      </c>
      <c r="Y5" s="108">
        <v>47824</v>
      </c>
      <c r="Z5" s="108">
        <v>45234</v>
      </c>
      <c r="AB5" s="109" t="str">
        <f>TEXT(Z5,"###,###")</f>
        <v>45,234</v>
      </c>
      <c r="AD5" s="110">
        <f t="shared" ref="AD5:AD9" si="0">Z5/Y5-1</f>
        <v>-5.4156908665105363E-2</v>
      </c>
      <c r="AF5" s="110">
        <f t="shared" ref="AF5:AF9" si="1">Z5/V5-1</f>
        <v>-5.3127354935945781E-2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49461</v>
      </c>
      <c r="W6" s="108">
        <v>49940</v>
      </c>
      <c r="X6" s="108">
        <v>51800</v>
      </c>
      <c r="Y6" s="108">
        <v>50013</v>
      </c>
      <c r="Z6" s="108">
        <v>46976</v>
      </c>
      <c r="AB6" s="109" t="str">
        <f>TEXT(Z6,"###,###")</f>
        <v>46,976</v>
      </c>
      <c r="AD6" s="110">
        <f t="shared" si="0"/>
        <v>-6.0724211704956677E-2</v>
      </c>
      <c r="AF6" s="110">
        <f t="shared" si="1"/>
        <v>-5.024160449647197E-2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63148</v>
      </c>
      <c r="W7" s="108">
        <v>64505</v>
      </c>
      <c r="X7" s="108">
        <v>65812</v>
      </c>
      <c r="Y7" s="108">
        <v>65459</v>
      </c>
      <c r="Z7" s="108">
        <v>61545</v>
      </c>
      <c r="AB7" s="109" t="str">
        <f>TEXT(Z7,"###,###")</f>
        <v>61,545</v>
      </c>
      <c r="AD7" s="110">
        <f t="shared" si="0"/>
        <v>-5.9793152965978758E-2</v>
      </c>
      <c r="AF7" s="110">
        <f t="shared" si="1"/>
        <v>-2.5384810286944948E-2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92,226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61,545</v>
      </c>
      <c r="P8" s="67"/>
      <c r="S8" s="107" t="s">
        <v>84</v>
      </c>
      <c r="T8" s="108"/>
      <c r="U8" s="108"/>
      <c r="V8" s="108">
        <v>50274.74</v>
      </c>
      <c r="W8" s="108">
        <v>52967.83</v>
      </c>
      <c r="X8" s="108">
        <v>54224</v>
      </c>
      <c r="Y8" s="108">
        <v>56171.11</v>
      </c>
      <c r="Z8" s="108">
        <v>61536.34</v>
      </c>
      <c r="AB8" s="109" t="str">
        <f>TEXT(Z8,"$###,###")</f>
        <v>$61,536</v>
      </c>
      <c r="AD8" s="110">
        <f t="shared" si="0"/>
        <v>9.5515826552118988E-2</v>
      </c>
      <c r="AF8" s="110">
        <f t="shared" si="1"/>
        <v>0.22400115843463331</v>
      </c>
    </row>
    <row r="9" spans="1:32" x14ac:dyDescent="0.25">
      <c r="A9" s="30" t="s">
        <v>14</v>
      </c>
      <c r="B9" s="71"/>
      <c r="C9" s="72"/>
      <c r="D9" s="73">
        <f>AD104</f>
        <v>77.735128922429681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50.099926882768706</v>
      </c>
      <c r="P9" s="74" t="s">
        <v>85</v>
      </c>
      <c r="S9" s="107" t="s">
        <v>7</v>
      </c>
      <c r="T9" s="108"/>
      <c r="U9" s="108"/>
      <c r="V9" s="108">
        <v>4671109232</v>
      </c>
      <c r="W9" s="108">
        <v>4981046308</v>
      </c>
      <c r="X9" s="108">
        <v>5296079264</v>
      </c>
      <c r="Y9" s="108">
        <v>5500965067</v>
      </c>
      <c r="Z9" s="108">
        <v>5557757764</v>
      </c>
      <c r="AB9" s="109" t="str">
        <f>TEXT(Z9/1000000,"$#,###.0")&amp;" mil"</f>
        <v>$5,557.8 mil</v>
      </c>
      <c r="AD9" s="110">
        <f t="shared" si="0"/>
        <v>1.0324133367197064E-2</v>
      </c>
      <c r="AF9" s="110">
        <f t="shared" si="1"/>
        <v>0.18981541384772305</v>
      </c>
    </row>
    <row r="10" spans="1:32" x14ac:dyDescent="0.25">
      <c r="A10" s="30" t="s">
        <v>17</v>
      </c>
      <c r="B10" s="71"/>
      <c r="C10" s="72"/>
      <c r="D10" s="73">
        <f>AD105</f>
        <v>18.448159954893413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49.869201397351532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83.871963603867101</v>
      </c>
      <c r="P11" s="74" t="s">
        <v>85</v>
      </c>
      <c r="S11" s="107" t="s">
        <v>29</v>
      </c>
      <c r="T11" s="112"/>
      <c r="U11" s="112"/>
      <c r="V11" s="112">
        <v>87506</v>
      </c>
      <c r="W11" s="112">
        <v>88167</v>
      </c>
      <c r="X11" s="112">
        <v>90898</v>
      </c>
      <c r="Y11" s="112">
        <v>87725</v>
      </c>
      <c r="Z11" s="112">
        <v>82301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5.8964984970346901</v>
      </c>
      <c r="P12" s="74" t="s">
        <v>85</v>
      </c>
      <c r="S12" s="107" t="s">
        <v>30</v>
      </c>
      <c r="T12" s="112"/>
      <c r="U12" s="112"/>
      <c r="V12" s="112">
        <v>9731</v>
      </c>
      <c r="W12" s="112">
        <v>9960</v>
      </c>
      <c r="X12" s="112">
        <v>10197</v>
      </c>
      <c r="Y12" s="112">
        <v>10119</v>
      </c>
      <c r="Z12" s="112">
        <v>9925</v>
      </c>
    </row>
    <row r="13" spans="1:32" ht="15" customHeight="1" x14ac:dyDescent="0.25">
      <c r="A13" s="30" t="s">
        <v>19</v>
      </c>
      <c r="B13" s="72"/>
      <c r="C13" s="72"/>
      <c r="D13" s="73">
        <f>AD108</f>
        <v>14.158697113612215</v>
      </c>
      <c r="E13" s="74" t="s">
        <v>85</v>
      </c>
      <c r="F13" s="24"/>
      <c r="G13" s="142" t="s">
        <v>285</v>
      </c>
      <c r="H13" s="143"/>
      <c r="I13" s="143"/>
      <c r="J13" s="143"/>
      <c r="K13" s="143"/>
      <c r="L13" s="143"/>
      <c r="M13" s="81"/>
      <c r="N13" s="72"/>
      <c r="O13" s="73">
        <f>T132</f>
        <v>10.239662035908685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13.646910849435084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38.4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21.715134560752933</v>
      </c>
      <c r="E15" s="74" t="s">
        <v>85</v>
      </c>
      <c r="F15" s="24"/>
      <c r="G15" s="33" t="s">
        <v>279</v>
      </c>
      <c r="H15" s="72"/>
      <c r="I15" s="72"/>
      <c r="J15" s="72"/>
      <c r="K15" s="82"/>
      <c r="L15" s="72"/>
      <c r="M15" s="72"/>
      <c r="N15" s="72"/>
      <c r="O15" s="73">
        <f>AB38</f>
        <v>18.328350448459638</v>
      </c>
      <c r="P15" s="74" t="s">
        <v>85</v>
      </c>
      <c r="S15" s="115" t="s">
        <v>61</v>
      </c>
      <c r="T15" s="115"/>
      <c r="U15" s="116"/>
      <c r="V15" s="116">
        <v>979</v>
      </c>
      <c r="W15" s="116">
        <v>925</v>
      </c>
      <c r="X15" s="116">
        <v>816</v>
      </c>
      <c r="Y15" s="112">
        <v>670</v>
      </c>
      <c r="Z15" s="112">
        <v>594</v>
      </c>
      <c r="AB15" s="117">
        <f t="shared" ref="AB15:AB34" si="2">IF(Z15="np",0,Z15/$Z$34)</f>
        <v>6.4407000195172729E-3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44.548175134994473</v>
      </c>
      <c r="E16" s="85" t="s">
        <v>85</v>
      </c>
      <c r="F16" s="24"/>
      <c r="G16" s="86" t="s">
        <v>280</v>
      </c>
      <c r="H16" s="35"/>
      <c r="I16" s="35"/>
      <c r="J16" s="35"/>
      <c r="K16" s="36"/>
      <c r="L16" s="35"/>
      <c r="M16" s="35"/>
      <c r="N16" s="35"/>
      <c r="O16" s="84">
        <f>AB37</f>
        <v>81.671649551540355</v>
      </c>
      <c r="P16" s="37" t="s">
        <v>85</v>
      </c>
      <c r="S16" s="115" t="s">
        <v>62</v>
      </c>
      <c r="T16" s="115"/>
      <c r="U16" s="116"/>
      <c r="V16" s="116">
        <v>181</v>
      </c>
      <c r="W16" s="116">
        <v>161</v>
      </c>
      <c r="X16" s="116">
        <v>164</v>
      </c>
      <c r="Y16" s="112">
        <v>159</v>
      </c>
      <c r="Z16" s="112">
        <v>133</v>
      </c>
      <c r="AB16" s="117">
        <f t="shared" si="2"/>
        <v>1.442109600329625E-3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3099</v>
      </c>
      <c r="W17" s="116">
        <v>3164</v>
      </c>
      <c r="X17" s="116">
        <v>3167</v>
      </c>
      <c r="Y17" s="112">
        <v>2913</v>
      </c>
      <c r="Z17" s="112">
        <v>2898</v>
      </c>
      <c r="AB17" s="117">
        <f t="shared" si="2"/>
        <v>3.1422809186129726E-2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289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540</v>
      </c>
      <c r="W18" s="116">
        <v>619</v>
      </c>
      <c r="X18" s="116">
        <v>654</v>
      </c>
      <c r="Y18" s="112">
        <v>646</v>
      </c>
      <c r="Z18" s="112">
        <v>695</v>
      </c>
      <c r="AB18" s="117">
        <f t="shared" si="2"/>
        <v>7.5358358814217249E-3</v>
      </c>
    </row>
    <row r="19" spans="1:28" x14ac:dyDescent="0.25">
      <c r="A19" s="63" t="str">
        <f>$S$1&amp;" ("&amp;$V$2&amp;" to "&amp;$Z$2&amp;")"</f>
        <v>Yarra (2016-17 to 2020-21)</v>
      </c>
      <c r="B19" s="63"/>
      <c r="C19" s="63"/>
      <c r="D19" s="63"/>
      <c r="E19" s="63"/>
      <c r="F19" s="63"/>
      <c r="G19" s="63" t="str">
        <f>$S$1&amp;" ("&amp;$V$2&amp;" to "&amp;$Z$2&amp;")"</f>
        <v>Yarra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2869</v>
      </c>
      <c r="W19" s="116">
        <v>3172</v>
      </c>
      <c r="X19" s="116">
        <v>3308</v>
      </c>
      <c r="Y19" s="112">
        <v>3193</v>
      </c>
      <c r="Z19" s="112">
        <v>3196</v>
      </c>
      <c r="AB19" s="117">
        <f t="shared" si="2"/>
        <v>3.4654002125214148E-2</v>
      </c>
    </row>
    <row r="20" spans="1:28" x14ac:dyDescent="0.25">
      <c r="S20" s="115" t="s">
        <v>66</v>
      </c>
      <c r="T20" s="115"/>
      <c r="U20" s="116"/>
      <c r="V20" s="116">
        <v>3262</v>
      </c>
      <c r="W20" s="116">
        <v>3130</v>
      </c>
      <c r="X20" s="116">
        <v>2997</v>
      </c>
      <c r="Y20" s="112">
        <v>2734</v>
      </c>
      <c r="Z20" s="112">
        <v>2527</v>
      </c>
      <c r="AB20" s="117">
        <f t="shared" si="2"/>
        <v>2.7400082406262877E-2</v>
      </c>
    </row>
    <row r="21" spans="1:28" x14ac:dyDescent="0.25">
      <c r="S21" s="115" t="s">
        <v>67</v>
      </c>
      <c r="T21" s="115"/>
      <c r="U21" s="116"/>
      <c r="V21" s="116">
        <v>6329</v>
      </c>
      <c r="W21" s="116">
        <v>6389</v>
      </c>
      <c r="X21" s="116">
        <v>6424</v>
      </c>
      <c r="Y21" s="112">
        <v>6550</v>
      </c>
      <c r="Z21" s="112">
        <v>6416</v>
      </c>
      <c r="AB21" s="117">
        <f t="shared" si="2"/>
        <v>6.9568234554247169E-2</v>
      </c>
    </row>
    <row r="22" spans="1:28" x14ac:dyDescent="0.25">
      <c r="S22" s="115" t="s">
        <v>68</v>
      </c>
      <c r="T22" s="115"/>
      <c r="U22" s="116"/>
      <c r="V22" s="116">
        <v>9047</v>
      </c>
      <c r="W22" s="116">
        <v>8946</v>
      </c>
      <c r="X22" s="116">
        <v>9260</v>
      </c>
      <c r="Y22" s="112">
        <v>9080</v>
      </c>
      <c r="Z22" s="112">
        <v>7664</v>
      </c>
      <c r="AB22" s="117">
        <f t="shared" si="2"/>
        <v>8.3100210352828927E-2</v>
      </c>
    </row>
    <row r="23" spans="1:28" x14ac:dyDescent="0.25">
      <c r="S23" s="115" t="s">
        <v>69</v>
      </c>
      <c r="T23" s="115"/>
      <c r="U23" s="116"/>
      <c r="V23" s="116">
        <v>1536</v>
      </c>
      <c r="W23" s="116">
        <v>1868</v>
      </c>
      <c r="X23" s="116">
        <v>1893</v>
      </c>
      <c r="Y23" s="112">
        <v>1755</v>
      </c>
      <c r="Z23" s="112">
        <v>1755</v>
      </c>
      <c r="AB23" s="117">
        <f t="shared" si="2"/>
        <v>1.9029340966755577E-2</v>
      </c>
    </row>
    <row r="24" spans="1:28" x14ac:dyDescent="0.25">
      <c r="S24" s="115" t="s">
        <v>70</v>
      </c>
      <c r="T24" s="115"/>
      <c r="U24" s="116"/>
      <c r="V24" s="116">
        <v>3914</v>
      </c>
      <c r="W24" s="116">
        <v>3787</v>
      </c>
      <c r="X24" s="116">
        <v>4043</v>
      </c>
      <c r="Y24" s="112">
        <v>3693</v>
      </c>
      <c r="Z24" s="112">
        <v>3503</v>
      </c>
      <c r="AB24" s="117">
        <f t="shared" si="2"/>
        <v>3.7982781428230653E-2</v>
      </c>
    </row>
    <row r="25" spans="1:28" x14ac:dyDescent="0.25">
      <c r="S25" s="115" t="s">
        <v>71</v>
      </c>
      <c r="T25" s="115"/>
      <c r="U25" s="116"/>
      <c r="V25" s="116">
        <v>4386</v>
      </c>
      <c r="W25" s="116">
        <v>4371</v>
      </c>
      <c r="X25" s="116">
        <v>4554</v>
      </c>
      <c r="Y25" s="112">
        <v>4672</v>
      </c>
      <c r="Z25" s="112">
        <v>4579</v>
      </c>
      <c r="AB25" s="117">
        <f t="shared" si="2"/>
        <v>4.9649773382777089E-2</v>
      </c>
    </row>
    <row r="26" spans="1:28" x14ac:dyDescent="0.25">
      <c r="S26" s="115" t="s">
        <v>72</v>
      </c>
      <c r="T26" s="115"/>
      <c r="U26" s="116"/>
      <c r="V26" s="116">
        <v>1586</v>
      </c>
      <c r="W26" s="116">
        <v>1650</v>
      </c>
      <c r="X26" s="116">
        <v>1751</v>
      </c>
      <c r="Y26" s="112">
        <v>1520</v>
      </c>
      <c r="Z26" s="112">
        <v>1453</v>
      </c>
      <c r="AB26" s="117">
        <f t="shared" si="2"/>
        <v>1.5754776310368011E-2</v>
      </c>
    </row>
    <row r="27" spans="1:28" x14ac:dyDescent="0.25">
      <c r="S27" s="115" t="s">
        <v>73</v>
      </c>
      <c r="T27" s="115"/>
      <c r="U27" s="116"/>
      <c r="V27" s="116">
        <v>13898</v>
      </c>
      <c r="W27" s="116">
        <v>15556</v>
      </c>
      <c r="X27" s="116">
        <v>16075</v>
      </c>
      <c r="Y27" s="112">
        <v>15546</v>
      </c>
      <c r="Z27" s="112">
        <v>15230</v>
      </c>
      <c r="AB27" s="117">
        <f t="shared" si="2"/>
        <v>0.16513781363173075</v>
      </c>
    </row>
    <row r="28" spans="1:28" x14ac:dyDescent="0.25">
      <c r="S28" s="115" t="s">
        <v>74</v>
      </c>
      <c r="T28" s="115"/>
      <c r="U28" s="116"/>
      <c r="V28" s="116">
        <v>9373</v>
      </c>
      <c r="W28" s="116">
        <v>9964</v>
      </c>
      <c r="X28" s="116">
        <v>10370</v>
      </c>
      <c r="Y28" s="112">
        <v>10020</v>
      </c>
      <c r="Z28" s="112">
        <v>8072</v>
      </c>
      <c r="AB28" s="117">
        <f t="shared" si="2"/>
        <v>8.7524125517749879E-2</v>
      </c>
    </row>
    <row r="29" spans="1:28" x14ac:dyDescent="0.25">
      <c r="S29" s="115" t="s">
        <v>75</v>
      </c>
      <c r="T29" s="115"/>
      <c r="U29" s="116"/>
      <c r="V29" s="116">
        <v>4468</v>
      </c>
      <c r="W29" s="116">
        <v>4331</v>
      </c>
      <c r="X29" s="116">
        <v>6293</v>
      </c>
      <c r="Y29" s="112">
        <v>4600</v>
      </c>
      <c r="Z29" s="112">
        <v>4958</v>
      </c>
      <c r="AB29" s="117">
        <f t="shared" si="2"/>
        <v>5.3759243597250234E-2</v>
      </c>
    </row>
    <row r="30" spans="1:28" x14ac:dyDescent="0.25">
      <c r="S30" s="115" t="s">
        <v>76</v>
      </c>
      <c r="T30" s="115"/>
      <c r="U30" s="116"/>
      <c r="V30" s="116">
        <v>9121</v>
      </c>
      <c r="W30" s="116">
        <v>9380</v>
      </c>
      <c r="X30" s="116">
        <v>8223</v>
      </c>
      <c r="Y30" s="112">
        <v>9237</v>
      </c>
      <c r="Z30" s="112">
        <v>8311</v>
      </c>
      <c r="AB30" s="117">
        <f t="shared" si="2"/>
        <v>9.0115585626612885E-2</v>
      </c>
    </row>
    <row r="31" spans="1:28" x14ac:dyDescent="0.25">
      <c r="S31" s="115" t="s">
        <v>77</v>
      </c>
      <c r="T31" s="115"/>
      <c r="U31" s="116"/>
      <c r="V31" s="116">
        <v>10121</v>
      </c>
      <c r="W31" s="116">
        <v>10884</v>
      </c>
      <c r="X31" s="116">
        <v>11497</v>
      </c>
      <c r="Y31" s="112">
        <v>11607</v>
      </c>
      <c r="Z31" s="112">
        <v>12040</v>
      </c>
      <c r="AB31" s="117">
        <f t="shared" si="2"/>
        <v>0.13054886908247132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3069</v>
      </c>
      <c r="W32" s="116">
        <v>3814</v>
      </c>
      <c r="X32" s="116">
        <v>3973</v>
      </c>
      <c r="Y32" s="112">
        <v>4051</v>
      </c>
      <c r="Z32" s="112">
        <v>3726</v>
      </c>
      <c r="AB32" s="117">
        <f t="shared" si="2"/>
        <v>4.0400754667881074E-2</v>
      </c>
    </row>
    <row r="33" spans="19:32" x14ac:dyDescent="0.25">
      <c r="S33" s="115" t="s">
        <v>79</v>
      </c>
      <c r="T33" s="115"/>
      <c r="U33" s="116"/>
      <c r="V33" s="116">
        <v>2649</v>
      </c>
      <c r="W33" s="116">
        <v>2723</v>
      </c>
      <c r="X33" s="116">
        <v>3013</v>
      </c>
      <c r="Y33" s="112">
        <v>3069</v>
      </c>
      <c r="Z33" s="112">
        <v>2893</v>
      </c>
      <c r="AB33" s="117">
        <f t="shared" si="2"/>
        <v>3.1368594539500791E-2</v>
      </c>
    </row>
    <row r="34" spans="19:32" x14ac:dyDescent="0.25">
      <c r="S34" s="118" t="s">
        <v>53</v>
      </c>
      <c r="T34" s="118"/>
      <c r="U34" s="119"/>
      <c r="V34" s="119">
        <v>97237</v>
      </c>
      <c r="W34" s="119">
        <v>98128</v>
      </c>
      <c r="X34" s="119">
        <v>101095</v>
      </c>
      <c r="Y34" s="120">
        <v>97840</v>
      </c>
      <c r="Z34" s="120">
        <v>92226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51422</v>
      </c>
      <c r="W37" s="112">
        <v>52888</v>
      </c>
      <c r="X37" s="112">
        <v>53051</v>
      </c>
      <c r="Y37" s="112">
        <v>53037</v>
      </c>
      <c r="Z37" s="112">
        <v>50264</v>
      </c>
      <c r="AB37" s="132">
        <f>Z37/Z40*100</f>
        <v>81.671649551540355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11727</v>
      </c>
      <c r="W38" s="112">
        <v>11614</v>
      </c>
      <c r="X38" s="112">
        <v>12759</v>
      </c>
      <c r="Y38" s="112">
        <v>12423</v>
      </c>
      <c r="Z38" s="112">
        <v>11280</v>
      </c>
      <c r="AB38" s="132">
        <f>Z38/Z40*100</f>
        <v>18.328350448459638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63149</v>
      </c>
      <c r="W40" s="112">
        <v>64502</v>
      </c>
      <c r="X40" s="112">
        <v>65810</v>
      </c>
      <c r="Y40" s="112">
        <v>65460</v>
      </c>
      <c r="Z40" s="112">
        <v>61544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7</v>
      </c>
      <c r="W44" s="112">
        <v>14</v>
      </c>
      <c r="X44" s="112">
        <v>10</v>
      </c>
      <c r="Y44" s="112">
        <v>12</v>
      </c>
      <c r="Z44" s="112">
        <v>5</v>
      </c>
    </row>
    <row r="45" spans="19:32" x14ac:dyDescent="0.25">
      <c r="S45" s="115" t="s">
        <v>37</v>
      </c>
      <c r="T45" s="115"/>
      <c r="U45" s="112"/>
      <c r="V45" s="112">
        <v>171</v>
      </c>
      <c r="W45" s="112">
        <v>179</v>
      </c>
      <c r="X45" s="112">
        <v>172</v>
      </c>
      <c r="Y45" s="112">
        <v>205</v>
      </c>
      <c r="Z45" s="112">
        <v>200</v>
      </c>
    </row>
    <row r="46" spans="19:32" x14ac:dyDescent="0.25">
      <c r="S46" s="115" t="s">
        <v>38</v>
      </c>
      <c r="T46" s="115"/>
      <c r="U46" s="112"/>
      <c r="V46" s="112">
        <v>981</v>
      </c>
      <c r="W46" s="112">
        <v>978</v>
      </c>
      <c r="X46" s="112">
        <v>1017</v>
      </c>
      <c r="Y46" s="112">
        <v>876</v>
      </c>
      <c r="Z46" s="112">
        <v>922</v>
      </c>
    </row>
    <row r="47" spans="19:32" x14ac:dyDescent="0.25">
      <c r="S47" s="115" t="s">
        <v>39</v>
      </c>
      <c r="T47" s="115"/>
      <c r="U47" s="112"/>
      <c r="V47" s="112">
        <v>4452</v>
      </c>
      <c r="W47" s="112">
        <v>3877</v>
      </c>
      <c r="X47" s="112">
        <v>3860</v>
      </c>
      <c r="Y47" s="112">
        <v>3564</v>
      </c>
      <c r="Z47" s="112">
        <v>3017</v>
      </c>
    </row>
    <row r="48" spans="19:32" x14ac:dyDescent="0.25">
      <c r="S48" s="115" t="s">
        <v>40</v>
      </c>
      <c r="T48" s="115"/>
      <c r="U48" s="112"/>
      <c r="V48" s="112">
        <v>11238</v>
      </c>
      <c r="W48" s="112">
        <v>10953</v>
      </c>
      <c r="X48" s="112">
        <v>11093</v>
      </c>
      <c r="Y48" s="112">
        <v>10469</v>
      </c>
      <c r="Z48" s="112">
        <v>8961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9564</v>
      </c>
      <c r="W49" s="112">
        <v>10165</v>
      </c>
      <c r="X49" s="112">
        <v>10574</v>
      </c>
      <c r="Y49" s="112">
        <v>10173</v>
      </c>
      <c r="Z49" s="112">
        <v>9853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Yarra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6278</v>
      </c>
      <c r="W50" s="112">
        <v>6529</v>
      </c>
      <c r="X50" s="112">
        <v>6824</v>
      </c>
      <c r="Y50" s="112">
        <v>6610</v>
      </c>
      <c r="Z50" s="112">
        <v>6443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3985</v>
      </c>
      <c r="W51" s="112">
        <v>4146</v>
      </c>
      <c r="X51" s="112">
        <v>4243</v>
      </c>
      <c r="Y51" s="112">
        <v>4347</v>
      </c>
      <c r="Z51" s="112">
        <v>4255</v>
      </c>
    </row>
    <row r="52" spans="1:26" ht="15" customHeight="1" x14ac:dyDescent="0.25">
      <c r="S52" s="115" t="s">
        <v>44</v>
      </c>
      <c r="T52" s="115"/>
      <c r="U52" s="112"/>
      <c r="V52" s="112">
        <v>3151</v>
      </c>
      <c r="W52" s="112">
        <v>3275</v>
      </c>
      <c r="X52" s="112">
        <v>3336</v>
      </c>
      <c r="Y52" s="112">
        <v>3174</v>
      </c>
      <c r="Z52" s="112">
        <v>3099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2669</v>
      </c>
      <c r="W53" s="112">
        <v>2682</v>
      </c>
      <c r="X53" s="112">
        <v>2618</v>
      </c>
      <c r="Y53" s="112">
        <v>2718</v>
      </c>
      <c r="Z53" s="112">
        <v>2728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2176</v>
      </c>
      <c r="W54" s="112">
        <v>2185</v>
      </c>
      <c r="X54" s="112">
        <v>2290</v>
      </c>
      <c r="Y54" s="112">
        <v>2313</v>
      </c>
      <c r="Z54" s="112">
        <v>2341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1459</v>
      </c>
      <c r="W55" s="112">
        <v>1518</v>
      </c>
      <c r="X55" s="112">
        <v>1543</v>
      </c>
      <c r="Y55" s="112">
        <v>1599</v>
      </c>
      <c r="Z55" s="112">
        <v>1646</v>
      </c>
    </row>
    <row r="56" spans="1:26" ht="15" customHeight="1" x14ac:dyDescent="0.25">
      <c r="S56" s="115" t="s">
        <v>48</v>
      </c>
      <c r="T56" s="115"/>
      <c r="U56" s="112"/>
      <c r="V56" s="112">
        <v>982</v>
      </c>
      <c r="W56" s="112">
        <v>922</v>
      </c>
      <c r="X56" s="112">
        <v>935</v>
      </c>
      <c r="Y56" s="112">
        <v>936</v>
      </c>
      <c r="Z56" s="112">
        <v>950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472</v>
      </c>
      <c r="W57" s="112">
        <v>525</v>
      </c>
      <c r="X57" s="112">
        <v>549</v>
      </c>
      <c r="Y57" s="112">
        <v>546</v>
      </c>
      <c r="Z57" s="112">
        <v>533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116</v>
      </c>
      <c r="W58" s="112">
        <v>147</v>
      </c>
      <c r="X58" s="112">
        <v>161</v>
      </c>
      <c r="Y58" s="112">
        <v>188</v>
      </c>
      <c r="Z58" s="112">
        <v>200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61</v>
      </c>
      <c r="W59" s="112">
        <v>51</v>
      </c>
      <c r="X59" s="112">
        <v>46</v>
      </c>
      <c r="Y59" s="112">
        <v>45</v>
      </c>
      <c r="Z59" s="112">
        <v>50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30</v>
      </c>
      <c r="W60" s="112">
        <v>24</v>
      </c>
      <c r="X60" s="112">
        <v>22</v>
      </c>
      <c r="Y60" s="112">
        <v>28</v>
      </c>
      <c r="Z60" s="112">
        <v>31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47769</v>
      </c>
      <c r="W61" s="112">
        <v>48183</v>
      </c>
      <c r="X61" s="112">
        <v>49293</v>
      </c>
      <c r="Y61" s="112">
        <v>47825</v>
      </c>
      <c r="Z61" s="112">
        <v>45234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15</v>
      </c>
      <c r="W63" s="112">
        <v>6</v>
      </c>
      <c r="X63" s="112">
        <v>16</v>
      </c>
      <c r="Y63" s="112">
        <v>4</v>
      </c>
      <c r="Z63" s="112">
        <v>5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269</v>
      </c>
      <c r="W64" s="112">
        <v>298</v>
      </c>
      <c r="X64" s="112">
        <v>324</v>
      </c>
      <c r="Y64" s="112">
        <v>335</v>
      </c>
      <c r="Z64" s="112">
        <v>353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Yarra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1339</v>
      </c>
      <c r="W65" s="112">
        <v>1202</v>
      </c>
      <c r="X65" s="112">
        <v>1199</v>
      </c>
      <c r="Y65" s="112">
        <v>1149</v>
      </c>
      <c r="Z65" s="112">
        <v>1146</v>
      </c>
    </row>
    <row r="66" spans="1:26" x14ac:dyDescent="0.25">
      <c r="S66" s="115" t="s">
        <v>39</v>
      </c>
      <c r="T66" s="115"/>
      <c r="U66" s="112"/>
      <c r="V66" s="112">
        <v>5488</v>
      </c>
      <c r="W66" s="112">
        <v>5112</v>
      </c>
      <c r="X66" s="112">
        <v>5197</v>
      </c>
      <c r="Y66" s="112">
        <v>4471</v>
      </c>
      <c r="Z66" s="112">
        <v>3919</v>
      </c>
    </row>
    <row r="67" spans="1:26" x14ac:dyDescent="0.25">
      <c r="S67" s="115" t="s">
        <v>40</v>
      </c>
      <c r="T67" s="115"/>
      <c r="U67" s="112"/>
      <c r="V67" s="112">
        <v>12596</v>
      </c>
      <c r="W67" s="112">
        <v>12550</v>
      </c>
      <c r="X67" s="112">
        <v>12924</v>
      </c>
      <c r="Y67" s="112">
        <v>12305</v>
      </c>
      <c r="Z67" s="112">
        <v>10700</v>
      </c>
    </row>
    <row r="68" spans="1:26" x14ac:dyDescent="0.25">
      <c r="S68" s="115" t="s">
        <v>41</v>
      </c>
      <c r="T68" s="115"/>
      <c r="U68" s="112"/>
      <c r="V68" s="112">
        <v>9963</v>
      </c>
      <c r="W68" s="112">
        <v>10215</v>
      </c>
      <c r="X68" s="112">
        <v>10716</v>
      </c>
      <c r="Y68" s="112">
        <v>10399</v>
      </c>
      <c r="Z68" s="112">
        <v>9807</v>
      </c>
    </row>
    <row r="69" spans="1:26" x14ac:dyDescent="0.25">
      <c r="S69" s="115" t="s">
        <v>42</v>
      </c>
      <c r="T69" s="115"/>
      <c r="U69" s="112"/>
      <c r="V69" s="112">
        <v>5512</v>
      </c>
      <c r="W69" s="112">
        <v>6016</v>
      </c>
      <c r="X69" s="112">
        <v>6209</v>
      </c>
      <c r="Y69" s="112">
        <v>6214</v>
      </c>
      <c r="Z69" s="112">
        <v>5931</v>
      </c>
    </row>
    <row r="70" spans="1:26" x14ac:dyDescent="0.25">
      <c r="S70" s="115" t="s">
        <v>43</v>
      </c>
      <c r="T70" s="115"/>
      <c r="U70" s="112"/>
      <c r="V70" s="112">
        <v>3664</v>
      </c>
      <c r="W70" s="112">
        <v>3652</v>
      </c>
      <c r="X70" s="112">
        <v>3860</v>
      </c>
      <c r="Y70" s="112">
        <v>3894</v>
      </c>
      <c r="Z70" s="112">
        <v>3938</v>
      </c>
    </row>
    <row r="71" spans="1:26" x14ac:dyDescent="0.25">
      <c r="S71" s="115" t="s">
        <v>44</v>
      </c>
      <c r="T71" s="115"/>
      <c r="U71" s="112"/>
      <c r="V71" s="112">
        <v>3059</v>
      </c>
      <c r="W71" s="112">
        <v>3113</v>
      </c>
      <c r="X71" s="112">
        <v>3124</v>
      </c>
      <c r="Y71" s="112">
        <v>3024</v>
      </c>
      <c r="Z71" s="112">
        <v>2944</v>
      </c>
    </row>
    <row r="72" spans="1:26" x14ac:dyDescent="0.25">
      <c r="S72" s="115" t="s">
        <v>45</v>
      </c>
      <c r="T72" s="115"/>
      <c r="U72" s="112"/>
      <c r="V72" s="112">
        <v>2490</v>
      </c>
      <c r="W72" s="112">
        <v>2575</v>
      </c>
      <c r="X72" s="112">
        <v>2714</v>
      </c>
      <c r="Y72" s="112">
        <v>2704</v>
      </c>
      <c r="Z72" s="112">
        <v>2660</v>
      </c>
    </row>
    <row r="73" spans="1:26" x14ac:dyDescent="0.25">
      <c r="S73" s="115" t="s">
        <v>46</v>
      </c>
      <c r="T73" s="115"/>
      <c r="U73" s="112"/>
      <c r="V73" s="112">
        <v>2107</v>
      </c>
      <c r="W73" s="112">
        <v>2077</v>
      </c>
      <c r="X73" s="112">
        <v>2189</v>
      </c>
      <c r="Y73" s="112">
        <v>2261</v>
      </c>
      <c r="Z73" s="112">
        <v>2242</v>
      </c>
    </row>
    <row r="74" spans="1:26" x14ac:dyDescent="0.25">
      <c r="S74" s="115" t="s">
        <v>47</v>
      </c>
      <c r="T74" s="115"/>
      <c r="U74" s="112"/>
      <c r="V74" s="112">
        <v>1667</v>
      </c>
      <c r="W74" s="112">
        <v>1730</v>
      </c>
      <c r="X74" s="112">
        <v>1798</v>
      </c>
      <c r="Y74" s="112">
        <v>1661</v>
      </c>
      <c r="Z74" s="112">
        <v>1681</v>
      </c>
    </row>
    <row r="75" spans="1:26" x14ac:dyDescent="0.25">
      <c r="S75" s="115" t="s">
        <v>48</v>
      </c>
      <c r="T75" s="115"/>
      <c r="U75" s="112"/>
      <c r="V75" s="112">
        <v>815</v>
      </c>
      <c r="W75" s="112">
        <v>839</v>
      </c>
      <c r="X75" s="112">
        <v>931</v>
      </c>
      <c r="Y75" s="112">
        <v>961</v>
      </c>
      <c r="Z75" s="112">
        <v>982</v>
      </c>
    </row>
    <row r="76" spans="1:26" x14ac:dyDescent="0.25">
      <c r="S76" s="115" t="s">
        <v>49</v>
      </c>
      <c r="T76" s="115"/>
      <c r="U76" s="112"/>
      <c r="V76" s="112">
        <v>326</v>
      </c>
      <c r="W76" s="112">
        <v>385</v>
      </c>
      <c r="X76" s="112">
        <v>419</v>
      </c>
      <c r="Y76" s="112">
        <v>428</v>
      </c>
      <c r="Z76" s="112">
        <v>442</v>
      </c>
    </row>
    <row r="77" spans="1:26" x14ac:dyDescent="0.25">
      <c r="S77" s="115" t="s">
        <v>50</v>
      </c>
      <c r="T77" s="115"/>
      <c r="U77" s="112"/>
      <c r="V77" s="112">
        <v>96</v>
      </c>
      <c r="W77" s="112">
        <v>92</v>
      </c>
      <c r="X77" s="112">
        <v>111</v>
      </c>
      <c r="Y77" s="112">
        <v>125</v>
      </c>
      <c r="Z77" s="112">
        <v>138</v>
      </c>
    </row>
    <row r="78" spans="1:26" x14ac:dyDescent="0.25">
      <c r="S78" s="115" t="s">
        <v>51</v>
      </c>
      <c r="T78" s="115"/>
      <c r="U78" s="112"/>
      <c r="V78" s="112">
        <v>27</v>
      </c>
      <c r="W78" s="112">
        <v>39</v>
      </c>
      <c r="X78" s="112">
        <v>39</v>
      </c>
      <c r="Y78" s="112">
        <v>41</v>
      </c>
      <c r="Z78" s="112">
        <v>46</v>
      </c>
    </row>
    <row r="79" spans="1:26" x14ac:dyDescent="0.25">
      <c r="S79" s="115" t="s">
        <v>52</v>
      </c>
      <c r="T79" s="115"/>
      <c r="U79" s="112"/>
      <c r="V79" s="112">
        <v>31</v>
      </c>
      <c r="W79" s="112">
        <v>39</v>
      </c>
      <c r="X79" s="112">
        <v>30</v>
      </c>
      <c r="Y79" s="112">
        <v>37</v>
      </c>
      <c r="Z79" s="112">
        <v>42</v>
      </c>
    </row>
    <row r="80" spans="1:26" x14ac:dyDescent="0.25">
      <c r="S80" s="118" t="s">
        <v>53</v>
      </c>
      <c r="T80" s="118"/>
      <c r="U80" s="112"/>
      <c r="V80" s="112">
        <v>49464</v>
      </c>
      <c r="W80" s="112">
        <v>49945</v>
      </c>
      <c r="X80" s="112">
        <v>51800</v>
      </c>
      <c r="Y80" s="112">
        <v>50018</v>
      </c>
      <c r="Z80" s="112">
        <v>46976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Yarra</v>
      </c>
      <c r="D83" s="144"/>
      <c r="E83" s="144"/>
      <c r="F83" s="144"/>
      <c r="G83" s="144"/>
      <c r="H83" s="47"/>
      <c r="I83" s="47"/>
      <c r="J83" s="145" t="str">
        <f>'State data for spotlight'!A1</f>
        <v>Victoria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4689</v>
      </c>
      <c r="W83" s="112">
        <v>4919</v>
      </c>
      <c r="X83" s="112">
        <v>4989</v>
      </c>
      <c r="Y83" s="112">
        <v>4970</v>
      </c>
      <c r="Z83" s="112">
        <v>4834</v>
      </c>
      <c r="AD83" s="117"/>
    </row>
    <row r="84" spans="1:30" ht="15" customHeight="1" x14ac:dyDescent="0.25">
      <c r="A84" s="46"/>
      <c r="B84" s="46"/>
      <c r="C84" s="48"/>
      <c r="D84" s="139" t="s">
        <v>0</v>
      </c>
      <c r="E84" s="139"/>
      <c r="F84" s="139" t="s">
        <v>201</v>
      </c>
      <c r="G84" s="139"/>
      <c r="H84" s="48"/>
      <c r="I84" s="48"/>
      <c r="J84" s="48"/>
      <c r="K84" s="48"/>
      <c r="L84" s="139" t="s">
        <v>0</v>
      </c>
      <c r="M84" s="139"/>
      <c r="N84" s="139" t="s">
        <v>201</v>
      </c>
      <c r="O84" s="139"/>
      <c r="S84" s="115" t="s">
        <v>57</v>
      </c>
      <c r="T84" s="115"/>
      <c r="U84" s="112"/>
      <c r="V84" s="112">
        <v>9788</v>
      </c>
      <c r="W84" s="112">
        <v>10219</v>
      </c>
      <c r="X84" s="112">
        <v>10567</v>
      </c>
      <c r="Y84" s="112">
        <v>10773</v>
      </c>
      <c r="Z84" s="112">
        <v>10366</v>
      </c>
    </row>
    <row r="85" spans="1:30" ht="15" customHeight="1" x14ac:dyDescent="0.25">
      <c r="A85" s="46"/>
      <c r="B85" s="46"/>
      <c r="C85" s="58" t="s">
        <v>1</v>
      </c>
      <c r="D85" s="139" t="s">
        <v>2</v>
      </c>
      <c r="E85" s="139"/>
      <c r="F85" s="139" t="str">
        <f>"since "&amp;$V$2</f>
        <v>since 2016-17</v>
      </c>
      <c r="G85" s="139"/>
      <c r="H85" s="48"/>
      <c r="I85" s="48"/>
      <c r="J85" s="48"/>
      <c r="K85" s="58" t="s">
        <v>1</v>
      </c>
      <c r="L85" s="139" t="s">
        <v>2</v>
      </c>
      <c r="M85" s="139"/>
      <c r="N85" s="139" t="str">
        <f>"since "&amp;$V$2</f>
        <v>since 2016-17</v>
      </c>
      <c r="O85" s="139"/>
      <c r="S85" s="115" t="s">
        <v>195</v>
      </c>
      <c r="T85" s="115"/>
      <c r="U85" s="112"/>
      <c r="V85" s="112">
        <v>2544</v>
      </c>
      <c r="W85" s="112">
        <v>2641</v>
      </c>
      <c r="X85" s="112">
        <v>2695</v>
      </c>
      <c r="Y85" s="112">
        <v>2655</v>
      </c>
      <c r="Z85" s="112">
        <v>2455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92,226</v>
      </c>
      <c r="D86" s="96">
        <f t="shared" ref="D86:D91" si="4">AD4</f>
        <v>-5.7350491122990288E-2</v>
      </c>
      <c r="E86" s="97">
        <f t="shared" ref="E86:E91" si="5">AD4</f>
        <v>-5.7350491122990288E-2</v>
      </c>
      <c r="F86" s="96">
        <f t="shared" ref="F86:F91" si="6">AF4</f>
        <v>-5.1494862855203438E-2</v>
      </c>
      <c r="G86" s="97">
        <f t="shared" ref="G86:G91" si="7">AF4</f>
        <v>-5.1494862855203438E-2</v>
      </c>
      <c r="H86" s="57"/>
      <c r="I86" s="57"/>
      <c r="J86" s="140" t="str">
        <f>'State data for spotlight'!J4</f>
        <v>5,274,707</v>
      </c>
      <c r="K86" s="140"/>
      <c r="L86" s="96">
        <f>'State data for spotlight'!L4</f>
        <v>1.4421743640712803E-2</v>
      </c>
      <c r="M86" s="97">
        <f>'State data for spotlight'!L4</f>
        <v>1.4421743640712803E-2</v>
      </c>
      <c r="N86" s="96">
        <f>'State data for spotlight'!N4</f>
        <v>8.438148994686534E-2</v>
      </c>
      <c r="O86" s="97">
        <f>'State data for spotlight'!N4</f>
        <v>8.438148994686534E-2</v>
      </c>
      <c r="S86" s="115" t="s">
        <v>196</v>
      </c>
      <c r="T86" s="115"/>
      <c r="U86" s="112"/>
      <c r="V86" s="112">
        <v>2071</v>
      </c>
      <c r="W86" s="112">
        <v>2070</v>
      </c>
      <c r="X86" s="112">
        <v>2164</v>
      </c>
      <c r="Y86" s="112">
        <v>2022</v>
      </c>
      <c r="Z86" s="112">
        <v>1898</v>
      </c>
    </row>
    <row r="87" spans="1:30" ht="15" customHeight="1" x14ac:dyDescent="0.25">
      <c r="A87" s="98" t="s">
        <v>4</v>
      </c>
      <c r="B87" s="49"/>
      <c r="C87" s="57" t="str">
        <f t="shared" si="3"/>
        <v>45,234</v>
      </c>
      <c r="D87" s="96">
        <f t="shared" si="4"/>
        <v>-5.4156908665105363E-2</v>
      </c>
      <c r="E87" s="97">
        <f t="shared" si="5"/>
        <v>-5.4156908665105363E-2</v>
      </c>
      <c r="F87" s="96">
        <f t="shared" si="6"/>
        <v>-5.3127354935945781E-2</v>
      </c>
      <c r="G87" s="97">
        <f t="shared" si="7"/>
        <v>-5.3127354935945781E-2</v>
      </c>
      <c r="H87" s="57"/>
      <c r="I87" s="57"/>
      <c r="J87" s="140" t="str">
        <f>'State data for spotlight'!J5</f>
        <v>2,678,317</v>
      </c>
      <c r="K87" s="140"/>
      <c r="L87" s="96">
        <f>'State data for spotlight'!L5</f>
        <v>7.6054295905234603E-3</v>
      </c>
      <c r="M87" s="97">
        <f>'State data for spotlight'!L5</f>
        <v>7.6054295905234603E-3</v>
      </c>
      <c r="N87" s="96">
        <f>'State data for spotlight'!N5</f>
        <v>7.1082164833552008E-2</v>
      </c>
      <c r="O87" s="97">
        <f>'State data for spotlight'!N5</f>
        <v>7.1082164833552008E-2</v>
      </c>
      <c r="S87" s="115" t="s">
        <v>197</v>
      </c>
      <c r="T87" s="115"/>
      <c r="U87" s="112"/>
      <c r="V87" s="112">
        <v>2234</v>
      </c>
      <c r="W87" s="112">
        <v>2251</v>
      </c>
      <c r="X87" s="112">
        <v>2347</v>
      </c>
      <c r="Y87" s="112">
        <v>2309</v>
      </c>
      <c r="Z87" s="112">
        <v>2201</v>
      </c>
    </row>
    <row r="88" spans="1:30" ht="15" customHeight="1" x14ac:dyDescent="0.25">
      <c r="A88" s="98" t="s">
        <v>5</v>
      </c>
      <c r="B88" s="49"/>
      <c r="C88" s="57" t="str">
        <f t="shared" si="3"/>
        <v>46,976</v>
      </c>
      <c r="D88" s="96">
        <f t="shared" si="4"/>
        <v>-6.0724211704956677E-2</v>
      </c>
      <c r="E88" s="97">
        <f t="shared" si="5"/>
        <v>-6.0724211704956677E-2</v>
      </c>
      <c r="F88" s="96">
        <f t="shared" si="6"/>
        <v>-5.024160449647197E-2</v>
      </c>
      <c r="G88" s="97">
        <f t="shared" si="7"/>
        <v>-5.024160449647197E-2</v>
      </c>
      <c r="H88" s="57"/>
      <c r="I88" s="57"/>
      <c r="J88" s="140" t="str">
        <f>'State data for spotlight'!J6</f>
        <v>2,593,620</v>
      </c>
      <c r="K88" s="140"/>
      <c r="L88" s="96">
        <f>'State data for spotlight'!L6</f>
        <v>2.0458990541862843E-2</v>
      </c>
      <c r="M88" s="97">
        <f>'State data for spotlight'!L6</f>
        <v>2.0458990541862843E-2</v>
      </c>
      <c r="N88" s="96">
        <f>'State data for spotlight'!N6</f>
        <v>9.7278654845571522E-2</v>
      </c>
      <c r="O88" s="97">
        <f>'State data for spotlight'!N6</f>
        <v>9.7278654845571522E-2</v>
      </c>
      <c r="S88" s="115" t="s">
        <v>198</v>
      </c>
      <c r="T88" s="115"/>
      <c r="U88" s="112"/>
      <c r="V88" s="112">
        <v>1506</v>
      </c>
      <c r="W88" s="112">
        <v>1570</v>
      </c>
      <c r="X88" s="112">
        <v>1614</v>
      </c>
      <c r="Y88" s="112">
        <v>1625</v>
      </c>
      <c r="Z88" s="112">
        <v>1522</v>
      </c>
    </row>
    <row r="89" spans="1:30" ht="15" customHeight="1" x14ac:dyDescent="0.25">
      <c r="A89" s="49" t="s">
        <v>6</v>
      </c>
      <c r="B89" s="49"/>
      <c r="C89" s="57" t="str">
        <f t="shared" si="3"/>
        <v>61,545</v>
      </c>
      <c r="D89" s="96">
        <f t="shared" si="4"/>
        <v>-5.9793152965978758E-2</v>
      </c>
      <c r="E89" s="97">
        <f t="shared" si="5"/>
        <v>-5.9793152965978758E-2</v>
      </c>
      <c r="F89" s="96">
        <f t="shared" si="6"/>
        <v>-2.5384810286944948E-2</v>
      </c>
      <c r="G89" s="97">
        <f t="shared" si="7"/>
        <v>-2.5384810286944948E-2</v>
      </c>
      <c r="H89" s="57"/>
      <c r="I89" s="57"/>
      <c r="J89" s="140" t="str">
        <f>'State data for spotlight'!J7</f>
        <v>3,674,745</v>
      </c>
      <c r="K89" s="140"/>
      <c r="L89" s="96">
        <f>'State data for spotlight'!L7</f>
        <v>-4.8048916624486848E-3</v>
      </c>
      <c r="M89" s="97">
        <f>'State data for spotlight'!L7</f>
        <v>-4.8048916624486848E-3</v>
      </c>
      <c r="N89" s="96">
        <f>'State data for spotlight'!N7</f>
        <v>6.9960159780158238E-2</v>
      </c>
      <c r="O89" s="97">
        <f>'State data for spotlight'!N7</f>
        <v>6.9960159780158238E-2</v>
      </c>
      <c r="S89" s="115" t="s">
        <v>199</v>
      </c>
      <c r="T89" s="115"/>
      <c r="U89" s="112"/>
      <c r="V89" s="112">
        <v>647</v>
      </c>
      <c r="W89" s="112">
        <v>672</v>
      </c>
      <c r="X89" s="112">
        <v>642</v>
      </c>
      <c r="Y89" s="112">
        <v>646</v>
      </c>
      <c r="Z89" s="112">
        <v>604</v>
      </c>
    </row>
    <row r="90" spans="1:30" ht="15" customHeight="1" x14ac:dyDescent="0.25">
      <c r="A90" s="49" t="s">
        <v>98</v>
      </c>
      <c r="B90" s="49"/>
      <c r="C90" s="57" t="str">
        <f t="shared" si="3"/>
        <v>$61,536</v>
      </c>
      <c r="D90" s="96">
        <f t="shared" si="4"/>
        <v>9.5515826552118988E-2</v>
      </c>
      <c r="E90" s="97">
        <f t="shared" si="5"/>
        <v>9.5515826552118988E-2</v>
      </c>
      <c r="F90" s="96">
        <f t="shared" si="6"/>
        <v>0.22400115843463331</v>
      </c>
      <c r="G90" s="97">
        <f t="shared" si="7"/>
        <v>0.22400115843463331</v>
      </c>
      <c r="H90" s="57"/>
      <c r="I90" s="57"/>
      <c r="J90" s="57"/>
      <c r="K90" s="57" t="str">
        <f>'State data for spotlight'!J8</f>
        <v>$47,209</v>
      </c>
      <c r="L90" s="96">
        <f>'State data for spotlight'!L8</f>
        <v>5.506898121546655E-2</v>
      </c>
      <c r="M90" s="97">
        <f>'State data for spotlight'!L8</f>
        <v>5.506898121546655E-2</v>
      </c>
      <c r="N90" s="96">
        <f>'State data for spotlight'!N8</f>
        <v>0.1204561491199776</v>
      </c>
      <c r="O90" s="97">
        <f>'State data for spotlight'!N8</f>
        <v>0.1204561491199776</v>
      </c>
      <c r="S90" s="115" t="s">
        <v>58</v>
      </c>
      <c r="T90" s="115"/>
      <c r="U90" s="112"/>
      <c r="V90" s="112">
        <v>1636</v>
      </c>
      <c r="W90" s="112">
        <v>1657</v>
      </c>
      <c r="X90" s="112">
        <v>1600</v>
      </c>
      <c r="Y90" s="112">
        <v>1455</v>
      </c>
      <c r="Z90" s="112">
        <v>1376</v>
      </c>
    </row>
    <row r="91" spans="1:30" ht="15" customHeight="1" x14ac:dyDescent="0.25">
      <c r="A91" s="49" t="s">
        <v>7</v>
      </c>
      <c r="B91" s="49"/>
      <c r="C91" s="57" t="str">
        <f t="shared" si="3"/>
        <v>$5,557.8 mil</v>
      </c>
      <c r="D91" s="96">
        <f t="shared" si="4"/>
        <v>1.0324133367197064E-2</v>
      </c>
      <c r="E91" s="97">
        <f t="shared" si="5"/>
        <v>1.0324133367197064E-2</v>
      </c>
      <c r="F91" s="96">
        <f t="shared" si="6"/>
        <v>0.18981541384772305</v>
      </c>
      <c r="G91" s="97">
        <f t="shared" si="7"/>
        <v>0.18981541384772305</v>
      </c>
      <c r="H91" s="57"/>
      <c r="I91" s="57"/>
      <c r="J91" s="57"/>
      <c r="K91" s="57" t="str">
        <f>'State data for spotlight'!J9</f>
        <v>$245.4 bil</v>
      </c>
      <c r="L91" s="96">
        <f>'State data for spotlight'!L9</f>
        <v>4.7371657837374626E-2</v>
      </c>
      <c r="M91" s="97">
        <f>'State data for spotlight'!L9</f>
        <v>4.7371657837374626E-2</v>
      </c>
      <c r="N91" s="96">
        <f>'State data for spotlight'!N9</f>
        <v>0.24227335855331145</v>
      </c>
      <c r="O91" s="97">
        <f>'State data for spotlight'!N9</f>
        <v>0.24227335855331145</v>
      </c>
      <c r="S91" s="118" t="s">
        <v>53</v>
      </c>
      <c r="T91" s="118"/>
      <c r="U91" s="112"/>
      <c r="V91" s="112">
        <v>31615</v>
      </c>
      <c r="W91" s="112">
        <v>32321</v>
      </c>
      <c r="X91" s="112">
        <v>32809</v>
      </c>
      <c r="Y91" s="112">
        <v>32672</v>
      </c>
      <c r="Z91" s="112">
        <v>30833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5" t="s">
        <v>202</v>
      </c>
      <c r="S93" s="115" t="s">
        <v>56</v>
      </c>
      <c r="T93" s="115"/>
      <c r="U93" s="112"/>
      <c r="V93" s="112">
        <v>3997</v>
      </c>
      <c r="W93" s="112">
        <v>4201</v>
      </c>
      <c r="X93" s="112">
        <v>4315</v>
      </c>
      <c r="Y93" s="112">
        <v>4353</v>
      </c>
      <c r="Z93" s="112">
        <v>4155</v>
      </c>
    </row>
    <row r="94" spans="1:30" ht="15" customHeight="1" x14ac:dyDescent="0.25">
      <c r="A94" s="136" t="s">
        <v>203</v>
      </c>
      <c r="S94" s="115" t="s">
        <v>57</v>
      </c>
      <c r="T94" s="115"/>
      <c r="U94" s="112"/>
      <c r="V94" s="112">
        <v>10822</v>
      </c>
      <c r="W94" s="112">
        <v>11242</v>
      </c>
      <c r="X94" s="112">
        <v>11642</v>
      </c>
      <c r="Y94" s="112">
        <v>11772</v>
      </c>
      <c r="Z94" s="112">
        <v>11400</v>
      </c>
    </row>
    <row r="95" spans="1:30" ht="15" customHeight="1" x14ac:dyDescent="0.25">
      <c r="A95" s="134" t="s">
        <v>286</v>
      </c>
      <c r="S95" s="115" t="s">
        <v>195</v>
      </c>
      <c r="T95" s="115"/>
      <c r="U95" s="112"/>
      <c r="V95" s="112">
        <v>826</v>
      </c>
      <c r="W95" s="112">
        <v>889</v>
      </c>
      <c r="X95" s="112">
        <v>928</v>
      </c>
      <c r="Y95" s="112">
        <v>854</v>
      </c>
      <c r="Z95" s="112">
        <v>825</v>
      </c>
    </row>
    <row r="96" spans="1:30" ht="15" customHeight="1" x14ac:dyDescent="0.25">
      <c r="A96" s="135" t="s">
        <v>278</v>
      </c>
      <c r="S96" s="115" t="s">
        <v>196</v>
      </c>
      <c r="T96" s="115"/>
      <c r="U96" s="112"/>
      <c r="V96" s="112">
        <v>2787</v>
      </c>
      <c r="W96" s="112">
        <v>2799</v>
      </c>
      <c r="X96" s="112">
        <v>2934</v>
      </c>
      <c r="Y96" s="112">
        <v>2833</v>
      </c>
      <c r="Z96" s="112">
        <v>2659</v>
      </c>
    </row>
    <row r="97" spans="1:32" ht="15" customHeight="1" x14ac:dyDescent="0.25">
      <c r="A97" s="134" t="s">
        <v>290</v>
      </c>
      <c r="S97" s="115" t="s">
        <v>197</v>
      </c>
      <c r="T97" s="115"/>
      <c r="U97" s="112"/>
      <c r="V97" s="112">
        <v>4370</v>
      </c>
      <c r="W97" s="112">
        <v>4410</v>
      </c>
      <c r="X97" s="112">
        <v>4542</v>
      </c>
      <c r="Y97" s="112">
        <v>4346</v>
      </c>
      <c r="Z97" s="112">
        <v>4087</v>
      </c>
    </row>
    <row r="98" spans="1:32" ht="15" customHeight="1" x14ac:dyDescent="0.25">
      <c r="A98" s="134" t="s">
        <v>291</v>
      </c>
      <c r="S98" s="115" t="s">
        <v>198</v>
      </c>
      <c r="T98" s="115"/>
      <c r="U98" s="112"/>
      <c r="V98" s="112">
        <v>2111</v>
      </c>
      <c r="W98" s="112">
        <v>2115</v>
      </c>
      <c r="X98" s="112">
        <v>2131</v>
      </c>
      <c r="Y98" s="112">
        <v>2144</v>
      </c>
      <c r="Z98" s="112">
        <v>1994</v>
      </c>
    </row>
    <row r="99" spans="1:32" ht="15" customHeight="1" x14ac:dyDescent="0.25">
      <c r="S99" s="115" t="s">
        <v>199</v>
      </c>
      <c r="T99" s="115"/>
      <c r="U99" s="112"/>
      <c r="V99" s="112">
        <v>118</v>
      </c>
      <c r="W99" s="112">
        <v>104</v>
      </c>
      <c r="X99" s="112">
        <v>120</v>
      </c>
      <c r="Y99" s="112">
        <v>114</v>
      </c>
      <c r="Z99" s="112">
        <v>123</v>
      </c>
    </row>
    <row r="100" spans="1:32" ht="15" customHeight="1" x14ac:dyDescent="0.25">
      <c r="S100" s="115" t="s">
        <v>58</v>
      </c>
      <c r="T100" s="115"/>
      <c r="U100" s="112"/>
      <c r="V100" s="112">
        <v>758</v>
      </c>
      <c r="W100" s="112">
        <v>763</v>
      </c>
      <c r="X100" s="112">
        <v>757</v>
      </c>
      <c r="Y100" s="112">
        <v>720</v>
      </c>
      <c r="Z100" s="112">
        <v>665</v>
      </c>
    </row>
    <row r="101" spans="1:32" x14ac:dyDescent="0.25">
      <c r="A101" s="18"/>
      <c r="S101" s="118" t="s">
        <v>53</v>
      </c>
      <c r="T101" s="118"/>
      <c r="U101" s="112"/>
      <c r="V101" s="112">
        <v>31532</v>
      </c>
      <c r="W101" s="112">
        <v>32181</v>
      </c>
      <c r="X101" s="112">
        <v>32998</v>
      </c>
      <c r="Y101" s="112">
        <v>32781</v>
      </c>
      <c r="Z101" s="112">
        <v>30696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204</v>
      </c>
      <c r="Y103" s="106" t="s">
        <v>281</v>
      </c>
      <c r="Z103" s="106" t="s">
        <v>287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72658</v>
      </c>
      <c r="W104" s="112">
        <v>73516</v>
      </c>
      <c r="X104" s="112">
        <v>75624</v>
      </c>
      <c r="Y104" s="112">
        <v>71692</v>
      </c>
      <c r="Z104" s="112">
        <v>71692</v>
      </c>
      <c r="AB104" s="109" t="str">
        <f>TEXT(Z104,"###,###")</f>
        <v>71,692</v>
      </c>
      <c r="AD104" s="130">
        <f>Z104/($Z$4)*100</f>
        <v>77.735128922429681</v>
      </c>
      <c r="AF104" s="109"/>
    </row>
    <row r="105" spans="1:32" x14ac:dyDescent="0.25">
      <c r="S105" s="115" t="s">
        <v>17</v>
      </c>
      <c r="T105" s="115"/>
      <c r="U105" s="112"/>
      <c r="V105" s="112">
        <v>17510</v>
      </c>
      <c r="W105" s="112">
        <v>17258</v>
      </c>
      <c r="X105" s="112">
        <v>18322</v>
      </c>
      <c r="Y105" s="112">
        <v>17486</v>
      </c>
      <c r="Z105" s="112">
        <v>17014</v>
      </c>
      <c r="AB105" s="109" t="str">
        <f>TEXT(Z105,"###,###")</f>
        <v>17,014</v>
      </c>
      <c r="AD105" s="130">
        <f>Z105/($Z$4)*100</f>
        <v>18.448159954893413</v>
      </c>
      <c r="AF105" s="109"/>
    </row>
    <row r="106" spans="1:32" x14ac:dyDescent="0.25">
      <c r="S106" s="118" t="s">
        <v>53</v>
      </c>
      <c r="T106" s="118"/>
      <c r="U106" s="120"/>
      <c r="V106" s="120">
        <v>90168</v>
      </c>
      <c r="W106" s="120">
        <v>90774</v>
      </c>
      <c r="X106" s="120">
        <v>93946</v>
      </c>
      <c r="Y106" s="120">
        <v>89178</v>
      </c>
      <c r="Z106" s="120">
        <v>88706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13493</v>
      </c>
      <c r="W108" s="112">
        <v>16106</v>
      </c>
      <c r="X108" s="112">
        <v>14454</v>
      </c>
      <c r="Y108" s="112">
        <v>14031</v>
      </c>
      <c r="Z108" s="112">
        <v>13058</v>
      </c>
      <c r="AB108" s="109" t="str">
        <f>TEXT(Z108,"###,###")</f>
        <v>13,058</v>
      </c>
      <c r="AD108" s="130">
        <f>Z108/($Z$4)*100</f>
        <v>14.158697113612215</v>
      </c>
      <c r="AF108" s="109"/>
    </row>
    <row r="109" spans="1:32" x14ac:dyDescent="0.25">
      <c r="S109" s="115" t="s">
        <v>20</v>
      </c>
      <c r="T109" s="115"/>
      <c r="U109" s="112"/>
      <c r="V109" s="112">
        <v>13064</v>
      </c>
      <c r="W109" s="112">
        <v>12521</v>
      </c>
      <c r="X109" s="112">
        <v>12418</v>
      </c>
      <c r="Y109" s="112">
        <v>12405</v>
      </c>
      <c r="Z109" s="112">
        <v>12586</v>
      </c>
      <c r="AB109" s="109" t="str">
        <f>TEXT(Z109,"###,###")</f>
        <v>12,586</v>
      </c>
      <c r="AD109" s="130">
        <f>Z109/($Z$4)*100</f>
        <v>13.646910849435084</v>
      </c>
      <c r="AF109" s="109"/>
    </row>
    <row r="110" spans="1:32" x14ac:dyDescent="0.25">
      <c r="S110" s="115" t="s">
        <v>21</v>
      </c>
      <c r="T110" s="115"/>
      <c r="U110" s="112"/>
      <c r="V110" s="112">
        <v>23078</v>
      </c>
      <c r="W110" s="112">
        <v>21711</v>
      </c>
      <c r="X110" s="112">
        <v>24202</v>
      </c>
      <c r="Y110" s="112">
        <v>22022</v>
      </c>
      <c r="Z110" s="112">
        <v>20027</v>
      </c>
      <c r="AB110" s="109" t="str">
        <f>TEXT(Z110,"###,###")</f>
        <v>20,027</v>
      </c>
      <c r="AD110" s="130">
        <f>Z110/($Z$4)*100</f>
        <v>21.715134560752933</v>
      </c>
      <c r="AF110" s="109"/>
    </row>
    <row r="111" spans="1:32" x14ac:dyDescent="0.25">
      <c r="S111" s="115" t="s">
        <v>22</v>
      </c>
      <c r="T111" s="115"/>
      <c r="U111" s="112"/>
      <c r="V111" s="112">
        <v>41162</v>
      </c>
      <c r="W111" s="112">
        <v>41245</v>
      </c>
      <c r="X111" s="112">
        <v>43630</v>
      </c>
      <c r="Y111" s="112">
        <v>43158</v>
      </c>
      <c r="Z111" s="112">
        <v>41085</v>
      </c>
      <c r="AB111" s="109" t="str">
        <f>TEXT(Z111,"###,###")</f>
        <v>41,085</v>
      </c>
      <c r="AD111" s="130">
        <f>Z111/($Z$4)*100</f>
        <v>44.548175134994473</v>
      </c>
      <c r="AF111" s="109"/>
    </row>
    <row r="112" spans="1:32" x14ac:dyDescent="0.25">
      <c r="S112" s="118" t="s">
        <v>53</v>
      </c>
      <c r="T112" s="118"/>
      <c r="U112" s="112"/>
      <c r="V112" s="112">
        <v>97234</v>
      </c>
      <c r="W112" s="112">
        <v>98129</v>
      </c>
      <c r="X112" s="112">
        <v>101092</v>
      </c>
      <c r="Y112" s="112">
        <v>97837</v>
      </c>
      <c r="Z112" s="112">
        <v>92226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37.159999999999997</v>
      </c>
      <c r="W118" s="131">
        <v>37.42</v>
      </c>
      <c r="X118" s="131">
        <v>37.49</v>
      </c>
      <c r="Y118" s="131">
        <v>37.78</v>
      </c>
      <c r="Z118" s="131">
        <v>38.44</v>
      </c>
      <c r="AB118" s="109" t="str">
        <f>TEXT(Z118,"##.0")</f>
        <v>38.4</v>
      </c>
    </row>
    <row r="120" spans="19:32" x14ac:dyDescent="0.25">
      <c r="S120" s="101" t="s">
        <v>100</v>
      </c>
      <c r="T120" s="112"/>
      <c r="U120" s="112"/>
      <c r="V120" s="112">
        <v>53415</v>
      </c>
      <c r="W120" s="112">
        <v>54540</v>
      </c>
      <c r="X120" s="112">
        <v>55611</v>
      </c>
      <c r="Y120" s="112">
        <v>55339</v>
      </c>
      <c r="Z120" s="112">
        <v>51619</v>
      </c>
      <c r="AB120" s="109" t="str">
        <f>TEXT(Z120,"###,###")</f>
        <v>51,619</v>
      </c>
    </row>
    <row r="121" spans="19:32" x14ac:dyDescent="0.25">
      <c r="S121" s="101" t="s">
        <v>101</v>
      </c>
      <c r="T121" s="112"/>
      <c r="U121" s="112"/>
      <c r="V121" s="112">
        <v>3527</v>
      </c>
      <c r="W121" s="112">
        <v>3670</v>
      </c>
      <c r="X121" s="112">
        <v>3677</v>
      </c>
      <c r="Y121" s="112">
        <v>3687</v>
      </c>
      <c r="Z121" s="112">
        <v>3629</v>
      </c>
      <c r="AB121" s="109" t="str">
        <f>TEXT(Z121,"###,###")</f>
        <v>3,629</v>
      </c>
    </row>
    <row r="122" spans="19:32" x14ac:dyDescent="0.25">
      <c r="S122" s="101" t="s">
        <v>102</v>
      </c>
      <c r="T122" s="112"/>
      <c r="U122" s="112"/>
      <c r="V122" s="112">
        <v>6200</v>
      </c>
      <c r="W122" s="112">
        <v>6289</v>
      </c>
      <c r="X122" s="112">
        <v>6520</v>
      </c>
      <c r="Y122" s="112">
        <v>6433</v>
      </c>
      <c r="Z122" s="112">
        <v>6302</v>
      </c>
      <c r="AB122" s="109" t="str">
        <f>TEXT(Z122,"###,###")</f>
        <v>6,302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59615</v>
      </c>
      <c r="W124" s="112">
        <v>60829</v>
      </c>
      <c r="X124" s="112">
        <v>62131</v>
      </c>
      <c r="Y124" s="112">
        <v>61772</v>
      </c>
      <c r="Z124" s="112">
        <v>57921</v>
      </c>
      <c r="AB124" s="109" t="str">
        <f>TEXT(Z124,"###,###")</f>
        <v>57,921</v>
      </c>
      <c r="AD124" s="127">
        <f>Z124/$Z$7*100</f>
        <v>94.111625639775781</v>
      </c>
    </row>
    <row r="125" spans="19:32" x14ac:dyDescent="0.25">
      <c r="S125" s="101" t="s">
        <v>104</v>
      </c>
      <c r="T125" s="112"/>
      <c r="U125" s="112"/>
      <c r="V125" s="112">
        <v>9727</v>
      </c>
      <c r="W125" s="112">
        <v>9959</v>
      </c>
      <c r="X125" s="112">
        <v>10197</v>
      </c>
      <c r="Y125" s="112">
        <v>10120</v>
      </c>
      <c r="Z125" s="112">
        <v>9931</v>
      </c>
      <c r="AB125" s="109" t="str">
        <f>TEXT(Z125,"###,###")</f>
        <v>9,931</v>
      </c>
      <c r="AD125" s="127">
        <f>Z125/$Z$7*100</f>
        <v>16.136160532943375</v>
      </c>
    </row>
    <row r="127" spans="19:32" x14ac:dyDescent="0.25">
      <c r="S127" s="101" t="s">
        <v>105</v>
      </c>
      <c r="T127" s="112"/>
      <c r="U127" s="112"/>
      <c r="V127" s="112">
        <v>31616</v>
      </c>
      <c r="W127" s="112">
        <v>32327</v>
      </c>
      <c r="X127" s="112">
        <v>32808</v>
      </c>
      <c r="Y127" s="112">
        <v>32674</v>
      </c>
      <c r="Z127" s="112">
        <v>30834</v>
      </c>
      <c r="AB127" s="109" t="str">
        <f>TEXT(Z127,"###,###")</f>
        <v>30,834</v>
      </c>
      <c r="AD127" s="127">
        <f>Z127/$Z$7*100</f>
        <v>50.099926882768706</v>
      </c>
    </row>
    <row r="128" spans="19:32" x14ac:dyDescent="0.25">
      <c r="S128" s="101" t="s">
        <v>106</v>
      </c>
      <c r="T128" s="112"/>
      <c r="U128" s="112"/>
      <c r="V128" s="112">
        <v>31532</v>
      </c>
      <c r="W128" s="112">
        <v>32175</v>
      </c>
      <c r="X128" s="112">
        <v>33001</v>
      </c>
      <c r="Y128" s="112">
        <v>32786</v>
      </c>
      <c r="Z128" s="112">
        <v>30692</v>
      </c>
      <c r="AB128" s="109" t="str">
        <f>TEXT(Z128,"###,###")</f>
        <v>30,692</v>
      </c>
      <c r="AD128" s="127">
        <f>Z128/$Z$7*100</f>
        <v>49.869201397351532</v>
      </c>
    </row>
    <row r="130" spans="19:20" x14ac:dyDescent="0.25">
      <c r="S130" s="101" t="s">
        <v>282</v>
      </c>
      <c r="T130" s="127">
        <v>83.871963603867101</v>
      </c>
    </row>
    <row r="131" spans="19:20" x14ac:dyDescent="0.25">
      <c r="S131" s="101" t="s">
        <v>283</v>
      </c>
      <c r="T131" s="127">
        <v>5.8964984970346901</v>
      </c>
    </row>
    <row r="132" spans="19:20" x14ac:dyDescent="0.25">
      <c r="S132" s="101" t="s">
        <v>284</v>
      </c>
      <c r="T132" s="127">
        <v>10.239662035908685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31383B78-D50E-487D-9E76-90CD0FA0CCC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951680B3-936C-409C-AD25-920BE40E5F8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D8F5CB8D-F5FA-426F-B16E-0161ED2C804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7B9BB1E6-930C-469D-971C-6490280CC82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B679FF-504B-4478-AD78-560CB372D73E}">
  <sheetPr codeName="Sheet142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190</v>
      </c>
      <c r="T1" s="99"/>
      <c r="U1" s="99"/>
      <c r="V1" s="99"/>
      <c r="W1" s="99"/>
      <c r="X1" s="99"/>
      <c r="Y1" s="100" t="s">
        <v>275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204</v>
      </c>
      <c r="Y2" s="103" t="s">
        <v>281</v>
      </c>
      <c r="Z2" s="103" t="s">
        <v>287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60" t="s">
        <v>292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190</v>
      </c>
      <c r="Y3" s="105" t="s">
        <v>275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8.78 Yarra Ranges, Victoria,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122106</v>
      </c>
      <c r="W4" s="108">
        <v>124766</v>
      </c>
      <c r="X4" s="108">
        <v>126366</v>
      </c>
      <c r="Y4" s="108">
        <v>124775</v>
      </c>
      <c r="Z4" s="108">
        <v>125221</v>
      </c>
      <c r="AB4" s="109" t="str">
        <f>TEXT(Z4,"###,###")</f>
        <v>125,221</v>
      </c>
      <c r="AD4" s="110">
        <f>Z4/Y4-1</f>
        <v>3.5744339811660808E-3</v>
      </c>
      <c r="AF4" s="110">
        <f>Z4/V4-1</f>
        <v>2.5510621918660936E-2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61104</v>
      </c>
      <c r="W5" s="108">
        <v>62551</v>
      </c>
      <c r="X5" s="108">
        <v>62725</v>
      </c>
      <c r="Y5" s="108">
        <v>61756</v>
      </c>
      <c r="Z5" s="108">
        <v>61650</v>
      </c>
      <c r="AB5" s="109" t="str">
        <f>TEXT(Z5,"###,###")</f>
        <v>61,650</v>
      </c>
      <c r="AD5" s="110">
        <f t="shared" ref="AD5:AD9" si="0">Z5/Y5-1</f>
        <v>-1.7164324114256058E-3</v>
      </c>
      <c r="AF5" s="110">
        <f t="shared" ref="AF5:AF9" si="1">Z5/V5-1</f>
        <v>8.9355852317360984E-3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61001</v>
      </c>
      <c r="W6" s="108">
        <v>62220</v>
      </c>
      <c r="X6" s="108">
        <v>63641</v>
      </c>
      <c r="Y6" s="108">
        <v>63018</v>
      </c>
      <c r="Z6" s="108">
        <v>63512</v>
      </c>
      <c r="AB6" s="109" t="str">
        <f>TEXT(Z6,"###,###")</f>
        <v>63,512</v>
      </c>
      <c r="AD6" s="110">
        <f t="shared" si="0"/>
        <v>7.8390301183788313E-3</v>
      </c>
      <c r="AF6" s="110">
        <f t="shared" si="1"/>
        <v>4.1163259618694825E-2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88287</v>
      </c>
      <c r="W7" s="108">
        <v>90217</v>
      </c>
      <c r="X7" s="108">
        <v>90542</v>
      </c>
      <c r="Y7" s="108">
        <v>91454</v>
      </c>
      <c r="Z7" s="108">
        <v>91280</v>
      </c>
      <c r="AB7" s="109" t="str">
        <f>TEXT(Z7,"###,###")</f>
        <v>91,280</v>
      </c>
      <c r="AD7" s="110">
        <f t="shared" si="0"/>
        <v>-1.9025958405318733E-3</v>
      </c>
      <c r="AF7" s="110">
        <f t="shared" si="1"/>
        <v>3.3900800797399322E-2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125,221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91,280</v>
      </c>
      <c r="P8" s="67"/>
      <c r="S8" s="107" t="s">
        <v>84</v>
      </c>
      <c r="T8" s="108"/>
      <c r="U8" s="108"/>
      <c r="V8" s="108">
        <v>42033.4</v>
      </c>
      <c r="W8" s="108">
        <v>43555</v>
      </c>
      <c r="X8" s="108">
        <v>44527.16</v>
      </c>
      <c r="Y8" s="108">
        <v>45649.2</v>
      </c>
      <c r="Z8" s="108">
        <v>48067</v>
      </c>
      <c r="AB8" s="109" t="str">
        <f>TEXT(Z8,"$###,###")</f>
        <v>$48,067</v>
      </c>
      <c r="AD8" s="110">
        <f t="shared" si="0"/>
        <v>5.29647836106657E-2</v>
      </c>
      <c r="AF8" s="110">
        <f t="shared" si="1"/>
        <v>0.1435429920015987</v>
      </c>
    </row>
    <row r="9" spans="1:32" x14ac:dyDescent="0.25">
      <c r="A9" s="30" t="s">
        <v>14</v>
      </c>
      <c r="B9" s="71"/>
      <c r="C9" s="72"/>
      <c r="D9" s="73">
        <f>AD104</f>
        <v>78.434927048977414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50.912576687116562</v>
      </c>
      <c r="P9" s="74" t="s">
        <v>85</v>
      </c>
      <c r="S9" s="107" t="s">
        <v>7</v>
      </c>
      <c r="T9" s="108"/>
      <c r="U9" s="108"/>
      <c r="V9" s="108">
        <v>4738947642</v>
      </c>
      <c r="W9" s="108">
        <v>5046667634</v>
      </c>
      <c r="X9" s="108">
        <v>5269545747</v>
      </c>
      <c r="Y9" s="108">
        <v>5488821294</v>
      </c>
      <c r="Z9" s="108">
        <v>5730723895</v>
      </c>
      <c r="AB9" s="109" t="str">
        <f>TEXT(Z9/1000000,"$#,###.0")&amp;" mil"</f>
        <v>$5,730.7 mil</v>
      </c>
      <c r="AD9" s="110">
        <f t="shared" si="0"/>
        <v>4.4071866807620541E-2</v>
      </c>
      <c r="AF9" s="110">
        <f t="shared" si="1"/>
        <v>0.20928196045260306</v>
      </c>
    </row>
    <row r="10" spans="1:32" x14ac:dyDescent="0.25">
      <c r="A10" s="30" t="s">
        <v>17</v>
      </c>
      <c r="B10" s="71"/>
      <c r="C10" s="72"/>
      <c r="D10" s="73">
        <f>AD105</f>
        <v>14.481596537322014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49.029360210341807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84.178352322524091</v>
      </c>
      <c r="P11" s="74" t="s">
        <v>85</v>
      </c>
      <c r="S11" s="107" t="s">
        <v>29</v>
      </c>
      <c r="T11" s="112"/>
      <c r="U11" s="112"/>
      <c r="V11" s="112">
        <v>108136</v>
      </c>
      <c r="W11" s="112">
        <v>110523</v>
      </c>
      <c r="X11" s="112">
        <v>112333</v>
      </c>
      <c r="Y11" s="112">
        <v>110719</v>
      </c>
      <c r="Z11" s="112">
        <v>110777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8.1200701139351441</v>
      </c>
      <c r="P12" s="74" t="s">
        <v>85</v>
      </c>
      <c r="S12" s="107" t="s">
        <v>30</v>
      </c>
      <c r="T12" s="112"/>
      <c r="U12" s="112"/>
      <c r="V12" s="112">
        <v>13967</v>
      </c>
      <c r="W12" s="112">
        <v>14242</v>
      </c>
      <c r="X12" s="112">
        <v>14030</v>
      </c>
      <c r="Y12" s="112">
        <v>14056</v>
      </c>
      <c r="Z12" s="112">
        <v>14444</v>
      </c>
    </row>
    <row r="13" spans="1:32" ht="15" customHeight="1" x14ac:dyDescent="0.25">
      <c r="A13" s="30" t="s">
        <v>19</v>
      </c>
      <c r="B13" s="72"/>
      <c r="C13" s="72"/>
      <c r="D13" s="73">
        <f>AD108</f>
        <v>17.588902819814567</v>
      </c>
      <c r="E13" s="74" t="s">
        <v>85</v>
      </c>
      <c r="F13" s="24"/>
      <c r="G13" s="142" t="s">
        <v>285</v>
      </c>
      <c r="H13" s="143"/>
      <c r="I13" s="143"/>
      <c r="J13" s="143"/>
      <c r="K13" s="143"/>
      <c r="L13" s="143"/>
      <c r="M13" s="81"/>
      <c r="N13" s="72"/>
      <c r="O13" s="73">
        <f>T132</f>
        <v>7.7004820333041195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17.579319762659619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42.1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22.631986647607029</v>
      </c>
      <c r="E15" s="74" t="s">
        <v>85</v>
      </c>
      <c r="F15" s="24"/>
      <c r="G15" s="33" t="s">
        <v>279</v>
      </c>
      <c r="H15" s="72"/>
      <c r="I15" s="72"/>
      <c r="J15" s="72"/>
      <c r="K15" s="82"/>
      <c r="L15" s="72"/>
      <c r="M15" s="72"/>
      <c r="N15" s="72"/>
      <c r="O15" s="73">
        <f>AB38</f>
        <v>15.268237639815515</v>
      </c>
      <c r="P15" s="74" t="s">
        <v>85</v>
      </c>
      <c r="S15" s="115" t="s">
        <v>61</v>
      </c>
      <c r="T15" s="115"/>
      <c r="U15" s="116"/>
      <c r="V15" s="116">
        <v>2336</v>
      </c>
      <c r="W15" s="116">
        <v>2286</v>
      </c>
      <c r="X15" s="116">
        <v>2378</v>
      </c>
      <c r="Y15" s="112">
        <v>2410</v>
      </c>
      <c r="Z15" s="112">
        <v>2446</v>
      </c>
      <c r="AB15" s="117">
        <f t="shared" ref="AB15:AB34" si="2">IF(Z15="np",0,Z15/$Z$34)</f>
        <v>1.9533464834173182E-2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35.157840937222993</v>
      </c>
      <c r="E16" s="85" t="s">
        <v>85</v>
      </c>
      <c r="F16" s="24"/>
      <c r="G16" s="86" t="s">
        <v>280</v>
      </c>
      <c r="H16" s="35"/>
      <c r="I16" s="35"/>
      <c r="J16" s="35"/>
      <c r="K16" s="36"/>
      <c r="L16" s="35"/>
      <c r="M16" s="35"/>
      <c r="N16" s="35"/>
      <c r="O16" s="84">
        <f>AB37</f>
        <v>84.731762360184476</v>
      </c>
      <c r="P16" s="37" t="s">
        <v>85</v>
      </c>
      <c r="S16" s="115" t="s">
        <v>62</v>
      </c>
      <c r="T16" s="115"/>
      <c r="U16" s="116"/>
      <c r="V16" s="116">
        <v>224</v>
      </c>
      <c r="W16" s="116">
        <v>209</v>
      </c>
      <c r="X16" s="116">
        <v>216</v>
      </c>
      <c r="Y16" s="112">
        <v>244</v>
      </c>
      <c r="Z16" s="112">
        <v>203</v>
      </c>
      <c r="AB16" s="117">
        <f t="shared" si="2"/>
        <v>1.6211338353790499E-3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9552</v>
      </c>
      <c r="W17" s="116">
        <v>10052</v>
      </c>
      <c r="X17" s="116">
        <v>9945</v>
      </c>
      <c r="Y17" s="112">
        <v>9120</v>
      </c>
      <c r="Z17" s="112">
        <v>9033</v>
      </c>
      <c r="AB17" s="117">
        <f t="shared" si="2"/>
        <v>7.2136462733886492E-2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289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826</v>
      </c>
      <c r="W18" s="116">
        <v>805</v>
      </c>
      <c r="X18" s="116">
        <v>828</v>
      </c>
      <c r="Y18" s="112">
        <v>854</v>
      </c>
      <c r="Z18" s="112">
        <v>902</v>
      </c>
      <c r="AB18" s="117">
        <f t="shared" si="2"/>
        <v>7.2032646281374527E-3</v>
      </c>
    </row>
    <row r="19" spans="1:28" x14ac:dyDescent="0.25">
      <c r="A19" s="63" t="str">
        <f>$S$1&amp;" ("&amp;$V$2&amp;" to "&amp;$Z$2&amp;")"</f>
        <v>Yarra Ranges (2016-17 to 2020-21)</v>
      </c>
      <c r="B19" s="63"/>
      <c r="C19" s="63"/>
      <c r="D19" s="63"/>
      <c r="E19" s="63"/>
      <c r="F19" s="63"/>
      <c r="G19" s="63" t="str">
        <f>$S$1&amp;" ("&amp;$V$2&amp;" to "&amp;$Z$2&amp;")"</f>
        <v>Yarra Ranges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12517</v>
      </c>
      <c r="W19" s="116">
        <v>14122</v>
      </c>
      <c r="X19" s="116">
        <v>14437</v>
      </c>
      <c r="Y19" s="112">
        <v>14166</v>
      </c>
      <c r="Z19" s="112">
        <v>14539</v>
      </c>
      <c r="AB19" s="117">
        <f t="shared" si="2"/>
        <v>0.11610672331318229</v>
      </c>
    </row>
    <row r="20" spans="1:28" x14ac:dyDescent="0.25">
      <c r="S20" s="115" t="s">
        <v>66</v>
      </c>
      <c r="T20" s="115"/>
      <c r="U20" s="116"/>
      <c r="V20" s="116">
        <v>5995</v>
      </c>
      <c r="W20" s="116">
        <v>6326</v>
      </c>
      <c r="X20" s="116">
        <v>6156</v>
      </c>
      <c r="Y20" s="112">
        <v>5760</v>
      </c>
      <c r="Z20" s="112">
        <v>5789</v>
      </c>
      <c r="AB20" s="117">
        <f t="shared" si="2"/>
        <v>4.6230264891671521E-2</v>
      </c>
    </row>
    <row r="21" spans="1:28" x14ac:dyDescent="0.25">
      <c r="S21" s="115" t="s">
        <v>67</v>
      </c>
      <c r="T21" s="115"/>
      <c r="U21" s="116"/>
      <c r="V21" s="116">
        <v>10936</v>
      </c>
      <c r="W21" s="116">
        <v>11212</v>
      </c>
      <c r="X21" s="116">
        <v>11020</v>
      </c>
      <c r="Y21" s="112">
        <v>11254</v>
      </c>
      <c r="Z21" s="112">
        <v>11521</v>
      </c>
      <c r="AB21" s="117">
        <f t="shared" si="2"/>
        <v>9.2005334568482922E-2</v>
      </c>
    </row>
    <row r="22" spans="1:28" x14ac:dyDescent="0.25">
      <c r="S22" s="115" t="s">
        <v>68</v>
      </c>
      <c r="T22" s="115"/>
      <c r="U22" s="116"/>
      <c r="V22" s="116">
        <v>6387</v>
      </c>
      <c r="W22" s="116">
        <v>6182</v>
      </c>
      <c r="X22" s="116">
        <v>6477</v>
      </c>
      <c r="Y22" s="112">
        <v>7204</v>
      </c>
      <c r="Z22" s="112">
        <v>7346</v>
      </c>
      <c r="AB22" s="117">
        <f t="shared" si="2"/>
        <v>5.8664281550219209E-2</v>
      </c>
    </row>
    <row r="23" spans="1:28" x14ac:dyDescent="0.25">
      <c r="S23" s="115" t="s">
        <v>69</v>
      </c>
      <c r="T23" s="115"/>
      <c r="U23" s="116"/>
      <c r="V23" s="116">
        <v>3115</v>
      </c>
      <c r="W23" s="116">
        <v>3301</v>
      </c>
      <c r="X23" s="116">
        <v>3243</v>
      </c>
      <c r="Y23" s="112">
        <v>3063</v>
      </c>
      <c r="Z23" s="112">
        <v>3066</v>
      </c>
      <c r="AB23" s="117">
        <f t="shared" si="2"/>
        <v>2.4484711030897374E-2</v>
      </c>
    </row>
    <row r="24" spans="1:28" x14ac:dyDescent="0.25">
      <c r="S24" s="115" t="s">
        <v>70</v>
      </c>
      <c r="T24" s="115"/>
      <c r="U24" s="116"/>
      <c r="V24" s="116">
        <v>1757</v>
      </c>
      <c r="W24" s="116">
        <v>1673</v>
      </c>
      <c r="X24" s="116">
        <v>1799</v>
      </c>
      <c r="Y24" s="112">
        <v>1728</v>
      </c>
      <c r="Z24" s="112">
        <v>1646</v>
      </c>
      <c r="AB24" s="117">
        <f t="shared" si="2"/>
        <v>1.3144760064206482E-2</v>
      </c>
    </row>
    <row r="25" spans="1:28" x14ac:dyDescent="0.25">
      <c r="S25" s="115" t="s">
        <v>71</v>
      </c>
      <c r="T25" s="115"/>
      <c r="U25" s="116"/>
      <c r="V25" s="116">
        <v>4048</v>
      </c>
      <c r="W25" s="116">
        <v>4184</v>
      </c>
      <c r="X25" s="116">
        <v>4267</v>
      </c>
      <c r="Y25" s="112">
        <v>4260</v>
      </c>
      <c r="Z25" s="112">
        <v>4305</v>
      </c>
      <c r="AB25" s="117">
        <f t="shared" si="2"/>
        <v>3.43792175433833E-2</v>
      </c>
    </row>
    <row r="26" spans="1:28" x14ac:dyDescent="0.25">
      <c r="S26" s="115" t="s">
        <v>72</v>
      </c>
      <c r="T26" s="115"/>
      <c r="U26" s="116"/>
      <c r="V26" s="116">
        <v>1933</v>
      </c>
      <c r="W26" s="116">
        <v>2180</v>
      </c>
      <c r="X26" s="116">
        <v>2131</v>
      </c>
      <c r="Y26" s="112">
        <v>2064</v>
      </c>
      <c r="Z26" s="112">
        <v>2042</v>
      </c>
      <c r="AB26" s="117">
        <f t="shared" si="2"/>
        <v>1.6307168925339999E-2</v>
      </c>
    </row>
    <row r="27" spans="1:28" x14ac:dyDescent="0.25">
      <c r="S27" s="115" t="s">
        <v>73</v>
      </c>
      <c r="T27" s="115"/>
      <c r="U27" s="116"/>
      <c r="V27" s="116">
        <v>7907</v>
      </c>
      <c r="W27" s="116">
        <v>8710</v>
      </c>
      <c r="X27" s="116">
        <v>8924</v>
      </c>
      <c r="Y27" s="112">
        <v>8823</v>
      </c>
      <c r="Z27" s="112">
        <v>8962</v>
      </c>
      <c r="AB27" s="117">
        <f t="shared" si="2"/>
        <v>7.1569465185551948E-2</v>
      </c>
    </row>
    <row r="28" spans="1:28" x14ac:dyDescent="0.25">
      <c r="S28" s="115" t="s">
        <v>74</v>
      </c>
      <c r="T28" s="115"/>
      <c r="U28" s="116"/>
      <c r="V28" s="116">
        <v>8408</v>
      </c>
      <c r="W28" s="116">
        <v>9260</v>
      </c>
      <c r="X28" s="116">
        <v>9234</v>
      </c>
      <c r="Y28" s="112">
        <v>9219</v>
      </c>
      <c r="Z28" s="112">
        <v>8829</v>
      </c>
      <c r="AB28" s="117">
        <f t="shared" si="2"/>
        <v>7.0507343017544979E-2</v>
      </c>
    </row>
    <row r="29" spans="1:28" x14ac:dyDescent="0.25">
      <c r="S29" s="115" t="s">
        <v>75</v>
      </c>
      <c r="T29" s="115"/>
      <c r="U29" s="116"/>
      <c r="V29" s="116">
        <v>5510</v>
      </c>
      <c r="W29" s="116">
        <v>5070</v>
      </c>
      <c r="X29" s="116">
        <v>9388</v>
      </c>
      <c r="Y29" s="112">
        <v>5521</v>
      </c>
      <c r="Z29" s="112">
        <v>5465</v>
      </c>
      <c r="AB29" s="117">
        <f t="shared" si="2"/>
        <v>4.3642839459835013E-2</v>
      </c>
    </row>
    <row r="30" spans="1:28" x14ac:dyDescent="0.25">
      <c r="S30" s="115" t="s">
        <v>76</v>
      </c>
      <c r="T30" s="115"/>
      <c r="U30" s="116"/>
      <c r="V30" s="116">
        <v>10366</v>
      </c>
      <c r="W30" s="116">
        <v>10762</v>
      </c>
      <c r="X30" s="116">
        <v>8046</v>
      </c>
      <c r="Y30" s="112">
        <v>11029</v>
      </c>
      <c r="Z30" s="112">
        <v>10766</v>
      </c>
      <c r="AB30" s="117">
        <f t="shared" si="2"/>
        <v>8.5975994441826853E-2</v>
      </c>
    </row>
    <row r="31" spans="1:28" x14ac:dyDescent="0.25">
      <c r="S31" s="115" t="s">
        <v>77</v>
      </c>
      <c r="T31" s="115"/>
      <c r="U31" s="116"/>
      <c r="V31" s="116">
        <v>12613</v>
      </c>
      <c r="W31" s="116">
        <v>13763</v>
      </c>
      <c r="X31" s="116">
        <v>14289</v>
      </c>
      <c r="Y31" s="112">
        <v>14676</v>
      </c>
      <c r="Z31" s="112">
        <v>15570</v>
      </c>
      <c r="AB31" s="117">
        <f t="shared" si="2"/>
        <v>0.12434016658547688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2460</v>
      </c>
      <c r="W32" s="116">
        <v>2838</v>
      </c>
      <c r="X32" s="116">
        <v>2906</v>
      </c>
      <c r="Y32" s="112">
        <v>3089</v>
      </c>
      <c r="Z32" s="112">
        <v>2920</v>
      </c>
      <c r="AB32" s="117">
        <f t="shared" si="2"/>
        <v>2.3318772410378451E-2</v>
      </c>
    </row>
    <row r="33" spans="19:32" x14ac:dyDescent="0.25">
      <c r="S33" s="115" t="s">
        <v>79</v>
      </c>
      <c r="T33" s="115"/>
      <c r="U33" s="116"/>
      <c r="V33" s="116">
        <v>4650</v>
      </c>
      <c r="W33" s="116">
        <v>5339</v>
      </c>
      <c r="X33" s="116">
        <v>5421</v>
      </c>
      <c r="Y33" s="112">
        <v>5710</v>
      </c>
      <c r="Z33" s="112">
        <v>5946</v>
      </c>
      <c r="AB33" s="117">
        <f t="shared" si="2"/>
        <v>4.748404820277749E-2</v>
      </c>
    </row>
    <row r="34" spans="19:32" x14ac:dyDescent="0.25">
      <c r="S34" s="118" t="s">
        <v>53</v>
      </c>
      <c r="T34" s="118"/>
      <c r="U34" s="119"/>
      <c r="V34" s="119">
        <v>122105</v>
      </c>
      <c r="W34" s="119">
        <v>124769</v>
      </c>
      <c r="X34" s="119">
        <v>126363</v>
      </c>
      <c r="Y34" s="120">
        <v>124777</v>
      </c>
      <c r="Z34" s="120">
        <v>125221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75189</v>
      </c>
      <c r="W37" s="112">
        <v>76911</v>
      </c>
      <c r="X37" s="112">
        <v>76079</v>
      </c>
      <c r="Y37" s="112">
        <v>77262</v>
      </c>
      <c r="Z37" s="112">
        <v>77344</v>
      </c>
      <c r="AB37" s="132">
        <f>Z37/Z40*100</f>
        <v>84.731762360184476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13095</v>
      </c>
      <c r="W38" s="112">
        <v>13308</v>
      </c>
      <c r="X38" s="112">
        <v>14465</v>
      </c>
      <c r="Y38" s="112">
        <v>14197</v>
      </c>
      <c r="Z38" s="112">
        <v>13937</v>
      </c>
      <c r="AB38" s="132">
        <f>Z38/Z40*100</f>
        <v>15.268237639815515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88284</v>
      </c>
      <c r="W40" s="112">
        <v>90219</v>
      </c>
      <c r="X40" s="112">
        <v>90544</v>
      </c>
      <c r="Y40" s="112">
        <v>91459</v>
      </c>
      <c r="Z40" s="112">
        <v>91281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28</v>
      </c>
      <c r="W44" s="112">
        <v>27</v>
      </c>
      <c r="X44" s="112">
        <v>28</v>
      </c>
      <c r="Y44" s="112">
        <v>28</v>
      </c>
      <c r="Z44" s="112">
        <v>23</v>
      </c>
    </row>
    <row r="45" spans="19:32" x14ac:dyDescent="0.25">
      <c r="S45" s="115" t="s">
        <v>37</v>
      </c>
      <c r="T45" s="115"/>
      <c r="U45" s="112"/>
      <c r="V45" s="112">
        <v>1145</v>
      </c>
      <c r="W45" s="112">
        <v>1172</v>
      </c>
      <c r="X45" s="112">
        <v>1245</v>
      </c>
      <c r="Y45" s="112">
        <v>1252</v>
      </c>
      <c r="Z45" s="112">
        <v>1377</v>
      </c>
    </row>
    <row r="46" spans="19:32" x14ac:dyDescent="0.25">
      <c r="S46" s="115" t="s">
        <v>38</v>
      </c>
      <c r="T46" s="115"/>
      <c r="U46" s="112"/>
      <c r="V46" s="112">
        <v>3886</v>
      </c>
      <c r="W46" s="112">
        <v>3838</v>
      </c>
      <c r="X46" s="112">
        <v>3788</v>
      </c>
      <c r="Y46" s="112">
        <v>3431</v>
      </c>
      <c r="Z46" s="112">
        <v>3499</v>
      </c>
    </row>
    <row r="47" spans="19:32" x14ac:dyDescent="0.25">
      <c r="S47" s="115" t="s">
        <v>39</v>
      </c>
      <c r="T47" s="115"/>
      <c r="U47" s="112"/>
      <c r="V47" s="112">
        <v>5731</v>
      </c>
      <c r="W47" s="112">
        <v>5894</v>
      </c>
      <c r="X47" s="112">
        <v>5860</v>
      </c>
      <c r="Y47" s="112">
        <v>5725</v>
      </c>
      <c r="Z47" s="112">
        <v>5378</v>
      </c>
    </row>
    <row r="48" spans="19:32" x14ac:dyDescent="0.25">
      <c r="S48" s="115" t="s">
        <v>40</v>
      </c>
      <c r="T48" s="115"/>
      <c r="U48" s="112"/>
      <c r="V48" s="112">
        <v>6852</v>
      </c>
      <c r="W48" s="112">
        <v>7174</v>
      </c>
      <c r="X48" s="112">
        <v>7179</v>
      </c>
      <c r="Y48" s="112">
        <v>6833</v>
      </c>
      <c r="Z48" s="112">
        <v>6583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6375</v>
      </c>
      <c r="W49" s="112">
        <v>6528</v>
      </c>
      <c r="X49" s="112">
        <v>6726</v>
      </c>
      <c r="Y49" s="112">
        <v>6827</v>
      </c>
      <c r="Z49" s="112">
        <v>6944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Yarra Ranges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5771</v>
      </c>
      <c r="W50" s="112">
        <v>6090</v>
      </c>
      <c r="X50" s="112">
        <v>6220</v>
      </c>
      <c r="Y50" s="112">
        <v>6191</v>
      </c>
      <c r="Z50" s="112">
        <v>6427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6060</v>
      </c>
      <c r="W51" s="112">
        <v>6034</v>
      </c>
      <c r="X51" s="112">
        <v>5798</v>
      </c>
      <c r="Y51" s="112">
        <v>5768</v>
      </c>
      <c r="Z51" s="112">
        <v>5729</v>
      </c>
    </row>
    <row r="52" spans="1:26" ht="15" customHeight="1" x14ac:dyDescent="0.25">
      <c r="S52" s="115" t="s">
        <v>44</v>
      </c>
      <c r="T52" s="115"/>
      <c r="U52" s="112"/>
      <c r="V52" s="112">
        <v>6319</v>
      </c>
      <c r="W52" s="112">
        <v>6412</v>
      </c>
      <c r="X52" s="112">
        <v>6441</v>
      </c>
      <c r="Y52" s="112">
        <v>6151</v>
      </c>
      <c r="Z52" s="112">
        <v>6020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5820</v>
      </c>
      <c r="W53" s="112">
        <v>5810</v>
      </c>
      <c r="X53" s="112">
        <v>5714</v>
      </c>
      <c r="Y53" s="112">
        <v>5766</v>
      </c>
      <c r="Z53" s="112">
        <v>5845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5411</v>
      </c>
      <c r="W54" s="112">
        <v>5551</v>
      </c>
      <c r="X54" s="112">
        <v>5499</v>
      </c>
      <c r="Y54" s="112">
        <v>5485</v>
      </c>
      <c r="Z54" s="112">
        <v>5255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4057</v>
      </c>
      <c r="W55" s="112">
        <v>4187</v>
      </c>
      <c r="X55" s="112">
        <v>4263</v>
      </c>
      <c r="Y55" s="112">
        <v>4249</v>
      </c>
      <c r="Z55" s="112">
        <v>4457</v>
      </c>
    </row>
    <row r="56" spans="1:26" ht="15" customHeight="1" x14ac:dyDescent="0.25">
      <c r="S56" s="115" t="s">
        <v>48</v>
      </c>
      <c r="T56" s="115"/>
      <c r="U56" s="112"/>
      <c r="V56" s="112">
        <v>2224</v>
      </c>
      <c r="W56" s="112">
        <v>2255</v>
      </c>
      <c r="X56" s="112">
        <v>2302</v>
      </c>
      <c r="Y56" s="112">
        <v>2361</v>
      </c>
      <c r="Z56" s="112">
        <v>2399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922</v>
      </c>
      <c r="W57" s="112">
        <v>1025</v>
      </c>
      <c r="X57" s="112">
        <v>1110</v>
      </c>
      <c r="Y57" s="112">
        <v>1065</v>
      </c>
      <c r="Z57" s="112">
        <v>1067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300</v>
      </c>
      <c r="W58" s="112">
        <v>325</v>
      </c>
      <c r="X58" s="112">
        <v>341</v>
      </c>
      <c r="Y58" s="112">
        <v>387</v>
      </c>
      <c r="Z58" s="112">
        <v>399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125</v>
      </c>
      <c r="W59" s="112">
        <v>151</v>
      </c>
      <c r="X59" s="112">
        <v>132</v>
      </c>
      <c r="Y59" s="112">
        <v>144</v>
      </c>
      <c r="Z59" s="112">
        <v>152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73</v>
      </c>
      <c r="W60" s="112">
        <v>86</v>
      </c>
      <c r="X60" s="112">
        <v>80</v>
      </c>
      <c r="Y60" s="112">
        <v>96</v>
      </c>
      <c r="Z60" s="112">
        <v>96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61099</v>
      </c>
      <c r="W61" s="112">
        <v>62548</v>
      </c>
      <c r="X61" s="112">
        <v>62719</v>
      </c>
      <c r="Y61" s="112">
        <v>61757</v>
      </c>
      <c r="Z61" s="112">
        <v>61650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35</v>
      </c>
      <c r="W63" s="112">
        <v>34</v>
      </c>
      <c r="X63" s="112">
        <v>30</v>
      </c>
      <c r="Y63" s="112">
        <v>19</v>
      </c>
      <c r="Z63" s="112">
        <v>28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1369</v>
      </c>
      <c r="W64" s="112">
        <v>1332</v>
      </c>
      <c r="X64" s="112">
        <v>1400</v>
      </c>
      <c r="Y64" s="112">
        <v>1484</v>
      </c>
      <c r="Z64" s="112">
        <v>1599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Yarra Ranges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4012</v>
      </c>
      <c r="W65" s="112">
        <v>4037</v>
      </c>
      <c r="X65" s="112">
        <v>4213</v>
      </c>
      <c r="Y65" s="112">
        <v>3891</v>
      </c>
      <c r="Z65" s="112">
        <v>3924</v>
      </c>
    </row>
    <row r="66" spans="1:26" x14ac:dyDescent="0.25">
      <c r="S66" s="115" t="s">
        <v>39</v>
      </c>
      <c r="T66" s="115"/>
      <c r="U66" s="112"/>
      <c r="V66" s="112">
        <v>6083</v>
      </c>
      <c r="W66" s="112">
        <v>6310</v>
      </c>
      <c r="X66" s="112">
        <v>6132</v>
      </c>
      <c r="Y66" s="112">
        <v>5948</v>
      </c>
      <c r="Z66" s="112">
        <v>5944</v>
      </c>
    </row>
    <row r="67" spans="1:26" x14ac:dyDescent="0.25">
      <c r="S67" s="115" t="s">
        <v>40</v>
      </c>
      <c r="T67" s="115"/>
      <c r="U67" s="112"/>
      <c r="V67" s="112">
        <v>6630</v>
      </c>
      <c r="W67" s="112">
        <v>6803</v>
      </c>
      <c r="X67" s="112">
        <v>6957</v>
      </c>
      <c r="Y67" s="112">
        <v>6927</v>
      </c>
      <c r="Z67" s="112">
        <v>6780</v>
      </c>
    </row>
    <row r="68" spans="1:26" x14ac:dyDescent="0.25">
      <c r="S68" s="115" t="s">
        <v>41</v>
      </c>
      <c r="T68" s="115"/>
      <c r="U68" s="112"/>
      <c r="V68" s="112">
        <v>6032</v>
      </c>
      <c r="W68" s="112">
        <v>6407</v>
      </c>
      <c r="X68" s="112">
        <v>6605</v>
      </c>
      <c r="Y68" s="112">
        <v>6616</v>
      </c>
      <c r="Z68" s="112">
        <v>6784</v>
      </c>
    </row>
    <row r="69" spans="1:26" x14ac:dyDescent="0.25">
      <c r="S69" s="115" t="s">
        <v>42</v>
      </c>
      <c r="T69" s="115"/>
      <c r="U69" s="112"/>
      <c r="V69" s="112">
        <v>5565</v>
      </c>
      <c r="W69" s="112">
        <v>5656</v>
      </c>
      <c r="X69" s="112">
        <v>6045</v>
      </c>
      <c r="Y69" s="112">
        <v>6109</v>
      </c>
      <c r="Z69" s="112">
        <v>6452</v>
      </c>
    </row>
    <row r="70" spans="1:26" x14ac:dyDescent="0.25">
      <c r="S70" s="115" t="s">
        <v>43</v>
      </c>
      <c r="T70" s="115"/>
      <c r="U70" s="112"/>
      <c r="V70" s="112">
        <v>6020</v>
      </c>
      <c r="W70" s="112">
        <v>5892</v>
      </c>
      <c r="X70" s="112">
        <v>6048</v>
      </c>
      <c r="Y70" s="112">
        <v>5915</v>
      </c>
      <c r="Z70" s="112">
        <v>5940</v>
      </c>
    </row>
    <row r="71" spans="1:26" x14ac:dyDescent="0.25">
      <c r="S71" s="115" t="s">
        <v>44</v>
      </c>
      <c r="T71" s="115"/>
      <c r="U71" s="112"/>
      <c r="V71" s="112">
        <v>6902</v>
      </c>
      <c r="W71" s="112">
        <v>6879</v>
      </c>
      <c r="X71" s="112">
        <v>6983</v>
      </c>
      <c r="Y71" s="112">
        <v>6745</v>
      </c>
      <c r="Z71" s="112">
        <v>6582</v>
      </c>
    </row>
    <row r="72" spans="1:26" x14ac:dyDescent="0.25">
      <c r="S72" s="115" t="s">
        <v>45</v>
      </c>
      <c r="T72" s="115"/>
      <c r="U72" s="112"/>
      <c r="V72" s="112">
        <v>6170</v>
      </c>
      <c r="W72" s="112">
        <v>6192</v>
      </c>
      <c r="X72" s="112">
        <v>6149</v>
      </c>
      <c r="Y72" s="112">
        <v>6285</v>
      </c>
      <c r="Z72" s="112">
        <v>6380</v>
      </c>
    </row>
    <row r="73" spans="1:26" x14ac:dyDescent="0.25">
      <c r="S73" s="115" t="s">
        <v>46</v>
      </c>
      <c r="T73" s="115"/>
      <c r="U73" s="112"/>
      <c r="V73" s="112">
        <v>5598</v>
      </c>
      <c r="W73" s="112">
        <v>5755</v>
      </c>
      <c r="X73" s="112">
        <v>5851</v>
      </c>
      <c r="Y73" s="112">
        <v>5726</v>
      </c>
      <c r="Z73" s="112">
        <v>5641</v>
      </c>
    </row>
    <row r="74" spans="1:26" x14ac:dyDescent="0.25">
      <c r="S74" s="115" t="s">
        <v>47</v>
      </c>
      <c r="T74" s="115"/>
      <c r="U74" s="112"/>
      <c r="V74" s="112">
        <v>3792</v>
      </c>
      <c r="W74" s="112">
        <v>3952</v>
      </c>
      <c r="X74" s="112">
        <v>4140</v>
      </c>
      <c r="Y74" s="112">
        <v>4099</v>
      </c>
      <c r="Z74" s="112">
        <v>4123</v>
      </c>
    </row>
    <row r="75" spans="1:26" x14ac:dyDescent="0.25">
      <c r="S75" s="115" t="s">
        <v>48</v>
      </c>
      <c r="T75" s="115"/>
      <c r="U75" s="112"/>
      <c r="V75" s="112">
        <v>1738</v>
      </c>
      <c r="W75" s="112">
        <v>1778</v>
      </c>
      <c r="X75" s="112">
        <v>1884</v>
      </c>
      <c r="Y75" s="112">
        <v>1963</v>
      </c>
      <c r="Z75" s="112">
        <v>2042</v>
      </c>
    </row>
    <row r="76" spans="1:26" x14ac:dyDescent="0.25">
      <c r="S76" s="115" t="s">
        <v>49</v>
      </c>
      <c r="T76" s="115"/>
      <c r="U76" s="112"/>
      <c r="V76" s="112">
        <v>597</v>
      </c>
      <c r="W76" s="112">
        <v>671</v>
      </c>
      <c r="X76" s="112">
        <v>698</v>
      </c>
      <c r="Y76" s="112">
        <v>738</v>
      </c>
      <c r="Z76" s="112">
        <v>760</v>
      </c>
    </row>
    <row r="77" spans="1:26" x14ac:dyDescent="0.25">
      <c r="S77" s="115" t="s">
        <v>50</v>
      </c>
      <c r="T77" s="115"/>
      <c r="U77" s="112"/>
      <c r="V77" s="112">
        <v>250</v>
      </c>
      <c r="W77" s="112">
        <v>252</v>
      </c>
      <c r="X77" s="112">
        <v>255</v>
      </c>
      <c r="Y77" s="112">
        <v>263</v>
      </c>
      <c r="Z77" s="112">
        <v>279</v>
      </c>
    </row>
    <row r="78" spans="1:26" x14ac:dyDescent="0.25">
      <c r="S78" s="115" t="s">
        <v>51</v>
      </c>
      <c r="T78" s="115"/>
      <c r="U78" s="112"/>
      <c r="V78" s="112">
        <v>105</v>
      </c>
      <c r="W78" s="112">
        <v>140</v>
      </c>
      <c r="X78" s="112">
        <v>155</v>
      </c>
      <c r="Y78" s="112">
        <v>146</v>
      </c>
      <c r="Z78" s="112">
        <v>135</v>
      </c>
    </row>
    <row r="79" spans="1:26" x14ac:dyDescent="0.25">
      <c r="S79" s="115" t="s">
        <v>52</v>
      </c>
      <c r="T79" s="115"/>
      <c r="U79" s="112"/>
      <c r="V79" s="112">
        <v>116</v>
      </c>
      <c r="W79" s="112">
        <v>128</v>
      </c>
      <c r="X79" s="112">
        <v>109</v>
      </c>
      <c r="Y79" s="112">
        <v>131</v>
      </c>
      <c r="Z79" s="112">
        <v>119</v>
      </c>
    </row>
    <row r="80" spans="1:26" x14ac:dyDescent="0.25">
      <c r="S80" s="118" t="s">
        <v>53</v>
      </c>
      <c r="T80" s="118"/>
      <c r="U80" s="112"/>
      <c r="V80" s="112">
        <v>61006</v>
      </c>
      <c r="W80" s="112">
        <v>62220</v>
      </c>
      <c r="X80" s="112">
        <v>63646</v>
      </c>
      <c r="Y80" s="112">
        <v>63015</v>
      </c>
      <c r="Z80" s="112">
        <v>63512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Yarra Ranges</v>
      </c>
      <c r="D83" s="144"/>
      <c r="E83" s="144"/>
      <c r="F83" s="144"/>
      <c r="G83" s="144"/>
      <c r="H83" s="47"/>
      <c r="I83" s="47"/>
      <c r="J83" s="145" t="str">
        <f>'State data for spotlight'!A1</f>
        <v>Victoria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5663</v>
      </c>
      <c r="W83" s="112">
        <v>5812</v>
      </c>
      <c r="X83" s="112">
        <v>5895</v>
      </c>
      <c r="Y83" s="112">
        <v>6108</v>
      </c>
      <c r="Z83" s="112">
        <v>6091</v>
      </c>
      <c r="AD83" s="117"/>
    </row>
    <row r="84" spans="1:30" ht="15" customHeight="1" x14ac:dyDescent="0.25">
      <c r="A84" s="46"/>
      <c r="B84" s="46"/>
      <c r="C84" s="48"/>
      <c r="D84" s="139" t="s">
        <v>0</v>
      </c>
      <c r="E84" s="139"/>
      <c r="F84" s="139" t="s">
        <v>201</v>
      </c>
      <c r="G84" s="139"/>
      <c r="H84" s="48"/>
      <c r="I84" s="48"/>
      <c r="J84" s="48"/>
      <c r="K84" s="48"/>
      <c r="L84" s="139" t="s">
        <v>0</v>
      </c>
      <c r="M84" s="139"/>
      <c r="N84" s="139" t="s">
        <v>201</v>
      </c>
      <c r="O84" s="139"/>
      <c r="S84" s="115" t="s">
        <v>57</v>
      </c>
      <c r="T84" s="115"/>
      <c r="U84" s="112"/>
      <c r="V84" s="112">
        <v>5596</v>
      </c>
      <c r="W84" s="112">
        <v>5719</v>
      </c>
      <c r="X84" s="112">
        <v>5908</v>
      </c>
      <c r="Y84" s="112">
        <v>5938</v>
      </c>
      <c r="Z84" s="112">
        <v>5995</v>
      </c>
    </row>
    <row r="85" spans="1:30" ht="15" customHeight="1" x14ac:dyDescent="0.25">
      <c r="A85" s="46"/>
      <c r="B85" s="46"/>
      <c r="C85" s="58" t="s">
        <v>1</v>
      </c>
      <c r="D85" s="139" t="s">
        <v>2</v>
      </c>
      <c r="E85" s="139"/>
      <c r="F85" s="139" t="str">
        <f>"since "&amp;$V$2</f>
        <v>since 2016-17</v>
      </c>
      <c r="G85" s="139"/>
      <c r="H85" s="48"/>
      <c r="I85" s="48"/>
      <c r="J85" s="48"/>
      <c r="K85" s="58" t="s">
        <v>1</v>
      </c>
      <c r="L85" s="139" t="s">
        <v>2</v>
      </c>
      <c r="M85" s="139"/>
      <c r="N85" s="139" t="str">
        <f>"since "&amp;$V$2</f>
        <v>since 2016-17</v>
      </c>
      <c r="O85" s="139"/>
      <c r="S85" s="115" t="s">
        <v>195</v>
      </c>
      <c r="T85" s="115"/>
      <c r="U85" s="112"/>
      <c r="V85" s="112">
        <v>10316</v>
      </c>
      <c r="W85" s="112">
        <v>10834</v>
      </c>
      <c r="X85" s="112">
        <v>11023</v>
      </c>
      <c r="Y85" s="112">
        <v>10895</v>
      </c>
      <c r="Z85" s="112">
        <v>10951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125,221</v>
      </c>
      <c r="D86" s="96">
        <f t="shared" ref="D86:D91" si="4">AD4</f>
        <v>3.5744339811660808E-3</v>
      </c>
      <c r="E86" s="97">
        <f t="shared" ref="E86:E91" si="5">AD4</f>
        <v>3.5744339811660808E-3</v>
      </c>
      <c r="F86" s="96">
        <f t="shared" ref="F86:F91" si="6">AF4</f>
        <v>2.5510621918660936E-2</v>
      </c>
      <c r="G86" s="97">
        <f t="shared" ref="G86:G91" si="7">AF4</f>
        <v>2.5510621918660936E-2</v>
      </c>
      <c r="H86" s="57"/>
      <c r="I86" s="57"/>
      <c r="J86" s="140" t="str">
        <f>'State data for spotlight'!J4</f>
        <v>5,274,707</v>
      </c>
      <c r="K86" s="140"/>
      <c r="L86" s="96">
        <f>'State data for spotlight'!L4</f>
        <v>1.4421743640712803E-2</v>
      </c>
      <c r="M86" s="97">
        <f>'State data for spotlight'!L4</f>
        <v>1.4421743640712803E-2</v>
      </c>
      <c r="N86" s="96">
        <f>'State data for spotlight'!N4</f>
        <v>8.438148994686534E-2</v>
      </c>
      <c r="O86" s="97">
        <f>'State data for spotlight'!N4</f>
        <v>8.438148994686534E-2</v>
      </c>
      <c r="S86" s="115" t="s">
        <v>196</v>
      </c>
      <c r="T86" s="115"/>
      <c r="U86" s="112"/>
      <c r="V86" s="112">
        <v>2150</v>
      </c>
      <c r="W86" s="112">
        <v>2335</v>
      </c>
      <c r="X86" s="112">
        <v>2377</v>
      </c>
      <c r="Y86" s="112">
        <v>2441</v>
      </c>
      <c r="Z86" s="112">
        <v>2404</v>
      </c>
    </row>
    <row r="87" spans="1:30" ht="15" customHeight="1" x14ac:dyDescent="0.25">
      <c r="A87" s="98" t="s">
        <v>4</v>
      </c>
      <c r="B87" s="49"/>
      <c r="C87" s="57" t="str">
        <f t="shared" si="3"/>
        <v>61,650</v>
      </c>
      <c r="D87" s="96">
        <f t="shared" si="4"/>
        <v>-1.7164324114256058E-3</v>
      </c>
      <c r="E87" s="97">
        <f t="shared" si="5"/>
        <v>-1.7164324114256058E-3</v>
      </c>
      <c r="F87" s="96">
        <f t="shared" si="6"/>
        <v>8.9355852317360984E-3</v>
      </c>
      <c r="G87" s="97">
        <f t="shared" si="7"/>
        <v>8.9355852317360984E-3</v>
      </c>
      <c r="H87" s="57"/>
      <c r="I87" s="57"/>
      <c r="J87" s="140" t="str">
        <f>'State data for spotlight'!J5</f>
        <v>2,678,317</v>
      </c>
      <c r="K87" s="140"/>
      <c r="L87" s="96">
        <f>'State data for spotlight'!L5</f>
        <v>7.6054295905234603E-3</v>
      </c>
      <c r="M87" s="97">
        <f>'State data for spotlight'!L5</f>
        <v>7.6054295905234603E-3</v>
      </c>
      <c r="N87" s="96">
        <f>'State data for spotlight'!N5</f>
        <v>7.1082164833552008E-2</v>
      </c>
      <c r="O87" s="97">
        <f>'State data for spotlight'!N5</f>
        <v>7.1082164833552008E-2</v>
      </c>
      <c r="S87" s="115" t="s">
        <v>197</v>
      </c>
      <c r="T87" s="115"/>
      <c r="U87" s="112"/>
      <c r="V87" s="112">
        <v>2025</v>
      </c>
      <c r="W87" s="112">
        <v>2017</v>
      </c>
      <c r="X87" s="112">
        <v>2063</v>
      </c>
      <c r="Y87" s="112">
        <v>2012</v>
      </c>
      <c r="Z87" s="112">
        <v>1989</v>
      </c>
    </row>
    <row r="88" spans="1:30" ht="15" customHeight="1" x14ac:dyDescent="0.25">
      <c r="A88" s="98" t="s">
        <v>5</v>
      </c>
      <c r="B88" s="49"/>
      <c r="C88" s="57" t="str">
        <f t="shared" si="3"/>
        <v>63,512</v>
      </c>
      <c r="D88" s="96">
        <f t="shared" si="4"/>
        <v>7.8390301183788313E-3</v>
      </c>
      <c r="E88" s="97">
        <f t="shared" si="5"/>
        <v>7.8390301183788313E-3</v>
      </c>
      <c r="F88" s="96">
        <f t="shared" si="6"/>
        <v>4.1163259618694825E-2</v>
      </c>
      <c r="G88" s="97">
        <f t="shared" si="7"/>
        <v>4.1163259618694825E-2</v>
      </c>
      <c r="H88" s="57"/>
      <c r="I88" s="57"/>
      <c r="J88" s="140" t="str">
        <f>'State data for spotlight'!J6</f>
        <v>2,593,620</v>
      </c>
      <c r="K88" s="140"/>
      <c r="L88" s="96">
        <f>'State data for spotlight'!L6</f>
        <v>2.0458990541862843E-2</v>
      </c>
      <c r="M88" s="97">
        <f>'State data for spotlight'!L6</f>
        <v>2.0458990541862843E-2</v>
      </c>
      <c r="N88" s="96">
        <f>'State data for spotlight'!N6</f>
        <v>9.7278654845571522E-2</v>
      </c>
      <c r="O88" s="97">
        <f>'State data for spotlight'!N6</f>
        <v>9.7278654845571522E-2</v>
      </c>
      <c r="S88" s="115" t="s">
        <v>198</v>
      </c>
      <c r="T88" s="115"/>
      <c r="U88" s="112"/>
      <c r="V88" s="112">
        <v>2281</v>
      </c>
      <c r="W88" s="112">
        <v>2387</v>
      </c>
      <c r="X88" s="112">
        <v>2353</v>
      </c>
      <c r="Y88" s="112">
        <v>2364</v>
      </c>
      <c r="Z88" s="112">
        <v>2310</v>
      </c>
    </row>
    <row r="89" spans="1:30" ht="15" customHeight="1" x14ac:dyDescent="0.25">
      <c r="A89" s="49" t="s">
        <v>6</v>
      </c>
      <c r="B89" s="49"/>
      <c r="C89" s="57" t="str">
        <f t="shared" si="3"/>
        <v>91,280</v>
      </c>
      <c r="D89" s="96">
        <f t="shared" si="4"/>
        <v>-1.9025958405318733E-3</v>
      </c>
      <c r="E89" s="97">
        <f t="shared" si="5"/>
        <v>-1.9025958405318733E-3</v>
      </c>
      <c r="F89" s="96">
        <f t="shared" si="6"/>
        <v>3.3900800797399322E-2</v>
      </c>
      <c r="G89" s="97">
        <f t="shared" si="7"/>
        <v>3.3900800797399322E-2</v>
      </c>
      <c r="H89" s="57"/>
      <c r="I89" s="57"/>
      <c r="J89" s="140" t="str">
        <f>'State data for spotlight'!J7</f>
        <v>3,674,745</v>
      </c>
      <c r="K89" s="140"/>
      <c r="L89" s="96">
        <f>'State data for spotlight'!L7</f>
        <v>-4.8048916624486848E-3</v>
      </c>
      <c r="M89" s="97">
        <f>'State data for spotlight'!L7</f>
        <v>-4.8048916624486848E-3</v>
      </c>
      <c r="N89" s="96">
        <f>'State data for spotlight'!N7</f>
        <v>6.9960159780158238E-2</v>
      </c>
      <c r="O89" s="97">
        <f>'State data for spotlight'!N7</f>
        <v>6.9960159780158238E-2</v>
      </c>
      <c r="S89" s="115" t="s">
        <v>199</v>
      </c>
      <c r="T89" s="115"/>
      <c r="U89" s="112"/>
      <c r="V89" s="112">
        <v>3167</v>
      </c>
      <c r="W89" s="112">
        <v>3282</v>
      </c>
      <c r="X89" s="112">
        <v>3220</v>
      </c>
      <c r="Y89" s="112">
        <v>3146</v>
      </c>
      <c r="Z89" s="112">
        <v>3103</v>
      </c>
    </row>
    <row r="90" spans="1:30" ht="15" customHeight="1" x14ac:dyDescent="0.25">
      <c r="A90" s="49" t="s">
        <v>98</v>
      </c>
      <c r="B90" s="49"/>
      <c r="C90" s="57" t="str">
        <f t="shared" si="3"/>
        <v>$48,067</v>
      </c>
      <c r="D90" s="96">
        <f t="shared" si="4"/>
        <v>5.29647836106657E-2</v>
      </c>
      <c r="E90" s="97">
        <f t="shared" si="5"/>
        <v>5.29647836106657E-2</v>
      </c>
      <c r="F90" s="96">
        <f t="shared" si="6"/>
        <v>0.1435429920015987</v>
      </c>
      <c r="G90" s="97">
        <f t="shared" si="7"/>
        <v>0.1435429920015987</v>
      </c>
      <c r="H90" s="57"/>
      <c r="I90" s="57"/>
      <c r="J90" s="57"/>
      <c r="K90" s="57" t="str">
        <f>'State data for spotlight'!J8</f>
        <v>$47,209</v>
      </c>
      <c r="L90" s="96">
        <f>'State data for spotlight'!L8</f>
        <v>5.506898121546655E-2</v>
      </c>
      <c r="M90" s="97">
        <f>'State data for spotlight'!L8</f>
        <v>5.506898121546655E-2</v>
      </c>
      <c r="N90" s="96">
        <f>'State data for spotlight'!N8</f>
        <v>0.1204561491199776</v>
      </c>
      <c r="O90" s="97">
        <f>'State data for spotlight'!N8</f>
        <v>0.1204561491199776</v>
      </c>
      <c r="S90" s="115" t="s">
        <v>58</v>
      </c>
      <c r="T90" s="115"/>
      <c r="U90" s="112"/>
      <c r="V90" s="112">
        <v>4291</v>
      </c>
      <c r="W90" s="112">
        <v>4479</v>
      </c>
      <c r="X90" s="112">
        <v>4533</v>
      </c>
      <c r="Y90" s="112">
        <v>4591</v>
      </c>
      <c r="Z90" s="112">
        <v>4643</v>
      </c>
    </row>
    <row r="91" spans="1:30" ht="15" customHeight="1" x14ac:dyDescent="0.25">
      <c r="A91" s="49" t="s">
        <v>7</v>
      </c>
      <c r="B91" s="49"/>
      <c r="C91" s="57" t="str">
        <f t="shared" si="3"/>
        <v>$5,730.7 mil</v>
      </c>
      <c r="D91" s="96">
        <f t="shared" si="4"/>
        <v>4.4071866807620541E-2</v>
      </c>
      <c r="E91" s="97">
        <f t="shared" si="5"/>
        <v>4.4071866807620541E-2</v>
      </c>
      <c r="F91" s="96">
        <f t="shared" si="6"/>
        <v>0.20928196045260306</v>
      </c>
      <c r="G91" s="97">
        <f t="shared" si="7"/>
        <v>0.20928196045260306</v>
      </c>
      <c r="H91" s="57"/>
      <c r="I91" s="57"/>
      <c r="J91" s="57"/>
      <c r="K91" s="57" t="str">
        <f>'State data for spotlight'!J9</f>
        <v>$245.4 bil</v>
      </c>
      <c r="L91" s="96">
        <f>'State data for spotlight'!L9</f>
        <v>4.7371657837374626E-2</v>
      </c>
      <c r="M91" s="97">
        <f>'State data for spotlight'!L9</f>
        <v>4.7371657837374626E-2</v>
      </c>
      <c r="N91" s="96">
        <f>'State data for spotlight'!N9</f>
        <v>0.24227335855331145</v>
      </c>
      <c r="O91" s="97">
        <f>'State data for spotlight'!N9</f>
        <v>0.24227335855331145</v>
      </c>
      <c r="S91" s="118" t="s">
        <v>53</v>
      </c>
      <c r="T91" s="118"/>
      <c r="U91" s="112"/>
      <c r="V91" s="112">
        <v>45394</v>
      </c>
      <c r="W91" s="112">
        <v>46454</v>
      </c>
      <c r="X91" s="112">
        <v>46447</v>
      </c>
      <c r="Y91" s="112">
        <v>46692</v>
      </c>
      <c r="Z91" s="112">
        <v>46476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5" t="s">
        <v>202</v>
      </c>
      <c r="S93" s="115" t="s">
        <v>56</v>
      </c>
      <c r="T93" s="115"/>
      <c r="U93" s="112"/>
      <c r="V93" s="112">
        <v>3491</v>
      </c>
      <c r="W93" s="112">
        <v>3637</v>
      </c>
      <c r="X93" s="112">
        <v>3761</v>
      </c>
      <c r="Y93" s="112">
        <v>3877</v>
      </c>
      <c r="Z93" s="112">
        <v>3928</v>
      </c>
    </row>
    <row r="94" spans="1:30" ht="15" customHeight="1" x14ac:dyDescent="0.25">
      <c r="A94" s="136" t="s">
        <v>203</v>
      </c>
      <c r="S94" s="115" t="s">
        <v>57</v>
      </c>
      <c r="T94" s="115"/>
      <c r="U94" s="112"/>
      <c r="V94" s="112">
        <v>8304</v>
      </c>
      <c r="W94" s="112">
        <v>8576</v>
      </c>
      <c r="X94" s="112">
        <v>8907</v>
      </c>
      <c r="Y94" s="112">
        <v>9121</v>
      </c>
      <c r="Z94" s="112">
        <v>9242</v>
      </c>
    </row>
    <row r="95" spans="1:30" ht="15" customHeight="1" x14ac:dyDescent="0.25">
      <c r="A95" s="134" t="s">
        <v>286</v>
      </c>
      <c r="S95" s="115" t="s">
        <v>195</v>
      </c>
      <c r="T95" s="115"/>
      <c r="U95" s="112"/>
      <c r="V95" s="112">
        <v>1783</v>
      </c>
      <c r="W95" s="112">
        <v>1832</v>
      </c>
      <c r="X95" s="112">
        <v>1850</v>
      </c>
      <c r="Y95" s="112">
        <v>1935</v>
      </c>
      <c r="Z95" s="112">
        <v>1963</v>
      </c>
    </row>
    <row r="96" spans="1:30" ht="15" customHeight="1" x14ac:dyDescent="0.25">
      <c r="A96" s="135" t="s">
        <v>278</v>
      </c>
      <c r="S96" s="115" t="s">
        <v>196</v>
      </c>
      <c r="T96" s="115"/>
      <c r="U96" s="112"/>
      <c r="V96" s="112">
        <v>6307</v>
      </c>
      <c r="W96" s="112">
        <v>6720</v>
      </c>
      <c r="X96" s="112">
        <v>6934</v>
      </c>
      <c r="Y96" s="112">
        <v>7108</v>
      </c>
      <c r="Z96" s="112">
        <v>7100</v>
      </c>
    </row>
    <row r="97" spans="1:32" ht="15" customHeight="1" x14ac:dyDescent="0.25">
      <c r="A97" s="134" t="s">
        <v>290</v>
      </c>
      <c r="S97" s="115" t="s">
        <v>197</v>
      </c>
      <c r="T97" s="115"/>
      <c r="U97" s="112"/>
      <c r="V97" s="112">
        <v>8492</v>
      </c>
      <c r="W97" s="112">
        <v>8538</v>
      </c>
      <c r="X97" s="112">
        <v>8520</v>
      </c>
      <c r="Y97" s="112">
        <v>8451</v>
      </c>
      <c r="Z97" s="112">
        <v>8320</v>
      </c>
    </row>
    <row r="98" spans="1:32" ht="15" customHeight="1" x14ac:dyDescent="0.25">
      <c r="A98" s="134" t="s">
        <v>291</v>
      </c>
      <c r="S98" s="115" t="s">
        <v>198</v>
      </c>
      <c r="T98" s="115"/>
      <c r="U98" s="112"/>
      <c r="V98" s="112">
        <v>4245</v>
      </c>
      <c r="W98" s="112">
        <v>4430</v>
      </c>
      <c r="X98" s="112">
        <v>4331</v>
      </c>
      <c r="Y98" s="112">
        <v>4309</v>
      </c>
      <c r="Z98" s="112">
        <v>4326</v>
      </c>
    </row>
    <row r="99" spans="1:32" ht="15" customHeight="1" x14ac:dyDescent="0.25">
      <c r="S99" s="115" t="s">
        <v>199</v>
      </c>
      <c r="T99" s="115"/>
      <c r="U99" s="112"/>
      <c r="V99" s="112">
        <v>424</v>
      </c>
      <c r="W99" s="112">
        <v>428</v>
      </c>
      <c r="X99" s="112">
        <v>464</v>
      </c>
      <c r="Y99" s="112">
        <v>481</v>
      </c>
      <c r="Z99" s="112">
        <v>475</v>
      </c>
    </row>
    <row r="100" spans="1:32" ht="15" customHeight="1" x14ac:dyDescent="0.25">
      <c r="S100" s="115" t="s">
        <v>58</v>
      </c>
      <c r="T100" s="115"/>
      <c r="U100" s="112"/>
      <c r="V100" s="112">
        <v>2291</v>
      </c>
      <c r="W100" s="112">
        <v>2386</v>
      </c>
      <c r="X100" s="112">
        <v>2417</v>
      </c>
      <c r="Y100" s="112">
        <v>2476</v>
      </c>
      <c r="Z100" s="112">
        <v>2541</v>
      </c>
    </row>
    <row r="101" spans="1:32" x14ac:dyDescent="0.25">
      <c r="A101" s="18"/>
      <c r="S101" s="118" t="s">
        <v>53</v>
      </c>
      <c r="T101" s="118"/>
      <c r="U101" s="112"/>
      <c r="V101" s="112">
        <v>42894</v>
      </c>
      <c r="W101" s="112">
        <v>43762</v>
      </c>
      <c r="X101" s="112">
        <v>44092</v>
      </c>
      <c r="Y101" s="112">
        <v>44765</v>
      </c>
      <c r="Z101" s="112">
        <v>44754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204</v>
      </c>
      <c r="Y103" s="106" t="s">
        <v>281</v>
      </c>
      <c r="Z103" s="106" t="s">
        <v>287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94083</v>
      </c>
      <c r="W104" s="112">
        <v>96067</v>
      </c>
      <c r="X104" s="112">
        <v>97306</v>
      </c>
      <c r="Y104" s="112">
        <v>98217</v>
      </c>
      <c r="Z104" s="112">
        <v>98217</v>
      </c>
      <c r="AB104" s="109" t="str">
        <f>TEXT(Z104,"###,###")</f>
        <v>98,217</v>
      </c>
      <c r="AD104" s="130">
        <f>Z104/($Z$4)*100</f>
        <v>78.434927048977414</v>
      </c>
      <c r="AF104" s="109"/>
    </row>
    <row r="105" spans="1:32" x14ac:dyDescent="0.25">
      <c r="S105" s="115" t="s">
        <v>17</v>
      </c>
      <c r="T105" s="115"/>
      <c r="U105" s="112"/>
      <c r="V105" s="112">
        <v>18304</v>
      </c>
      <c r="W105" s="112">
        <v>18016</v>
      </c>
      <c r="X105" s="112">
        <v>19450</v>
      </c>
      <c r="Y105" s="112">
        <v>18471</v>
      </c>
      <c r="Z105" s="112">
        <v>18134</v>
      </c>
      <c r="AB105" s="109" t="str">
        <f>TEXT(Z105,"###,###")</f>
        <v>18,134</v>
      </c>
      <c r="AD105" s="130">
        <f>Z105/($Z$4)*100</f>
        <v>14.481596537322014</v>
      </c>
      <c r="AF105" s="109"/>
    </row>
    <row r="106" spans="1:32" x14ac:dyDescent="0.25">
      <c r="S106" s="118" t="s">
        <v>53</v>
      </c>
      <c r="T106" s="118"/>
      <c r="U106" s="120"/>
      <c r="V106" s="120">
        <v>112387</v>
      </c>
      <c r="W106" s="120">
        <v>114083</v>
      </c>
      <c r="X106" s="120">
        <v>116756</v>
      </c>
      <c r="Y106" s="120">
        <v>116688</v>
      </c>
      <c r="Z106" s="120">
        <v>116351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21199</v>
      </c>
      <c r="W108" s="112">
        <v>24418</v>
      </c>
      <c r="X108" s="112">
        <v>22538</v>
      </c>
      <c r="Y108" s="112">
        <v>22258</v>
      </c>
      <c r="Z108" s="112">
        <v>22025</v>
      </c>
      <c r="AB108" s="109" t="str">
        <f>TEXT(Z108,"###,###")</f>
        <v>22,025</v>
      </c>
      <c r="AD108" s="130">
        <f>Z108/($Z$4)*100</f>
        <v>17.588902819814567</v>
      </c>
      <c r="AF108" s="109"/>
    </row>
    <row r="109" spans="1:32" x14ac:dyDescent="0.25">
      <c r="S109" s="115" t="s">
        <v>20</v>
      </c>
      <c r="T109" s="115"/>
      <c r="U109" s="112"/>
      <c r="V109" s="112">
        <v>20689</v>
      </c>
      <c r="W109" s="112">
        <v>20457</v>
      </c>
      <c r="X109" s="112">
        <v>20311</v>
      </c>
      <c r="Y109" s="112">
        <v>20817</v>
      </c>
      <c r="Z109" s="112">
        <v>22013</v>
      </c>
      <c r="AB109" s="109" t="str">
        <f>TEXT(Z109,"###,###")</f>
        <v>22,013</v>
      </c>
      <c r="AD109" s="130">
        <f>Z109/($Z$4)*100</f>
        <v>17.579319762659619</v>
      </c>
      <c r="AF109" s="109"/>
    </row>
    <row r="110" spans="1:32" x14ac:dyDescent="0.25">
      <c r="S110" s="115" t="s">
        <v>21</v>
      </c>
      <c r="T110" s="115"/>
      <c r="U110" s="112"/>
      <c r="V110" s="112">
        <v>28139</v>
      </c>
      <c r="W110" s="112">
        <v>27443</v>
      </c>
      <c r="X110" s="112">
        <v>30472</v>
      </c>
      <c r="Y110" s="112">
        <v>29163</v>
      </c>
      <c r="Z110" s="112">
        <v>28340</v>
      </c>
      <c r="AB110" s="109" t="str">
        <f>TEXT(Z110,"###,###")</f>
        <v>28,340</v>
      </c>
      <c r="AD110" s="130">
        <f>Z110/($Z$4)*100</f>
        <v>22.631986647607029</v>
      </c>
      <c r="AF110" s="109"/>
    </row>
    <row r="111" spans="1:32" x14ac:dyDescent="0.25">
      <c r="S111" s="115" t="s">
        <v>22</v>
      </c>
      <c r="T111" s="115"/>
      <c r="U111" s="112"/>
      <c r="V111" s="112">
        <v>42007</v>
      </c>
      <c r="W111" s="112">
        <v>42257</v>
      </c>
      <c r="X111" s="112">
        <v>43493</v>
      </c>
      <c r="Y111" s="112">
        <v>43196</v>
      </c>
      <c r="Z111" s="112">
        <v>44025</v>
      </c>
      <c r="AB111" s="109" t="str">
        <f>TEXT(Z111,"###,###")</f>
        <v>44,025</v>
      </c>
      <c r="AD111" s="130">
        <f>Z111/($Z$4)*100</f>
        <v>35.157840937222993</v>
      </c>
      <c r="AF111" s="109"/>
    </row>
    <row r="112" spans="1:32" x14ac:dyDescent="0.25">
      <c r="S112" s="118" t="s">
        <v>53</v>
      </c>
      <c r="T112" s="118"/>
      <c r="U112" s="112"/>
      <c r="V112" s="112">
        <v>122106</v>
      </c>
      <c r="W112" s="112">
        <v>124766</v>
      </c>
      <c r="X112" s="112">
        <v>126365</v>
      </c>
      <c r="Y112" s="112">
        <v>124772</v>
      </c>
      <c r="Z112" s="112">
        <v>125221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41.81</v>
      </c>
      <c r="W118" s="131">
        <v>41.89</v>
      </c>
      <c r="X118" s="131">
        <v>41.83</v>
      </c>
      <c r="Y118" s="131">
        <v>42.05</v>
      </c>
      <c r="Z118" s="131">
        <v>42.14</v>
      </c>
      <c r="AB118" s="109" t="str">
        <f>TEXT(Z118,"##.0")</f>
        <v>42.1</v>
      </c>
    </row>
    <row r="120" spans="19:32" x14ac:dyDescent="0.25">
      <c r="S120" s="101" t="s">
        <v>100</v>
      </c>
      <c r="T120" s="112"/>
      <c r="U120" s="112"/>
      <c r="V120" s="112">
        <v>74319</v>
      </c>
      <c r="W120" s="112">
        <v>75970</v>
      </c>
      <c r="X120" s="112">
        <v>76510</v>
      </c>
      <c r="Y120" s="112">
        <v>77399</v>
      </c>
      <c r="Z120" s="112">
        <v>76838</v>
      </c>
      <c r="AB120" s="109" t="str">
        <f>TEXT(Z120,"###,###")</f>
        <v>76,838</v>
      </c>
    </row>
    <row r="121" spans="19:32" x14ac:dyDescent="0.25">
      <c r="S121" s="101" t="s">
        <v>101</v>
      </c>
      <c r="T121" s="112"/>
      <c r="U121" s="112"/>
      <c r="V121" s="112">
        <v>7476</v>
      </c>
      <c r="W121" s="112">
        <v>7566</v>
      </c>
      <c r="X121" s="112">
        <v>7305</v>
      </c>
      <c r="Y121" s="112">
        <v>7246</v>
      </c>
      <c r="Z121" s="112">
        <v>7412</v>
      </c>
      <c r="AB121" s="109" t="str">
        <f>TEXT(Z121,"###,###")</f>
        <v>7,412</v>
      </c>
    </row>
    <row r="122" spans="19:32" x14ac:dyDescent="0.25">
      <c r="S122" s="101" t="s">
        <v>102</v>
      </c>
      <c r="T122" s="112"/>
      <c r="U122" s="112"/>
      <c r="V122" s="112">
        <v>6494</v>
      </c>
      <c r="W122" s="112">
        <v>6677</v>
      </c>
      <c r="X122" s="112">
        <v>6727</v>
      </c>
      <c r="Y122" s="112">
        <v>6807</v>
      </c>
      <c r="Z122" s="112">
        <v>7029</v>
      </c>
      <c r="AB122" s="109" t="str">
        <f>TEXT(Z122,"###,###")</f>
        <v>7,029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80813</v>
      </c>
      <c r="W124" s="112">
        <v>82647</v>
      </c>
      <c r="X124" s="112">
        <v>83237</v>
      </c>
      <c r="Y124" s="112">
        <v>84206</v>
      </c>
      <c r="Z124" s="112">
        <v>83867</v>
      </c>
      <c r="AB124" s="109" t="str">
        <f>TEXT(Z124,"###,###")</f>
        <v>83,867</v>
      </c>
      <c r="AD124" s="127">
        <f>Z124/$Z$7*100</f>
        <v>91.878834355828218</v>
      </c>
    </row>
    <row r="125" spans="19:32" x14ac:dyDescent="0.25">
      <c r="S125" s="101" t="s">
        <v>104</v>
      </c>
      <c r="T125" s="112"/>
      <c r="U125" s="112"/>
      <c r="V125" s="112">
        <v>13970</v>
      </c>
      <c r="W125" s="112">
        <v>14243</v>
      </c>
      <c r="X125" s="112">
        <v>14032</v>
      </c>
      <c r="Y125" s="112">
        <v>14053</v>
      </c>
      <c r="Z125" s="112">
        <v>14441</v>
      </c>
      <c r="AB125" s="109" t="str">
        <f>TEXT(Z125,"###,###")</f>
        <v>14,441</v>
      </c>
      <c r="AD125" s="127">
        <f>Z125/$Z$7*100</f>
        <v>15.820552147239264</v>
      </c>
    </row>
    <row r="127" spans="19:32" x14ac:dyDescent="0.25">
      <c r="S127" s="101" t="s">
        <v>105</v>
      </c>
      <c r="T127" s="112"/>
      <c r="U127" s="112"/>
      <c r="V127" s="112">
        <v>45394</v>
      </c>
      <c r="W127" s="112">
        <v>46455</v>
      </c>
      <c r="X127" s="112">
        <v>46444</v>
      </c>
      <c r="Y127" s="112">
        <v>46694</v>
      </c>
      <c r="Z127" s="112">
        <v>46473</v>
      </c>
      <c r="AB127" s="109" t="str">
        <f>TEXT(Z127,"###,###")</f>
        <v>46,473</v>
      </c>
      <c r="AD127" s="127">
        <f>Z127/$Z$7*100</f>
        <v>50.912576687116562</v>
      </c>
    </row>
    <row r="128" spans="19:32" x14ac:dyDescent="0.25">
      <c r="S128" s="101" t="s">
        <v>106</v>
      </c>
      <c r="T128" s="112"/>
      <c r="U128" s="112"/>
      <c r="V128" s="112">
        <v>42890</v>
      </c>
      <c r="W128" s="112">
        <v>43760</v>
      </c>
      <c r="X128" s="112">
        <v>44094</v>
      </c>
      <c r="Y128" s="112">
        <v>44765</v>
      </c>
      <c r="Z128" s="112">
        <v>44754</v>
      </c>
      <c r="AB128" s="109" t="str">
        <f>TEXT(Z128,"###,###")</f>
        <v>44,754</v>
      </c>
      <c r="AD128" s="127">
        <f>Z128/$Z$7*100</f>
        <v>49.029360210341807</v>
      </c>
    </row>
    <row r="130" spans="19:20" x14ac:dyDescent="0.25">
      <c r="S130" s="101" t="s">
        <v>282</v>
      </c>
      <c r="T130" s="127">
        <v>84.178352322524091</v>
      </c>
    </row>
    <row r="131" spans="19:20" x14ac:dyDescent="0.25">
      <c r="S131" s="101" t="s">
        <v>283</v>
      </c>
      <c r="T131" s="127">
        <v>8.1200701139351441</v>
      </c>
    </row>
    <row r="132" spans="19:20" x14ac:dyDescent="0.25">
      <c r="S132" s="101" t="s">
        <v>284</v>
      </c>
      <c r="T132" s="127">
        <v>7.7004820333041195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2893AB9-FF61-4624-81A6-BF6B55B91C4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CCA123AD-84A4-4DA1-ADD4-9F9F8C04AA5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73D977D1-313D-48AD-82CE-75148AD491A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1A02CBED-F99F-4B6E-B0D5-5384F2054A6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4C6029-358C-4CE9-B96A-D1E23CEA861D}">
  <sheetPr codeName="Sheet71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107</v>
      </c>
      <c r="T1" s="99"/>
      <c r="U1" s="99"/>
      <c r="V1" s="99"/>
      <c r="W1" s="99"/>
      <c r="X1" s="99"/>
      <c r="Y1" s="100" t="s">
        <v>211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204</v>
      </c>
      <c r="Y2" s="103" t="s">
        <v>281</v>
      </c>
      <c r="Z2" s="103" t="s">
        <v>287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60" t="s">
        <v>292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107</v>
      </c>
      <c r="Y3" s="105" t="s">
        <v>211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8.7 Bayside, Victoria,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77998</v>
      </c>
      <c r="W4" s="108">
        <v>79025</v>
      </c>
      <c r="X4" s="108">
        <v>81155</v>
      </c>
      <c r="Y4" s="108">
        <v>79530</v>
      </c>
      <c r="Z4" s="108">
        <v>79523</v>
      </c>
      <c r="AB4" s="109" t="str">
        <f>TEXT(Z4,"###,###")</f>
        <v>79,523</v>
      </c>
      <c r="AD4" s="110">
        <f>Z4/Y4-1</f>
        <v>-8.8017100465243026E-5</v>
      </c>
      <c r="AF4" s="110">
        <f>Z4/V4-1</f>
        <v>1.955178337906105E-2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37871</v>
      </c>
      <c r="W5" s="108">
        <v>38483</v>
      </c>
      <c r="X5" s="108">
        <v>39410</v>
      </c>
      <c r="Y5" s="108">
        <v>38629</v>
      </c>
      <c r="Z5" s="108">
        <v>38328</v>
      </c>
      <c r="AB5" s="109" t="str">
        <f>TEXT(Z5,"###,###")</f>
        <v>38,328</v>
      </c>
      <c r="AD5" s="110">
        <f t="shared" ref="AD5:AD9" si="0">Z5/Y5-1</f>
        <v>-7.7920733127960773E-3</v>
      </c>
      <c r="AF5" s="110">
        <f t="shared" ref="AF5:AF9" si="1">Z5/V5-1</f>
        <v>1.206728103298027E-2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40135</v>
      </c>
      <c r="W6" s="108">
        <v>40538</v>
      </c>
      <c r="X6" s="108">
        <v>41739</v>
      </c>
      <c r="Y6" s="108">
        <v>40901</v>
      </c>
      <c r="Z6" s="108">
        <v>41142</v>
      </c>
      <c r="AB6" s="109" t="str">
        <f>TEXT(Z6,"###,###")</f>
        <v>41,142</v>
      </c>
      <c r="AD6" s="110">
        <f t="shared" si="0"/>
        <v>5.8922764724578247E-3</v>
      </c>
      <c r="AF6" s="110">
        <f t="shared" si="1"/>
        <v>2.5090320169428137E-2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56086</v>
      </c>
      <c r="W7" s="108">
        <v>56883</v>
      </c>
      <c r="X7" s="108">
        <v>57641</v>
      </c>
      <c r="Y7" s="108">
        <v>57939</v>
      </c>
      <c r="Z7" s="108">
        <v>57494</v>
      </c>
      <c r="AB7" s="109" t="str">
        <f>TEXT(Z7,"###,###")</f>
        <v>57,494</v>
      </c>
      <c r="AD7" s="110">
        <f t="shared" si="0"/>
        <v>-7.6804915514593342E-3</v>
      </c>
      <c r="AF7" s="110">
        <f t="shared" si="1"/>
        <v>2.5104304104411002E-2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79,523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57,494</v>
      </c>
      <c r="P8" s="67"/>
      <c r="S8" s="107" t="s">
        <v>84</v>
      </c>
      <c r="T8" s="108"/>
      <c r="U8" s="108"/>
      <c r="V8" s="108">
        <v>49400.14</v>
      </c>
      <c r="W8" s="108">
        <v>50480</v>
      </c>
      <c r="X8" s="108">
        <v>51100</v>
      </c>
      <c r="Y8" s="108">
        <v>52611.86</v>
      </c>
      <c r="Z8" s="108">
        <v>54978</v>
      </c>
      <c r="AB8" s="109" t="str">
        <f>TEXT(Z8,"$###,###")</f>
        <v>$54,978</v>
      </c>
      <c r="AD8" s="110">
        <f t="shared" si="0"/>
        <v>4.4973509775172449E-2</v>
      </c>
      <c r="AF8" s="110">
        <f t="shared" si="1"/>
        <v>0.11291182575595937</v>
      </c>
    </row>
    <row r="9" spans="1:32" x14ac:dyDescent="0.25">
      <c r="A9" s="30" t="s">
        <v>14</v>
      </c>
      <c r="B9" s="71"/>
      <c r="C9" s="72"/>
      <c r="D9" s="73">
        <f>AD104</f>
        <v>79.029966173308352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49.52342853167287</v>
      </c>
      <c r="P9" s="74" t="s">
        <v>85</v>
      </c>
      <c r="S9" s="107" t="s">
        <v>7</v>
      </c>
      <c r="T9" s="108"/>
      <c r="U9" s="108"/>
      <c r="V9" s="108">
        <v>5148034238</v>
      </c>
      <c r="W9" s="108">
        <v>5405227113</v>
      </c>
      <c r="X9" s="108">
        <v>5574144787</v>
      </c>
      <c r="Y9" s="108">
        <v>5761601253</v>
      </c>
      <c r="Z9" s="108">
        <v>5991837280</v>
      </c>
      <c r="AB9" s="109" t="str">
        <f>TEXT(Z9/1000000,"$#,###.0")&amp;" mil"</f>
        <v>$5,991.8 mil</v>
      </c>
      <c r="AD9" s="110">
        <f t="shared" si="0"/>
        <v>3.9960423654816335E-2</v>
      </c>
      <c r="AF9" s="110">
        <f t="shared" si="1"/>
        <v>0.16390781470944837</v>
      </c>
    </row>
    <row r="10" spans="1:32" x14ac:dyDescent="0.25">
      <c r="A10" s="30" t="s">
        <v>17</v>
      </c>
      <c r="B10" s="71"/>
      <c r="C10" s="72"/>
      <c r="D10" s="73">
        <f>AD105</f>
        <v>14.122958137897212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50.398302431558072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84.024419939471954</v>
      </c>
      <c r="P11" s="74" t="s">
        <v>85</v>
      </c>
      <c r="S11" s="107" t="s">
        <v>29</v>
      </c>
      <c r="T11" s="112"/>
      <c r="U11" s="112"/>
      <c r="V11" s="112">
        <v>68962</v>
      </c>
      <c r="W11" s="112">
        <v>69919</v>
      </c>
      <c r="X11" s="112">
        <v>71875</v>
      </c>
      <c r="Y11" s="112">
        <v>70297</v>
      </c>
      <c r="Z11" s="112">
        <v>70335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8.0390997321459636</v>
      </c>
      <c r="P12" s="74" t="s">
        <v>85</v>
      </c>
      <c r="S12" s="107" t="s">
        <v>30</v>
      </c>
      <c r="T12" s="112"/>
      <c r="U12" s="112"/>
      <c r="V12" s="112">
        <v>9041</v>
      </c>
      <c r="W12" s="112">
        <v>9109</v>
      </c>
      <c r="X12" s="112">
        <v>9278</v>
      </c>
      <c r="Y12" s="112">
        <v>9232</v>
      </c>
      <c r="Z12" s="112">
        <v>9188</v>
      </c>
    </row>
    <row r="13" spans="1:32" ht="15" customHeight="1" x14ac:dyDescent="0.25">
      <c r="A13" s="30" t="s">
        <v>19</v>
      </c>
      <c r="B13" s="72"/>
      <c r="C13" s="72"/>
      <c r="D13" s="73">
        <f>AD108</f>
        <v>18.159526174817348</v>
      </c>
      <c r="E13" s="74" t="s">
        <v>85</v>
      </c>
      <c r="F13" s="24"/>
      <c r="G13" s="142" t="s">
        <v>285</v>
      </c>
      <c r="H13" s="143"/>
      <c r="I13" s="143"/>
      <c r="J13" s="143"/>
      <c r="K13" s="143"/>
      <c r="L13" s="143"/>
      <c r="M13" s="81"/>
      <c r="N13" s="72"/>
      <c r="O13" s="73">
        <f>T132</f>
        <v>7.9416982641666953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15.049734039208781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44.0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20.795241628208192</v>
      </c>
      <c r="E15" s="74" t="s">
        <v>85</v>
      </c>
      <c r="F15" s="24"/>
      <c r="G15" s="33" t="s">
        <v>279</v>
      </c>
      <c r="H15" s="72"/>
      <c r="I15" s="72"/>
      <c r="J15" s="72"/>
      <c r="K15" s="82"/>
      <c r="L15" s="72"/>
      <c r="M15" s="72"/>
      <c r="N15" s="72"/>
      <c r="O15" s="73">
        <f>AB38</f>
        <v>15.609238582211555</v>
      </c>
      <c r="P15" s="74" t="s">
        <v>85</v>
      </c>
      <c r="S15" s="115" t="s">
        <v>61</v>
      </c>
      <c r="T15" s="115"/>
      <c r="U15" s="116"/>
      <c r="V15" s="116">
        <v>376</v>
      </c>
      <c r="W15" s="116">
        <v>377</v>
      </c>
      <c r="X15" s="116">
        <v>415</v>
      </c>
      <c r="Y15" s="112">
        <v>337</v>
      </c>
      <c r="Z15" s="112">
        <v>352</v>
      </c>
      <c r="AB15" s="117">
        <f t="shared" ref="AB15:AB34" si="2">IF(Z15="np",0,Z15/$Z$34)</f>
        <v>4.4263923644731716E-3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38.923330357255132</v>
      </c>
      <c r="E16" s="85" t="s">
        <v>85</v>
      </c>
      <c r="F16" s="24"/>
      <c r="G16" s="86" t="s">
        <v>280</v>
      </c>
      <c r="H16" s="35"/>
      <c r="I16" s="35"/>
      <c r="J16" s="35"/>
      <c r="K16" s="36"/>
      <c r="L16" s="35"/>
      <c r="M16" s="35"/>
      <c r="N16" s="35"/>
      <c r="O16" s="84">
        <f>AB37</f>
        <v>84.39076141778844</v>
      </c>
      <c r="P16" s="37" t="s">
        <v>85</v>
      </c>
      <c r="S16" s="115" t="s">
        <v>62</v>
      </c>
      <c r="T16" s="115"/>
      <c r="U16" s="116"/>
      <c r="V16" s="116">
        <v>239</v>
      </c>
      <c r="W16" s="116">
        <v>185</v>
      </c>
      <c r="X16" s="116">
        <v>195</v>
      </c>
      <c r="Y16" s="112">
        <v>197</v>
      </c>
      <c r="Z16" s="112">
        <v>195</v>
      </c>
      <c r="AB16" s="117">
        <f t="shared" si="2"/>
        <v>2.4521207700916718E-3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3304</v>
      </c>
      <c r="W17" s="116">
        <v>3367</v>
      </c>
      <c r="X17" s="116">
        <v>3257</v>
      </c>
      <c r="Y17" s="112">
        <v>3094</v>
      </c>
      <c r="Z17" s="112">
        <v>3089</v>
      </c>
      <c r="AB17" s="117">
        <f t="shared" si="2"/>
        <v>3.8844107993913711E-2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289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426</v>
      </c>
      <c r="W18" s="116">
        <v>447</v>
      </c>
      <c r="X18" s="116">
        <v>462</v>
      </c>
      <c r="Y18" s="112">
        <v>464</v>
      </c>
      <c r="Z18" s="112">
        <v>499</v>
      </c>
      <c r="AB18" s="117">
        <f t="shared" si="2"/>
        <v>6.2749141757730467E-3</v>
      </c>
    </row>
    <row r="19" spans="1:28" x14ac:dyDescent="0.25">
      <c r="A19" s="63" t="str">
        <f>$S$1&amp;" ("&amp;$V$2&amp;" to "&amp;$Z$2&amp;")"</f>
        <v>Bayside (2016-17 to 2020-21)</v>
      </c>
      <c r="B19" s="63"/>
      <c r="C19" s="63"/>
      <c r="D19" s="63"/>
      <c r="E19" s="63"/>
      <c r="F19" s="63"/>
      <c r="G19" s="63" t="str">
        <f>$S$1&amp;" ("&amp;$V$2&amp;" to "&amp;$Z$2&amp;")"</f>
        <v>Bayside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3791</v>
      </c>
      <c r="W19" s="116">
        <v>4046</v>
      </c>
      <c r="X19" s="116">
        <v>4177</v>
      </c>
      <c r="Y19" s="112">
        <v>4054</v>
      </c>
      <c r="Z19" s="112">
        <v>4096</v>
      </c>
      <c r="AB19" s="117">
        <f t="shared" si="2"/>
        <v>5.1507111150233265E-2</v>
      </c>
    </row>
    <row r="20" spans="1:28" x14ac:dyDescent="0.25">
      <c r="S20" s="115" t="s">
        <v>66</v>
      </c>
      <c r="T20" s="115"/>
      <c r="U20" s="116"/>
      <c r="V20" s="116">
        <v>3870</v>
      </c>
      <c r="W20" s="116">
        <v>3745</v>
      </c>
      <c r="X20" s="116">
        <v>3753</v>
      </c>
      <c r="Y20" s="112">
        <v>3604</v>
      </c>
      <c r="Z20" s="112">
        <v>3519</v>
      </c>
      <c r="AB20" s="117">
        <f t="shared" si="2"/>
        <v>4.4251348666423551E-2</v>
      </c>
    </row>
    <row r="21" spans="1:28" x14ac:dyDescent="0.25">
      <c r="S21" s="115" t="s">
        <v>67</v>
      </c>
      <c r="T21" s="115"/>
      <c r="U21" s="116"/>
      <c r="V21" s="116">
        <v>6351</v>
      </c>
      <c r="W21" s="116">
        <v>6561</v>
      </c>
      <c r="X21" s="116">
        <v>6716</v>
      </c>
      <c r="Y21" s="112">
        <v>6966</v>
      </c>
      <c r="Z21" s="112">
        <v>7201</v>
      </c>
      <c r="AB21" s="117">
        <f t="shared" si="2"/>
        <v>9.055241879707758E-2</v>
      </c>
    </row>
    <row r="22" spans="1:28" x14ac:dyDescent="0.25">
      <c r="S22" s="115" t="s">
        <v>68</v>
      </c>
      <c r="T22" s="115"/>
      <c r="U22" s="116"/>
      <c r="V22" s="116">
        <v>4436</v>
      </c>
      <c r="W22" s="116">
        <v>4543</v>
      </c>
      <c r="X22" s="116">
        <v>4953</v>
      </c>
      <c r="Y22" s="112">
        <v>4900</v>
      </c>
      <c r="Z22" s="112">
        <v>5336</v>
      </c>
      <c r="AB22" s="117">
        <f t="shared" si="2"/>
        <v>6.7100084252354669E-2</v>
      </c>
    </row>
    <row r="23" spans="1:28" x14ac:dyDescent="0.25">
      <c r="S23" s="115" t="s">
        <v>69</v>
      </c>
      <c r="T23" s="115"/>
      <c r="U23" s="116"/>
      <c r="V23" s="116">
        <v>1403</v>
      </c>
      <c r="W23" s="116">
        <v>1514</v>
      </c>
      <c r="X23" s="116">
        <v>1567</v>
      </c>
      <c r="Y23" s="112">
        <v>1538</v>
      </c>
      <c r="Z23" s="112">
        <v>1552</v>
      </c>
      <c r="AB23" s="117">
        <f t="shared" si="2"/>
        <v>1.9516366334268072E-2</v>
      </c>
    </row>
    <row r="24" spans="1:28" x14ac:dyDescent="0.25">
      <c r="S24" s="115" t="s">
        <v>70</v>
      </c>
      <c r="T24" s="115"/>
      <c r="U24" s="116"/>
      <c r="V24" s="116">
        <v>2134</v>
      </c>
      <c r="W24" s="116">
        <v>2142</v>
      </c>
      <c r="X24" s="116">
        <v>2220</v>
      </c>
      <c r="Y24" s="112">
        <v>2048</v>
      </c>
      <c r="Z24" s="112">
        <v>1913</v>
      </c>
      <c r="AB24" s="117">
        <f t="shared" si="2"/>
        <v>2.4055933503514707E-2</v>
      </c>
    </row>
    <row r="25" spans="1:28" x14ac:dyDescent="0.25">
      <c r="S25" s="115" t="s">
        <v>71</v>
      </c>
      <c r="T25" s="115"/>
      <c r="U25" s="116"/>
      <c r="V25" s="116">
        <v>4980</v>
      </c>
      <c r="W25" s="116">
        <v>4945</v>
      </c>
      <c r="X25" s="116">
        <v>4880</v>
      </c>
      <c r="Y25" s="112">
        <v>5070</v>
      </c>
      <c r="Z25" s="112">
        <v>5123</v>
      </c>
      <c r="AB25" s="117">
        <f t="shared" si="2"/>
        <v>6.4421613872716069E-2</v>
      </c>
    </row>
    <row r="26" spans="1:28" x14ac:dyDescent="0.25">
      <c r="S26" s="115" t="s">
        <v>72</v>
      </c>
      <c r="T26" s="115"/>
      <c r="U26" s="116"/>
      <c r="V26" s="116">
        <v>1964</v>
      </c>
      <c r="W26" s="116">
        <v>2065</v>
      </c>
      <c r="X26" s="116">
        <v>2018</v>
      </c>
      <c r="Y26" s="112">
        <v>2037</v>
      </c>
      <c r="Z26" s="112">
        <v>2052</v>
      </c>
      <c r="AB26" s="117">
        <f t="shared" si="2"/>
        <v>2.5803855488349282E-2</v>
      </c>
    </row>
    <row r="27" spans="1:28" x14ac:dyDescent="0.25">
      <c r="S27" s="115" t="s">
        <v>73</v>
      </c>
      <c r="T27" s="115"/>
      <c r="U27" s="116"/>
      <c r="V27" s="116">
        <v>10703</v>
      </c>
      <c r="W27" s="116">
        <v>11742</v>
      </c>
      <c r="X27" s="116">
        <v>12081</v>
      </c>
      <c r="Y27" s="112">
        <v>11886</v>
      </c>
      <c r="Z27" s="112">
        <v>11857</v>
      </c>
      <c r="AB27" s="117">
        <f t="shared" si="2"/>
        <v>0.14910151779988179</v>
      </c>
    </row>
    <row r="28" spans="1:28" x14ac:dyDescent="0.25">
      <c r="S28" s="115" t="s">
        <v>74</v>
      </c>
      <c r="T28" s="115"/>
      <c r="U28" s="116"/>
      <c r="V28" s="116">
        <v>5140</v>
      </c>
      <c r="W28" s="116">
        <v>5793</v>
      </c>
      <c r="X28" s="116">
        <v>6083</v>
      </c>
      <c r="Y28" s="112">
        <v>6163</v>
      </c>
      <c r="Z28" s="112">
        <v>5709</v>
      </c>
      <c r="AB28" s="117">
        <f t="shared" si="2"/>
        <v>7.1790551161299246E-2</v>
      </c>
    </row>
    <row r="29" spans="1:28" x14ac:dyDescent="0.25">
      <c r="S29" s="115" t="s">
        <v>75</v>
      </c>
      <c r="T29" s="115"/>
      <c r="U29" s="116"/>
      <c r="V29" s="116">
        <v>3080</v>
      </c>
      <c r="W29" s="116">
        <v>2839</v>
      </c>
      <c r="X29" s="116">
        <v>4862</v>
      </c>
      <c r="Y29" s="112">
        <v>2942</v>
      </c>
      <c r="Z29" s="112">
        <v>3130</v>
      </c>
      <c r="AB29" s="117">
        <f t="shared" si="2"/>
        <v>3.935968210454837E-2</v>
      </c>
    </row>
    <row r="30" spans="1:28" x14ac:dyDescent="0.25">
      <c r="S30" s="115" t="s">
        <v>76</v>
      </c>
      <c r="T30" s="115"/>
      <c r="U30" s="116"/>
      <c r="V30" s="116">
        <v>7246</v>
      </c>
      <c r="W30" s="116">
        <v>7484</v>
      </c>
      <c r="X30" s="116">
        <v>6514</v>
      </c>
      <c r="Y30" s="112">
        <v>7540</v>
      </c>
      <c r="Z30" s="112">
        <v>7181</v>
      </c>
      <c r="AB30" s="117">
        <f t="shared" si="2"/>
        <v>9.0300919230914323E-2</v>
      </c>
    </row>
    <row r="31" spans="1:28" x14ac:dyDescent="0.25">
      <c r="S31" s="115" t="s">
        <v>77</v>
      </c>
      <c r="T31" s="115"/>
      <c r="U31" s="116"/>
      <c r="V31" s="116">
        <v>7916</v>
      </c>
      <c r="W31" s="116">
        <v>8397</v>
      </c>
      <c r="X31" s="116">
        <v>8563</v>
      </c>
      <c r="Y31" s="112">
        <v>8628</v>
      </c>
      <c r="Z31" s="112">
        <v>9042</v>
      </c>
      <c r="AB31" s="117">
        <f t="shared" si="2"/>
        <v>0.11370295386240459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2158</v>
      </c>
      <c r="W32" s="116">
        <v>2378</v>
      </c>
      <c r="X32" s="116">
        <v>2604</v>
      </c>
      <c r="Y32" s="112">
        <v>2585</v>
      </c>
      <c r="Z32" s="112">
        <v>2472</v>
      </c>
      <c r="AB32" s="117">
        <f t="shared" si="2"/>
        <v>3.10853463777775E-2</v>
      </c>
    </row>
    <row r="33" spans="19:32" x14ac:dyDescent="0.25">
      <c r="S33" s="115" t="s">
        <v>79</v>
      </c>
      <c r="T33" s="115"/>
      <c r="U33" s="116"/>
      <c r="V33" s="116">
        <v>1880</v>
      </c>
      <c r="W33" s="116">
        <v>2089</v>
      </c>
      <c r="X33" s="116">
        <v>2133</v>
      </c>
      <c r="Y33" s="112">
        <v>2256</v>
      </c>
      <c r="Z33" s="112">
        <v>2315</v>
      </c>
      <c r="AB33" s="117">
        <f t="shared" si="2"/>
        <v>2.9111074783395998E-2</v>
      </c>
    </row>
    <row r="34" spans="19:32" x14ac:dyDescent="0.25">
      <c r="S34" s="118" t="s">
        <v>53</v>
      </c>
      <c r="T34" s="118"/>
      <c r="U34" s="119"/>
      <c r="V34" s="119">
        <v>78004</v>
      </c>
      <c r="W34" s="119">
        <v>79029</v>
      </c>
      <c r="X34" s="119">
        <v>81151</v>
      </c>
      <c r="Y34" s="120">
        <v>79527</v>
      </c>
      <c r="Z34" s="120">
        <v>79523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47774</v>
      </c>
      <c r="W37" s="112">
        <v>48413</v>
      </c>
      <c r="X37" s="112">
        <v>48286</v>
      </c>
      <c r="Y37" s="112">
        <v>48907</v>
      </c>
      <c r="Z37" s="112">
        <v>48523</v>
      </c>
      <c r="AB37" s="132">
        <f>Z37/Z40*100</f>
        <v>84.39076141778844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8316</v>
      </c>
      <c r="W38" s="112">
        <v>8472</v>
      </c>
      <c r="X38" s="112">
        <v>9356</v>
      </c>
      <c r="Y38" s="112">
        <v>9038</v>
      </c>
      <c r="Z38" s="112">
        <v>8975</v>
      </c>
      <c r="AB38" s="132">
        <f>Z38/Z40*100</f>
        <v>15.609238582211555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56090</v>
      </c>
      <c r="W40" s="112">
        <v>56885</v>
      </c>
      <c r="X40" s="112">
        <v>57642</v>
      </c>
      <c r="Y40" s="112">
        <v>57945</v>
      </c>
      <c r="Z40" s="112">
        <v>57498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30</v>
      </c>
      <c r="W44" s="112">
        <v>19</v>
      </c>
      <c r="X44" s="112">
        <v>24</v>
      </c>
      <c r="Y44" s="112">
        <v>23</v>
      </c>
      <c r="Z44" s="112">
        <v>13</v>
      </c>
    </row>
    <row r="45" spans="19:32" x14ac:dyDescent="0.25">
      <c r="S45" s="115" t="s">
        <v>37</v>
      </c>
      <c r="T45" s="115"/>
      <c r="U45" s="112"/>
      <c r="V45" s="112">
        <v>481</v>
      </c>
      <c r="W45" s="112">
        <v>548</v>
      </c>
      <c r="X45" s="112">
        <v>611</v>
      </c>
      <c r="Y45" s="112">
        <v>624</v>
      </c>
      <c r="Z45" s="112">
        <v>612</v>
      </c>
    </row>
    <row r="46" spans="19:32" x14ac:dyDescent="0.25">
      <c r="S46" s="115" t="s">
        <v>38</v>
      </c>
      <c r="T46" s="115"/>
      <c r="U46" s="112"/>
      <c r="V46" s="112">
        <v>2137</v>
      </c>
      <c r="W46" s="112">
        <v>2171</v>
      </c>
      <c r="X46" s="112">
        <v>2640</v>
      </c>
      <c r="Y46" s="112">
        <v>2549</v>
      </c>
      <c r="Z46" s="112">
        <v>2764</v>
      </c>
    </row>
    <row r="47" spans="19:32" x14ac:dyDescent="0.25">
      <c r="S47" s="115" t="s">
        <v>39</v>
      </c>
      <c r="T47" s="115"/>
      <c r="U47" s="112"/>
      <c r="V47" s="112">
        <v>3579</v>
      </c>
      <c r="W47" s="112">
        <v>3728</v>
      </c>
      <c r="X47" s="112">
        <v>3664</v>
      </c>
      <c r="Y47" s="112">
        <v>3491</v>
      </c>
      <c r="Z47" s="112">
        <v>3617</v>
      </c>
    </row>
    <row r="48" spans="19:32" x14ac:dyDescent="0.25">
      <c r="S48" s="115" t="s">
        <v>40</v>
      </c>
      <c r="T48" s="115"/>
      <c r="U48" s="112"/>
      <c r="V48" s="112">
        <v>3515</v>
      </c>
      <c r="W48" s="112">
        <v>3646</v>
      </c>
      <c r="X48" s="112">
        <v>3909</v>
      </c>
      <c r="Y48" s="112">
        <v>3600</v>
      </c>
      <c r="Z48" s="112">
        <v>3432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2918</v>
      </c>
      <c r="W49" s="112">
        <v>3101</v>
      </c>
      <c r="X49" s="112">
        <v>3064</v>
      </c>
      <c r="Y49" s="112">
        <v>3074</v>
      </c>
      <c r="Z49" s="112">
        <v>2930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Bayside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3193</v>
      </c>
      <c r="W50" s="112">
        <v>3244</v>
      </c>
      <c r="X50" s="112">
        <v>3306</v>
      </c>
      <c r="Y50" s="112">
        <v>3285</v>
      </c>
      <c r="Z50" s="112">
        <v>3161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3882</v>
      </c>
      <c r="W51" s="112">
        <v>3727</v>
      </c>
      <c r="X51" s="112">
        <v>3576</v>
      </c>
      <c r="Y51" s="112">
        <v>3493</v>
      </c>
      <c r="Z51" s="112">
        <v>3357</v>
      </c>
    </row>
    <row r="52" spans="1:26" ht="15" customHeight="1" x14ac:dyDescent="0.25">
      <c r="S52" s="115" t="s">
        <v>44</v>
      </c>
      <c r="T52" s="115"/>
      <c r="U52" s="112"/>
      <c r="V52" s="112">
        <v>4518</v>
      </c>
      <c r="W52" s="112">
        <v>4444</v>
      </c>
      <c r="X52" s="112">
        <v>4447</v>
      </c>
      <c r="Y52" s="112">
        <v>4262</v>
      </c>
      <c r="Z52" s="112">
        <v>4075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3978</v>
      </c>
      <c r="W53" s="112">
        <v>4089</v>
      </c>
      <c r="X53" s="112">
        <v>4065</v>
      </c>
      <c r="Y53" s="112">
        <v>4158</v>
      </c>
      <c r="Z53" s="112">
        <v>4346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3618</v>
      </c>
      <c r="W54" s="112">
        <v>3664</v>
      </c>
      <c r="X54" s="112">
        <v>3785</v>
      </c>
      <c r="Y54" s="112">
        <v>3763</v>
      </c>
      <c r="Z54" s="112">
        <v>3636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2650</v>
      </c>
      <c r="W55" s="112">
        <v>2663</v>
      </c>
      <c r="X55" s="112">
        <v>2713</v>
      </c>
      <c r="Y55" s="112">
        <v>2824</v>
      </c>
      <c r="Z55" s="112">
        <v>2922</v>
      </c>
    </row>
    <row r="56" spans="1:26" ht="15" customHeight="1" x14ac:dyDescent="0.25">
      <c r="S56" s="115" t="s">
        <v>48</v>
      </c>
      <c r="T56" s="115"/>
      <c r="U56" s="112"/>
      <c r="V56" s="112">
        <v>1702</v>
      </c>
      <c r="W56" s="112">
        <v>1770</v>
      </c>
      <c r="X56" s="112">
        <v>1836</v>
      </c>
      <c r="Y56" s="112">
        <v>1749</v>
      </c>
      <c r="Z56" s="112">
        <v>1692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975</v>
      </c>
      <c r="W57" s="112">
        <v>996</v>
      </c>
      <c r="X57" s="112">
        <v>1037</v>
      </c>
      <c r="Y57" s="112">
        <v>1022</v>
      </c>
      <c r="Z57" s="112">
        <v>1053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384</v>
      </c>
      <c r="W58" s="112">
        <v>376</v>
      </c>
      <c r="X58" s="112">
        <v>450</v>
      </c>
      <c r="Y58" s="112">
        <v>443</v>
      </c>
      <c r="Z58" s="112">
        <v>445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186</v>
      </c>
      <c r="W59" s="112">
        <v>167</v>
      </c>
      <c r="X59" s="112">
        <v>160</v>
      </c>
      <c r="Y59" s="112">
        <v>170</v>
      </c>
      <c r="Z59" s="112">
        <v>167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129</v>
      </c>
      <c r="W60" s="112">
        <v>131</v>
      </c>
      <c r="X60" s="112">
        <v>114</v>
      </c>
      <c r="Y60" s="112">
        <v>107</v>
      </c>
      <c r="Z60" s="112">
        <v>106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37869</v>
      </c>
      <c r="W61" s="112">
        <v>38485</v>
      </c>
      <c r="X61" s="112">
        <v>39412</v>
      </c>
      <c r="Y61" s="112">
        <v>38625</v>
      </c>
      <c r="Z61" s="112">
        <v>38328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33</v>
      </c>
      <c r="W63" s="112">
        <v>22</v>
      </c>
      <c r="X63" s="112">
        <v>24</v>
      </c>
      <c r="Y63" s="112">
        <v>24</v>
      </c>
      <c r="Z63" s="112">
        <v>28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661</v>
      </c>
      <c r="W64" s="112">
        <v>663</v>
      </c>
      <c r="X64" s="112">
        <v>757</v>
      </c>
      <c r="Y64" s="112">
        <v>782</v>
      </c>
      <c r="Z64" s="112">
        <v>915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Bayside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2357</v>
      </c>
      <c r="W65" s="112">
        <v>2554</v>
      </c>
      <c r="X65" s="112">
        <v>2724</v>
      </c>
      <c r="Y65" s="112">
        <v>2551</v>
      </c>
      <c r="Z65" s="112">
        <v>2847</v>
      </c>
    </row>
    <row r="66" spans="1:26" x14ac:dyDescent="0.25">
      <c r="S66" s="115" t="s">
        <v>39</v>
      </c>
      <c r="T66" s="115"/>
      <c r="U66" s="112"/>
      <c r="V66" s="112">
        <v>3848</v>
      </c>
      <c r="W66" s="112">
        <v>3796</v>
      </c>
      <c r="X66" s="112">
        <v>4087</v>
      </c>
      <c r="Y66" s="112">
        <v>3927</v>
      </c>
      <c r="Z66" s="112">
        <v>3908</v>
      </c>
    </row>
    <row r="67" spans="1:26" x14ac:dyDescent="0.25">
      <c r="S67" s="115" t="s">
        <v>40</v>
      </c>
      <c r="T67" s="115"/>
      <c r="U67" s="112"/>
      <c r="V67" s="112">
        <v>3817</v>
      </c>
      <c r="W67" s="112">
        <v>3938</v>
      </c>
      <c r="X67" s="112">
        <v>3975</v>
      </c>
      <c r="Y67" s="112">
        <v>3691</v>
      </c>
      <c r="Z67" s="112">
        <v>3637</v>
      </c>
    </row>
    <row r="68" spans="1:26" x14ac:dyDescent="0.25">
      <c r="S68" s="115" t="s">
        <v>41</v>
      </c>
      <c r="T68" s="115"/>
      <c r="U68" s="112"/>
      <c r="V68" s="112">
        <v>3252</v>
      </c>
      <c r="W68" s="112">
        <v>3284</v>
      </c>
      <c r="X68" s="112">
        <v>3379</v>
      </c>
      <c r="Y68" s="112">
        <v>3355</v>
      </c>
      <c r="Z68" s="112">
        <v>3437</v>
      </c>
    </row>
    <row r="69" spans="1:26" x14ac:dyDescent="0.25">
      <c r="S69" s="115" t="s">
        <v>42</v>
      </c>
      <c r="T69" s="115"/>
      <c r="U69" s="112"/>
      <c r="V69" s="112">
        <v>3423</v>
      </c>
      <c r="W69" s="112">
        <v>3591</v>
      </c>
      <c r="X69" s="112">
        <v>3673</v>
      </c>
      <c r="Y69" s="112">
        <v>3571</v>
      </c>
      <c r="Z69" s="112">
        <v>3436</v>
      </c>
    </row>
    <row r="70" spans="1:26" x14ac:dyDescent="0.25">
      <c r="S70" s="115" t="s">
        <v>43</v>
      </c>
      <c r="T70" s="115"/>
      <c r="U70" s="112"/>
      <c r="V70" s="112">
        <v>4175</v>
      </c>
      <c r="W70" s="112">
        <v>3992</v>
      </c>
      <c r="X70" s="112">
        <v>3858</v>
      </c>
      <c r="Y70" s="112">
        <v>3770</v>
      </c>
      <c r="Z70" s="112">
        <v>3722</v>
      </c>
    </row>
    <row r="71" spans="1:26" x14ac:dyDescent="0.25">
      <c r="S71" s="115" t="s">
        <v>44</v>
      </c>
      <c r="T71" s="115"/>
      <c r="U71" s="112"/>
      <c r="V71" s="112">
        <v>4972</v>
      </c>
      <c r="W71" s="112">
        <v>4967</v>
      </c>
      <c r="X71" s="112">
        <v>5015</v>
      </c>
      <c r="Y71" s="112">
        <v>4898</v>
      </c>
      <c r="Z71" s="112">
        <v>4572</v>
      </c>
    </row>
    <row r="72" spans="1:26" x14ac:dyDescent="0.25">
      <c r="S72" s="115" t="s">
        <v>45</v>
      </c>
      <c r="T72" s="115"/>
      <c r="U72" s="112"/>
      <c r="V72" s="112">
        <v>4429</v>
      </c>
      <c r="W72" s="112">
        <v>4345</v>
      </c>
      <c r="X72" s="112">
        <v>4495</v>
      </c>
      <c r="Y72" s="112">
        <v>4570</v>
      </c>
      <c r="Z72" s="112">
        <v>4908</v>
      </c>
    </row>
    <row r="73" spans="1:26" x14ac:dyDescent="0.25">
      <c r="S73" s="115" t="s">
        <v>46</v>
      </c>
      <c r="T73" s="115"/>
      <c r="U73" s="112"/>
      <c r="V73" s="112">
        <v>3967</v>
      </c>
      <c r="W73" s="112">
        <v>3955</v>
      </c>
      <c r="X73" s="112">
        <v>4074</v>
      </c>
      <c r="Y73" s="112">
        <v>4069</v>
      </c>
      <c r="Z73" s="112">
        <v>4014</v>
      </c>
    </row>
    <row r="74" spans="1:26" x14ac:dyDescent="0.25">
      <c r="S74" s="115" t="s">
        <v>47</v>
      </c>
      <c r="T74" s="115"/>
      <c r="U74" s="112"/>
      <c r="V74" s="112">
        <v>2443</v>
      </c>
      <c r="W74" s="112">
        <v>2581</v>
      </c>
      <c r="X74" s="112">
        <v>2722</v>
      </c>
      <c r="Y74" s="112">
        <v>2741</v>
      </c>
      <c r="Z74" s="112">
        <v>2820</v>
      </c>
    </row>
    <row r="75" spans="1:26" x14ac:dyDescent="0.25">
      <c r="S75" s="115" t="s">
        <v>48</v>
      </c>
      <c r="T75" s="115"/>
      <c r="U75" s="112"/>
      <c r="V75" s="112">
        <v>1474</v>
      </c>
      <c r="W75" s="112">
        <v>1574</v>
      </c>
      <c r="X75" s="112">
        <v>1640</v>
      </c>
      <c r="Y75" s="112">
        <v>1628</v>
      </c>
      <c r="Z75" s="112">
        <v>1505</v>
      </c>
    </row>
    <row r="76" spans="1:26" x14ac:dyDescent="0.25">
      <c r="S76" s="115" t="s">
        <v>49</v>
      </c>
      <c r="T76" s="115"/>
      <c r="U76" s="112"/>
      <c r="V76" s="112">
        <v>689</v>
      </c>
      <c r="W76" s="112">
        <v>701</v>
      </c>
      <c r="X76" s="112">
        <v>744</v>
      </c>
      <c r="Y76" s="112">
        <v>737</v>
      </c>
      <c r="Z76" s="112">
        <v>810</v>
      </c>
    </row>
    <row r="77" spans="1:26" x14ac:dyDescent="0.25">
      <c r="S77" s="115" t="s">
        <v>50</v>
      </c>
      <c r="T77" s="115"/>
      <c r="U77" s="112"/>
      <c r="V77" s="112">
        <v>243</v>
      </c>
      <c r="W77" s="112">
        <v>238</v>
      </c>
      <c r="X77" s="112">
        <v>255</v>
      </c>
      <c r="Y77" s="112">
        <v>265</v>
      </c>
      <c r="Z77" s="112">
        <v>270</v>
      </c>
    </row>
    <row r="78" spans="1:26" x14ac:dyDescent="0.25">
      <c r="S78" s="115" t="s">
        <v>51</v>
      </c>
      <c r="T78" s="115"/>
      <c r="U78" s="112"/>
      <c r="V78" s="112">
        <v>127</v>
      </c>
      <c r="W78" s="112">
        <v>132</v>
      </c>
      <c r="X78" s="112">
        <v>132</v>
      </c>
      <c r="Y78" s="112">
        <v>119</v>
      </c>
      <c r="Z78" s="112">
        <v>127</v>
      </c>
    </row>
    <row r="79" spans="1:26" x14ac:dyDescent="0.25">
      <c r="S79" s="115" t="s">
        <v>52</v>
      </c>
      <c r="T79" s="115"/>
      <c r="U79" s="112"/>
      <c r="V79" s="112">
        <v>206</v>
      </c>
      <c r="W79" s="112">
        <v>213</v>
      </c>
      <c r="X79" s="112">
        <v>194</v>
      </c>
      <c r="Y79" s="112">
        <v>206</v>
      </c>
      <c r="Z79" s="112">
        <v>186</v>
      </c>
    </row>
    <row r="80" spans="1:26" x14ac:dyDescent="0.25">
      <c r="S80" s="118" t="s">
        <v>53</v>
      </c>
      <c r="T80" s="118"/>
      <c r="U80" s="112"/>
      <c r="V80" s="112">
        <v>40132</v>
      </c>
      <c r="W80" s="112">
        <v>40542</v>
      </c>
      <c r="X80" s="112">
        <v>41744</v>
      </c>
      <c r="Y80" s="112">
        <v>40904</v>
      </c>
      <c r="Z80" s="112">
        <v>41142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Bayside</v>
      </c>
      <c r="D83" s="144"/>
      <c r="E83" s="144"/>
      <c r="F83" s="144"/>
      <c r="G83" s="144"/>
      <c r="H83" s="47"/>
      <c r="I83" s="47"/>
      <c r="J83" s="145" t="str">
        <f>'State data for spotlight'!A1</f>
        <v>Victoria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6867</v>
      </c>
      <c r="W83" s="112">
        <v>6979</v>
      </c>
      <c r="X83" s="112">
        <v>7066</v>
      </c>
      <c r="Y83" s="112">
        <v>7234</v>
      </c>
      <c r="Z83" s="112">
        <v>7164</v>
      </c>
      <c r="AD83" s="117"/>
    </row>
    <row r="84" spans="1:30" ht="15" customHeight="1" x14ac:dyDescent="0.25">
      <c r="A84" s="46"/>
      <c r="B84" s="46"/>
      <c r="C84" s="48"/>
      <c r="D84" s="139" t="s">
        <v>0</v>
      </c>
      <c r="E84" s="139"/>
      <c r="F84" s="139" t="s">
        <v>201</v>
      </c>
      <c r="G84" s="139"/>
      <c r="H84" s="48"/>
      <c r="I84" s="48"/>
      <c r="J84" s="48"/>
      <c r="K84" s="48"/>
      <c r="L84" s="139" t="s">
        <v>0</v>
      </c>
      <c r="M84" s="139"/>
      <c r="N84" s="139" t="s">
        <v>201</v>
      </c>
      <c r="O84" s="139"/>
      <c r="S84" s="115" t="s">
        <v>57</v>
      </c>
      <c r="T84" s="115"/>
      <c r="U84" s="112"/>
      <c r="V84" s="112">
        <v>6756</v>
      </c>
      <c r="W84" s="112">
        <v>6965</v>
      </c>
      <c r="X84" s="112">
        <v>7114</v>
      </c>
      <c r="Y84" s="112">
        <v>7070</v>
      </c>
      <c r="Z84" s="112">
        <v>6883</v>
      </c>
    </row>
    <row r="85" spans="1:30" ht="15" customHeight="1" x14ac:dyDescent="0.25">
      <c r="A85" s="46"/>
      <c r="B85" s="46"/>
      <c r="C85" s="58" t="s">
        <v>1</v>
      </c>
      <c r="D85" s="139" t="s">
        <v>2</v>
      </c>
      <c r="E85" s="139"/>
      <c r="F85" s="139" t="str">
        <f>"since "&amp;$V$2</f>
        <v>since 2016-17</v>
      </c>
      <c r="G85" s="139"/>
      <c r="H85" s="48"/>
      <c r="I85" s="48"/>
      <c r="J85" s="48"/>
      <c r="K85" s="58" t="s">
        <v>1</v>
      </c>
      <c r="L85" s="139" t="s">
        <v>2</v>
      </c>
      <c r="M85" s="139"/>
      <c r="N85" s="139" t="str">
        <f>"since "&amp;$V$2</f>
        <v>since 2016-17</v>
      </c>
      <c r="O85" s="139"/>
      <c r="S85" s="115" t="s">
        <v>195</v>
      </c>
      <c r="T85" s="115"/>
      <c r="U85" s="112"/>
      <c r="V85" s="112">
        <v>2116</v>
      </c>
      <c r="W85" s="112">
        <v>2251</v>
      </c>
      <c r="X85" s="112">
        <v>2251</v>
      </c>
      <c r="Y85" s="112">
        <v>2253</v>
      </c>
      <c r="Z85" s="112">
        <v>2241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79,523</v>
      </c>
      <c r="D86" s="96">
        <f t="shared" ref="D86:D91" si="4">AD4</f>
        <v>-8.8017100465243026E-5</v>
      </c>
      <c r="E86" s="97">
        <f t="shared" ref="E86:E91" si="5">AD4</f>
        <v>-8.8017100465243026E-5</v>
      </c>
      <c r="F86" s="96">
        <f t="shared" ref="F86:F91" si="6">AF4</f>
        <v>1.955178337906105E-2</v>
      </c>
      <c r="G86" s="97">
        <f t="shared" ref="G86:G91" si="7">AF4</f>
        <v>1.955178337906105E-2</v>
      </c>
      <c r="H86" s="57"/>
      <c r="I86" s="57"/>
      <c r="J86" s="140" t="str">
        <f>'State data for spotlight'!J4</f>
        <v>5,274,707</v>
      </c>
      <c r="K86" s="140"/>
      <c r="L86" s="96">
        <f>'State data for spotlight'!L4</f>
        <v>1.4421743640712803E-2</v>
      </c>
      <c r="M86" s="97">
        <f>'State data for spotlight'!L4</f>
        <v>1.4421743640712803E-2</v>
      </c>
      <c r="N86" s="96">
        <f>'State data for spotlight'!N4</f>
        <v>8.438148994686534E-2</v>
      </c>
      <c r="O86" s="97">
        <f>'State data for spotlight'!N4</f>
        <v>8.438148994686534E-2</v>
      </c>
      <c r="S86" s="115" t="s">
        <v>196</v>
      </c>
      <c r="T86" s="115"/>
      <c r="U86" s="112"/>
      <c r="V86" s="112">
        <v>1424</v>
      </c>
      <c r="W86" s="112">
        <v>1475</v>
      </c>
      <c r="X86" s="112">
        <v>1494</v>
      </c>
      <c r="Y86" s="112">
        <v>1506</v>
      </c>
      <c r="Z86" s="112">
        <v>1525</v>
      </c>
    </row>
    <row r="87" spans="1:30" ht="15" customHeight="1" x14ac:dyDescent="0.25">
      <c r="A87" s="98" t="s">
        <v>4</v>
      </c>
      <c r="B87" s="49"/>
      <c r="C87" s="57" t="str">
        <f t="shared" si="3"/>
        <v>38,328</v>
      </c>
      <c r="D87" s="96">
        <f t="shared" si="4"/>
        <v>-7.7920733127960773E-3</v>
      </c>
      <c r="E87" s="97">
        <f t="shared" si="5"/>
        <v>-7.7920733127960773E-3</v>
      </c>
      <c r="F87" s="96">
        <f t="shared" si="6"/>
        <v>1.206728103298027E-2</v>
      </c>
      <c r="G87" s="97">
        <f t="shared" si="7"/>
        <v>1.206728103298027E-2</v>
      </c>
      <c r="H87" s="57"/>
      <c r="I87" s="57"/>
      <c r="J87" s="140" t="str">
        <f>'State data for spotlight'!J5</f>
        <v>2,678,317</v>
      </c>
      <c r="K87" s="140"/>
      <c r="L87" s="96">
        <f>'State data for spotlight'!L5</f>
        <v>7.6054295905234603E-3</v>
      </c>
      <c r="M87" s="97">
        <f>'State data for spotlight'!L5</f>
        <v>7.6054295905234603E-3</v>
      </c>
      <c r="N87" s="96">
        <f>'State data for spotlight'!N5</f>
        <v>7.1082164833552008E-2</v>
      </c>
      <c r="O87" s="97">
        <f>'State data for spotlight'!N5</f>
        <v>7.1082164833552008E-2</v>
      </c>
      <c r="S87" s="115" t="s">
        <v>197</v>
      </c>
      <c r="T87" s="115"/>
      <c r="U87" s="112"/>
      <c r="V87" s="112">
        <v>1820</v>
      </c>
      <c r="W87" s="112">
        <v>1858</v>
      </c>
      <c r="X87" s="112">
        <v>1858</v>
      </c>
      <c r="Y87" s="112">
        <v>1793</v>
      </c>
      <c r="Z87" s="112">
        <v>1758</v>
      </c>
    </row>
    <row r="88" spans="1:30" ht="15" customHeight="1" x14ac:dyDescent="0.25">
      <c r="A88" s="98" t="s">
        <v>5</v>
      </c>
      <c r="B88" s="49"/>
      <c r="C88" s="57" t="str">
        <f t="shared" si="3"/>
        <v>41,142</v>
      </c>
      <c r="D88" s="96">
        <f t="shared" si="4"/>
        <v>5.8922764724578247E-3</v>
      </c>
      <c r="E88" s="97">
        <f t="shared" si="5"/>
        <v>5.8922764724578247E-3</v>
      </c>
      <c r="F88" s="96">
        <f t="shared" si="6"/>
        <v>2.5090320169428137E-2</v>
      </c>
      <c r="G88" s="97">
        <f t="shared" si="7"/>
        <v>2.5090320169428137E-2</v>
      </c>
      <c r="H88" s="57"/>
      <c r="I88" s="57"/>
      <c r="J88" s="140" t="str">
        <f>'State data for spotlight'!J6</f>
        <v>2,593,620</v>
      </c>
      <c r="K88" s="140"/>
      <c r="L88" s="96">
        <f>'State data for spotlight'!L6</f>
        <v>2.0458990541862843E-2</v>
      </c>
      <c r="M88" s="97">
        <f>'State data for spotlight'!L6</f>
        <v>2.0458990541862843E-2</v>
      </c>
      <c r="N88" s="96">
        <f>'State data for spotlight'!N6</f>
        <v>9.7278654845571522E-2</v>
      </c>
      <c r="O88" s="97">
        <f>'State data for spotlight'!N6</f>
        <v>9.7278654845571522E-2</v>
      </c>
      <c r="S88" s="115" t="s">
        <v>198</v>
      </c>
      <c r="T88" s="115"/>
      <c r="U88" s="112"/>
      <c r="V88" s="112">
        <v>1661</v>
      </c>
      <c r="W88" s="112">
        <v>1738</v>
      </c>
      <c r="X88" s="112">
        <v>1752</v>
      </c>
      <c r="Y88" s="112">
        <v>1773</v>
      </c>
      <c r="Z88" s="112">
        <v>1824</v>
      </c>
    </row>
    <row r="89" spans="1:30" ht="15" customHeight="1" x14ac:dyDescent="0.25">
      <c r="A89" s="49" t="s">
        <v>6</v>
      </c>
      <c r="B89" s="49"/>
      <c r="C89" s="57" t="str">
        <f t="shared" si="3"/>
        <v>57,494</v>
      </c>
      <c r="D89" s="96">
        <f t="shared" si="4"/>
        <v>-7.6804915514593342E-3</v>
      </c>
      <c r="E89" s="97">
        <f t="shared" si="5"/>
        <v>-7.6804915514593342E-3</v>
      </c>
      <c r="F89" s="96">
        <f t="shared" si="6"/>
        <v>2.5104304104411002E-2</v>
      </c>
      <c r="G89" s="97">
        <f t="shared" si="7"/>
        <v>2.5104304104411002E-2</v>
      </c>
      <c r="H89" s="57"/>
      <c r="I89" s="57"/>
      <c r="J89" s="140" t="str">
        <f>'State data for spotlight'!J7</f>
        <v>3,674,745</v>
      </c>
      <c r="K89" s="140"/>
      <c r="L89" s="96">
        <f>'State data for spotlight'!L7</f>
        <v>-4.8048916624486848E-3</v>
      </c>
      <c r="M89" s="97">
        <f>'State data for spotlight'!L7</f>
        <v>-4.8048916624486848E-3</v>
      </c>
      <c r="N89" s="96">
        <f>'State data for spotlight'!N7</f>
        <v>6.9960159780158238E-2</v>
      </c>
      <c r="O89" s="97">
        <f>'State data for spotlight'!N7</f>
        <v>6.9960159780158238E-2</v>
      </c>
      <c r="S89" s="115" t="s">
        <v>199</v>
      </c>
      <c r="T89" s="115"/>
      <c r="U89" s="112"/>
      <c r="V89" s="112">
        <v>481</v>
      </c>
      <c r="W89" s="112">
        <v>506</v>
      </c>
      <c r="X89" s="112">
        <v>495</v>
      </c>
      <c r="Y89" s="112">
        <v>505</v>
      </c>
      <c r="Z89" s="112">
        <v>528</v>
      </c>
    </row>
    <row r="90" spans="1:30" ht="15" customHeight="1" x14ac:dyDescent="0.25">
      <c r="A90" s="49" t="s">
        <v>98</v>
      </c>
      <c r="B90" s="49"/>
      <c r="C90" s="57" t="str">
        <f t="shared" si="3"/>
        <v>$54,978</v>
      </c>
      <c r="D90" s="96">
        <f t="shared" si="4"/>
        <v>4.4973509775172449E-2</v>
      </c>
      <c r="E90" s="97">
        <f t="shared" si="5"/>
        <v>4.4973509775172449E-2</v>
      </c>
      <c r="F90" s="96">
        <f t="shared" si="6"/>
        <v>0.11291182575595937</v>
      </c>
      <c r="G90" s="97">
        <f t="shared" si="7"/>
        <v>0.11291182575595937</v>
      </c>
      <c r="H90" s="57"/>
      <c r="I90" s="57"/>
      <c r="J90" s="57"/>
      <c r="K90" s="57" t="str">
        <f>'State data for spotlight'!J8</f>
        <v>$47,209</v>
      </c>
      <c r="L90" s="96">
        <f>'State data for spotlight'!L8</f>
        <v>5.506898121546655E-2</v>
      </c>
      <c r="M90" s="97">
        <f>'State data for spotlight'!L8</f>
        <v>5.506898121546655E-2</v>
      </c>
      <c r="N90" s="96">
        <f>'State data for spotlight'!N8</f>
        <v>0.1204561491199776</v>
      </c>
      <c r="O90" s="97">
        <f>'State data for spotlight'!N8</f>
        <v>0.1204561491199776</v>
      </c>
      <c r="S90" s="115" t="s">
        <v>58</v>
      </c>
      <c r="T90" s="115"/>
      <c r="U90" s="112"/>
      <c r="V90" s="112">
        <v>905</v>
      </c>
      <c r="W90" s="112">
        <v>982</v>
      </c>
      <c r="X90" s="112">
        <v>983</v>
      </c>
      <c r="Y90" s="112">
        <v>1030</v>
      </c>
      <c r="Z90" s="112">
        <v>1005</v>
      </c>
    </row>
    <row r="91" spans="1:30" ht="15" customHeight="1" x14ac:dyDescent="0.25">
      <c r="A91" s="49" t="s">
        <v>7</v>
      </c>
      <c r="B91" s="49"/>
      <c r="C91" s="57" t="str">
        <f t="shared" si="3"/>
        <v>$5,991.8 mil</v>
      </c>
      <c r="D91" s="96">
        <f t="shared" si="4"/>
        <v>3.9960423654816335E-2</v>
      </c>
      <c r="E91" s="97">
        <f t="shared" si="5"/>
        <v>3.9960423654816335E-2</v>
      </c>
      <c r="F91" s="96">
        <f t="shared" si="6"/>
        <v>0.16390781470944837</v>
      </c>
      <c r="G91" s="97">
        <f t="shared" si="7"/>
        <v>0.16390781470944837</v>
      </c>
      <c r="H91" s="57"/>
      <c r="I91" s="57"/>
      <c r="J91" s="57"/>
      <c r="K91" s="57" t="str">
        <f>'State data for spotlight'!J9</f>
        <v>$245.4 bil</v>
      </c>
      <c r="L91" s="96">
        <f>'State data for spotlight'!L9</f>
        <v>4.7371657837374626E-2</v>
      </c>
      <c r="M91" s="97">
        <f>'State data for spotlight'!L9</f>
        <v>4.7371657837374626E-2</v>
      </c>
      <c r="N91" s="96">
        <f>'State data for spotlight'!N9</f>
        <v>0.24227335855331145</v>
      </c>
      <c r="O91" s="97">
        <f>'State data for spotlight'!N9</f>
        <v>0.24227335855331145</v>
      </c>
      <c r="S91" s="118" t="s">
        <v>53</v>
      </c>
      <c r="T91" s="118"/>
      <c r="U91" s="112"/>
      <c r="V91" s="112">
        <v>28040</v>
      </c>
      <c r="W91" s="112">
        <v>28502</v>
      </c>
      <c r="X91" s="112">
        <v>28814</v>
      </c>
      <c r="Y91" s="112">
        <v>28868</v>
      </c>
      <c r="Z91" s="112">
        <v>28473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5" t="s">
        <v>202</v>
      </c>
      <c r="S93" s="115" t="s">
        <v>56</v>
      </c>
      <c r="T93" s="115"/>
      <c r="U93" s="112"/>
      <c r="V93" s="112">
        <v>3794</v>
      </c>
      <c r="W93" s="112">
        <v>4028</v>
      </c>
      <c r="X93" s="112">
        <v>4165</v>
      </c>
      <c r="Y93" s="112">
        <v>4413</v>
      </c>
      <c r="Z93" s="112">
        <v>4476</v>
      </c>
    </row>
    <row r="94" spans="1:30" ht="15" customHeight="1" x14ac:dyDescent="0.25">
      <c r="A94" s="136" t="s">
        <v>203</v>
      </c>
      <c r="S94" s="115" t="s">
        <v>57</v>
      </c>
      <c r="T94" s="115"/>
      <c r="U94" s="112"/>
      <c r="V94" s="112">
        <v>7859</v>
      </c>
      <c r="W94" s="112">
        <v>8055</v>
      </c>
      <c r="X94" s="112">
        <v>8161</v>
      </c>
      <c r="Y94" s="112">
        <v>8298</v>
      </c>
      <c r="Z94" s="112">
        <v>8329</v>
      </c>
    </row>
    <row r="95" spans="1:30" ht="15" customHeight="1" x14ac:dyDescent="0.25">
      <c r="A95" s="134" t="s">
        <v>286</v>
      </c>
      <c r="S95" s="115" t="s">
        <v>195</v>
      </c>
      <c r="T95" s="115"/>
      <c r="U95" s="112"/>
      <c r="V95" s="112">
        <v>489</v>
      </c>
      <c r="W95" s="112">
        <v>494</v>
      </c>
      <c r="X95" s="112">
        <v>517</v>
      </c>
      <c r="Y95" s="112">
        <v>506</v>
      </c>
      <c r="Z95" s="112">
        <v>529</v>
      </c>
    </row>
    <row r="96" spans="1:30" ht="15" customHeight="1" x14ac:dyDescent="0.25">
      <c r="A96" s="135" t="s">
        <v>278</v>
      </c>
      <c r="S96" s="115" t="s">
        <v>196</v>
      </c>
      <c r="T96" s="115"/>
      <c r="U96" s="112"/>
      <c r="V96" s="112">
        <v>2178</v>
      </c>
      <c r="W96" s="112">
        <v>2225</v>
      </c>
      <c r="X96" s="112">
        <v>2370</v>
      </c>
      <c r="Y96" s="112">
        <v>2408</v>
      </c>
      <c r="Z96" s="112">
        <v>2397</v>
      </c>
    </row>
    <row r="97" spans="1:32" ht="15" customHeight="1" x14ac:dyDescent="0.25">
      <c r="A97" s="134" t="s">
        <v>290</v>
      </c>
      <c r="S97" s="115" t="s">
        <v>197</v>
      </c>
      <c r="T97" s="115"/>
      <c r="U97" s="112"/>
      <c r="V97" s="112">
        <v>5350</v>
      </c>
      <c r="W97" s="112">
        <v>5261</v>
      </c>
      <c r="X97" s="112">
        <v>5264</v>
      </c>
      <c r="Y97" s="112">
        <v>5126</v>
      </c>
      <c r="Z97" s="112">
        <v>4972</v>
      </c>
    </row>
    <row r="98" spans="1:32" ht="15" customHeight="1" x14ac:dyDescent="0.25">
      <c r="A98" s="134" t="s">
        <v>291</v>
      </c>
      <c r="S98" s="115" t="s">
        <v>198</v>
      </c>
      <c r="T98" s="115"/>
      <c r="U98" s="112"/>
      <c r="V98" s="112">
        <v>2422</v>
      </c>
      <c r="W98" s="112">
        <v>2541</v>
      </c>
      <c r="X98" s="112">
        <v>2523</v>
      </c>
      <c r="Y98" s="112">
        <v>2568</v>
      </c>
      <c r="Z98" s="112">
        <v>2528</v>
      </c>
    </row>
    <row r="99" spans="1:32" ht="15" customHeight="1" x14ac:dyDescent="0.25">
      <c r="S99" s="115" t="s">
        <v>199</v>
      </c>
      <c r="T99" s="115"/>
      <c r="U99" s="112"/>
      <c r="V99" s="112">
        <v>49</v>
      </c>
      <c r="W99" s="112">
        <v>52</v>
      </c>
      <c r="X99" s="112">
        <v>67</v>
      </c>
      <c r="Y99" s="112">
        <v>69</v>
      </c>
      <c r="Z99" s="112">
        <v>71</v>
      </c>
    </row>
    <row r="100" spans="1:32" ht="15" customHeight="1" x14ac:dyDescent="0.25">
      <c r="S100" s="115" t="s">
        <v>58</v>
      </c>
      <c r="T100" s="115"/>
      <c r="U100" s="112"/>
      <c r="V100" s="112">
        <v>341</v>
      </c>
      <c r="W100" s="112">
        <v>360</v>
      </c>
      <c r="X100" s="112">
        <v>384</v>
      </c>
      <c r="Y100" s="112">
        <v>379</v>
      </c>
      <c r="Z100" s="112">
        <v>390</v>
      </c>
    </row>
    <row r="101" spans="1:32" x14ac:dyDescent="0.25">
      <c r="A101" s="18"/>
      <c r="S101" s="118" t="s">
        <v>53</v>
      </c>
      <c r="T101" s="118"/>
      <c r="U101" s="112"/>
      <c r="V101" s="112">
        <v>28046</v>
      </c>
      <c r="W101" s="112">
        <v>28384</v>
      </c>
      <c r="X101" s="112">
        <v>28824</v>
      </c>
      <c r="Y101" s="112">
        <v>29074</v>
      </c>
      <c r="Z101" s="112">
        <v>28979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204</v>
      </c>
      <c r="Y103" s="106" t="s">
        <v>281</v>
      </c>
      <c r="Z103" s="106" t="s">
        <v>287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60300</v>
      </c>
      <c r="W104" s="112">
        <v>61500</v>
      </c>
      <c r="X104" s="112">
        <v>62760</v>
      </c>
      <c r="Y104" s="112">
        <v>62847</v>
      </c>
      <c r="Z104" s="112">
        <v>62847</v>
      </c>
      <c r="AB104" s="109" t="str">
        <f>TEXT(Z104,"###,###")</f>
        <v>62,847</v>
      </c>
      <c r="AD104" s="130">
        <f>Z104/($Z$4)*100</f>
        <v>79.029966173308352</v>
      </c>
      <c r="AF104" s="109"/>
    </row>
    <row r="105" spans="1:32" x14ac:dyDescent="0.25">
      <c r="S105" s="115" t="s">
        <v>17</v>
      </c>
      <c r="T105" s="115"/>
      <c r="U105" s="112"/>
      <c r="V105" s="112">
        <v>11700</v>
      </c>
      <c r="W105" s="112">
        <v>11249</v>
      </c>
      <c r="X105" s="112">
        <v>12219</v>
      </c>
      <c r="Y105" s="112">
        <v>11238</v>
      </c>
      <c r="Z105" s="112">
        <v>11231</v>
      </c>
      <c r="AB105" s="109" t="str">
        <f>TEXT(Z105,"###,###")</f>
        <v>11,231</v>
      </c>
      <c r="AD105" s="130">
        <f>Z105/($Z$4)*100</f>
        <v>14.122958137897212</v>
      </c>
      <c r="AF105" s="109"/>
    </row>
    <row r="106" spans="1:32" x14ac:dyDescent="0.25">
      <c r="S106" s="118" t="s">
        <v>53</v>
      </c>
      <c r="T106" s="118"/>
      <c r="U106" s="120"/>
      <c r="V106" s="120">
        <v>72000</v>
      </c>
      <c r="W106" s="120">
        <v>72749</v>
      </c>
      <c r="X106" s="120">
        <v>74979</v>
      </c>
      <c r="Y106" s="120">
        <v>74085</v>
      </c>
      <c r="Z106" s="120">
        <v>74078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14315</v>
      </c>
      <c r="W108" s="112">
        <v>15968</v>
      </c>
      <c r="X108" s="112">
        <v>14327</v>
      </c>
      <c r="Y108" s="112">
        <v>14770</v>
      </c>
      <c r="Z108" s="112">
        <v>14441</v>
      </c>
      <c r="AB108" s="109" t="str">
        <f>TEXT(Z108,"###,###")</f>
        <v>14,441</v>
      </c>
      <c r="AD108" s="130">
        <f>Z108/($Z$4)*100</f>
        <v>18.159526174817348</v>
      </c>
      <c r="AF108" s="109"/>
    </row>
    <row r="109" spans="1:32" x14ac:dyDescent="0.25">
      <c r="S109" s="115" t="s">
        <v>20</v>
      </c>
      <c r="T109" s="115"/>
      <c r="U109" s="112"/>
      <c r="V109" s="112">
        <v>11129</v>
      </c>
      <c r="W109" s="112">
        <v>10781</v>
      </c>
      <c r="X109" s="112">
        <v>11210</v>
      </c>
      <c r="Y109" s="112">
        <v>11045</v>
      </c>
      <c r="Z109" s="112">
        <v>11968</v>
      </c>
      <c r="AB109" s="109" t="str">
        <f>TEXT(Z109,"###,###")</f>
        <v>11,968</v>
      </c>
      <c r="AD109" s="130">
        <f>Z109/($Z$4)*100</f>
        <v>15.049734039208781</v>
      </c>
      <c r="AF109" s="109"/>
    </row>
    <row r="110" spans="1:32" x14ac:dyDescent="0.25">
      <c r="S110" s="115" t="s">
        <v>21</v>
      </c>
      <c r="T110" s="115"/>
      <c r="U110" s="112"/>
      <c r="V110" s="112">
        <v>16474</v>
      </c>
      <c r="W110" s="112">
        <v>15716</v>
      </c>
      <c r="X110" s="112">
        <v>17614</v>
      </c>
      <c r="Y110" s="112">
        <v>16493</v>
      </c>
      <c r="Z110" s="112">
        <v>16537</v>
      </c>
      <c r="AB110" s="109" t="str">
        <f>TEXT(Z110,"###,###")</f>
        <v>16,537</v>
      </c>
      <c r="AD110" s="130">
        <f>Z110/($Z$4)*100</f>
        <v>20.795241628208192</v>
      </c>
      <c r="AF110" s="109"/>
    </row>
    <row r="111" spans="1:32" x14ac:dyDescent="0.25">
      <c r="S111" s="115" t="s">
        <v>22</v>
      </c>
      <c r="T111" s="115"/>
      <c r="U111" s="112"/>
      <c r="V111" s="112">
        <v>29874</v>
      </c>
      <c r="W111" s="112">
        <v>30117</v>
      </c>
      <c r="X111" s="112">
        <v>31733</v>
      </c>
      <c r="Y111" s="112">
        <v>31246</v>
      </c>
      <c r="Z111" s="112">
        <v>30953</v>
      </c>
      <c r="AB111" s="109" t="str">
        <f>TEXT(Z111,"###,###")</f>
        <v>30,953</v>
      </c>
      <c r="AD111" s="130">
        <f>Z111/($Z$4)*100</f>
        <v>38.923330357255132</v>
      </c>
      <c r="AF111" s="109"/>
    </row>
    <row r="112" spans="1:32" x14ac:dyDescent="0.25">
      <c r="S112" s="118" t="s">
        <v>53</v>
      </c>
      <c r="T112" s="118"/>
      <c r="U112" s="112"/>
      <c r="V112" s="112">
        <v>78003</v>
      </c>
      <c r="W112" s="112">
        <v>79028</v>
      </c>
      <c r="X112" s="112">
        <v>81155</v>
      </c>
      <c r="Y112" s="112">
        <v>79532</v>
      </c>
      <c r="Z112" s="112">
        <v>79523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43.95</v>
      </c>
      <c r="W118" s="131">
        <v>43.92</v>
      </c>
      <c r="X118" s="131">
        <v>43.83</v>
      </c>
      <c r="Y118" s="131">
        <v>44.01</v>
      </c>
      <c r="Z118" s="131">
        <v>44.02</v>
      </c>
      <c r="AB118" s="109" t="str">
        <f>TEXT(Z118,"##.0")</f>
        <v>44.0</v>
      </c>
    </row>
    <row r="120" spans="19:32" x14ac:dyDescent="0.25">
      <c r="S120" s="101" t="s">
        <v>100</v>
      </c>
      <c r="T120" s="112"/>
      <c r="U120" s="112"/>
      <c r="V120" s="112">
        <v>47049</v>
      </c>
      <c r="W120" s="112">
        <v>47774</v>
      </c>
      <c r="X120" s="112">
        <v>48360</v>
      </c>
      <c r="Y120" s="112">
        <v>48709</v>
      </c>
      <c r="Z120" s="112">
        <v>48309</v>
      </c>
      <c r="AB120" s="109" t="str">
        <f>TEXT(Z120,"###,###")</f>
        <v>48,309</v>
      </c>
    </row>
    <row r="121" spans="19:32" x14ac:dyDescent="0.25">
      <c r="S121" s="101" t="s">
        <v>101</v>
      </c>
      <c r="T121" s="112"/>
      <c r="U121" s="112"/>
      <c r="V121" s="112">
        <v>4676</v>
      </c>
      <c r="W121" s="112">
        <v>4653</v>
      </c>
      <c r="X121" s="112">
        <v>4618</v>
      </c>
      <c r="Y121" s="112">
        <v>4649</v>
      </c>
      <c r="Z121" s="112">
        <v>4622</v>
      </c>
      <c r="AB121" s="109" t="str">
        <f>TEXT(Z121,"###,###")</f>
        <v>4,622</v>
      </c>
    </row>
    <row r="122" spans="19:32" x14ac:dyDescent="0.25">
      <c r="S122" s="101" t="s">
        <v>102</v>
      </c>
      <c r="T122" s="112"/>
      <c r="U122" s="112"/>
      <c r="V122" s="112">
        <v>4366</v>
      </c>
      <c r="W122" s="112">
        <v>4456</v>
      </c>
      <c r="X122" s="112">
        <v>4661</v>
      </c>
      <c r="Y122" s="112">
        <v>4587</v>
      </c>
      <c r="Z122" s="112">
        <v>4566</v>
      </c>
      <c r="AB122" s="109" t="str">
        <f>TEXT(Z122,"###,###")</f>
        <v>4,566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51415</v>
      </c>
      <c r="W124" s="112">
        <v>52230</v>
      </c>
      <c r="X124" s="112">
        <v>53021</v>
      </c>
      <c r="Y124" s="112">
        <v>53296</v>
      </c>
      <c r="Z124" s="112">
        <v>52875</v>
      </c>
      <c r="AB124" s="109" t="str">
        <f>TEXT(Z124,"###,###")</f>
        <v>52,875</v>
      </c>
      <c r="AD124" s="127">
        <f>Z124/$Z$7*100</f>
        <v>91.966118203638629</v>
      </c>
    </row>
    <row r="125" spans="19:32" x14ac:dyDescent="0.25">
      <c r="S125" s="101" t="s">
        <v>104</v>
      </c>
      <c r="T125" s="112"/>
      <c r="U125" s="112"/>
      <c r="V125" s="112">
        <v>9042</v>
      </c>
      <c r="W125" s="112">
        <v>9109</v>
      </c>
      <c r="X125" s="112">
        <v>9279</v>
      </c>
      <c r="Y125" s="112">
        <v>9236</v>
      </c>
      <c r="Z125" s="112">
        <v>9188</v>
      </c>
      <c r="AB125" s="109" t="str">
        <f>TEXT(Z125,"###,###")</f>
        <v>9,188</v>
      </c>
      <c r="AD125" s="127">
        <f>Z125/$Z$7*100</f>
        <v>15.98079799631266</v>
      </c>
    </row>
    <row r="127" spans="19:32" x14ac:dyDescent="0.25">
      <c r="S127" s="101" t="s">
        <v>105</v>
      </c>
      <c r="T127" s="112"/>
      <c r="U127" s="112"/>
      <c r="V127" s="112">
        <v>28040</v>
      </c>
      <c r="W127" s="112">
        <v>28500</v>
      </c>
      <c r="X127" s="112">
        <v>28816</v>
      </c>
      <c r="Y127" s="112">
        <v>28866</v>
      </c>
      <c r="Z127" s="112">
        <v>28473</v>
      </c>
      <c r="AB127" s="109" t="str">
        <f>TEXT(Z127,"###,###")</f>
        <v>28,473</v>
      </c>
      <c r="AD127" s="127">
        <f>Z127/$Z$7*100</f>
        <v>49.52342853167287</v>
      </c>
    </row>
    <row r="128" spans="19:32" x14ac:dyDescent="0.25">
      <c r="S128" s="101" t="s">
        <v>106</v>
      </c>
      <c r="T128" s="112"/>
      <c r="U128" s="112"/>
      <c r="V128" s="112">
        <v>28048</v>
      </c>
      <c r="W128" s="112">
        <v>28383</v>
      </c>
      <c r="X128" s="112">
        <v>28827</v>
      </c>
      <c r="Y128" s="112">
        <v>29072</v>
      </c>
      <c r="Z128" s="112">
        <v>28976</v>
      </c>
      <c r="AB128" s="109" t="str">
        <f>TEXT(Z128,"###,###")</f>
        <v>28,976</v>
      </c>
      <c r="AD128" s="127">
        <f>Z128/$Z$7*100</f>
        <v>50.398302431558072</v>
      </c>
    </row>
    <row r="130" spans="19:20" x14ac:dyDescent="0.25">
      <c r="S130" s="101" t="s">
        <v>282</v>
      </c>
      <c r="T130" s="127">
        <v>84.024419939471954</v>
      </c>
    </row>
    <row r="131" spans="19:20" x14ac:dyDescent="0.25">
      <c r="S131" s="101" t="s">
        <v>283</v>
      </c>
      <c r="T131" s="127">
        <v>8.0390997321459636</v>
      </c>
    </row>
    <row r="132" spans="19:20" x14ac:dyDescent="0.25">
      <c r="S132" s="101" t="s">
        <v>284</v>
      </c>
      <c r="T132" s="127">
        <v>7.9416982641666953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6D269D9-F6D3-46E1-842A-450872F3995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1AA1FF18-C01A-45C9-B140-256CA8E8B73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E9E5A054-720C-4F1A-AB69-E1CF78B26F6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A21B9161-A8D6-4F80-8747-7BBE3FCBAEC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FE2F5E-2171-4D6B-8C39-4E6E43BEE633}">
  <sheetPr codeName="Sheet143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191</v>
      </c>
      <c r="T1" s="99"/>
      <c r="U1" s="99"/>
      <c r="V1" s="99"/>
      <c r="W1" s="99"/>
      <c r="X1" s="99"/>
      <c r="Y1" s="100" t="s">
        <v>276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204</v>
      </c>
      <c r="Y2" s="103" t="s">
        <v>281</v>
      </c>
      <c r="Z2" s="103" t="s">
        <v>287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60" t="s">
        <v>292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191</v>
      </c>
      <c r="Y3" s="105" t="s">
        <v>276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8.79 Yarriambiack, Victoria,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4753</v>
      </c>
      <c r="W4" s="108">
        <v>5212</v>
      </c>
      <c r="X4" s="108">
        <v>4867</v>
      </c>
      <c r="Y4" s="108">
        <v>5140</v>
      </c>
      <c r="Z4" s="108">
        <v>5152</v>
      </c>
      <c r="AB4" s="109" t="str">
        <f>TEXT(Z4,"###,###")</f>
        <v>5,152</v>
      </c>
      <c r="AD4" s="110">
        <f>Z4/Y4-1</f>
        <v>2.3346303501945442E-3</v>
      </c>
      <c r="AF4" s="110">
        <f>Z4/V4-1</f>
        <v>8.3946980854197273E-2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2464</v>
      </c>
      <c r="W5" s="108">
        <v>2637</v>
      </c>
      <c r="X5" s="108">
        <v>2372</v>
      </c>
      <c r="Y5" s="108">
        <v>2575</v>
      </c>
      <c r="Z5" s="108">
        <v>2553</v>
      </c>
      <c r="AB5" s="109" t="str">
        <f>TEXT(Z5,"###,###")</f>
        <v>2,553</v>
      </c>
      <c r="AD5" s="110">
        <f t="shared" ref="AD5:AD9" si="0">Z5/Y5-1</f>
        <v>-8.5436893203884035E-3</v>
      </c>
      <c r="AF5" s="110">
        <f t="shared" ref="AF5:AF9" si="1">Z5/V5-1</f>
        <v>3.6120129870129913E-2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2287</v>
      </c>
      <c r="W6" s="108">
        <v>2580</v>
      </c>
      <c r="X6" s="108">
        <v>2490</v>
      </c>
      <c r="Y6" s="108">
        <v>2569</v>
      </c>
      <c r="Z6" s="108">
        <v>2599</v>
      </c>
      <c r="AB6" s="109" t="str">
        <f>TEXT(Z6,"###,###")</f>
        <v>2,599</v>
      </c>
      <c r="AD6" s="110">
        <f t="shared" si="0"/>
        <v>1.1677695601401306E-2</v>
      </c>
      <c r="AF6" s="110">
        <f t="shared" si="1"/>
        <v>0.13642326191517262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3272</v>
      </c>
      <c r="W7" s="108">
        <v>3546</v>
      </c>
      <c r="X7" s="108">
        <v>3314</v>
      </c>
      <c r="Y7" s="108">
        <v>3514</v>
      </c>
      <c r="Z7" s="108">
        <v>3437</v>
      </c>
      <c r="AB7" s="109" t="str">
        <f>TEXT(Z7,"###,###")</f>
        <v>3,437</v>
      </c>
      <c r="AD7" s="110">
        <f t="shared" si="0"/>
        <v>-2.1912350597609542E-2</v>
      </c>
      <c r="AF7" s="110">
        <f t="shared" si="1"/>
        <v>5.042787286063577E-2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5,152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3,437</v>
      </c>
      <c r="P8" s="67"/>
      <c r="S8" s="107" t="s">
        <v>84</v>
      </c>
      <c r="T8" s="108"/>
      <c r="U8" s="108"/>
      <c r="V8" s="108">
        <v>25756</v>
      </c>
      <c r="W8" s="108">
        <v>28634</v>
      </c>
      <c r="X8" s="108">
        <v>30750</v>
      </c>
      <c r="Y8" s="108">
        <v>32037.23</v>
      </c>
      <c r="Z8" s="108">
        <v>34911.15</v>
      </c>
      <c r="AB8" s="109" t="str">
        <f>TEXT(Z8,"$###,###")</f>
        <v>$34,911</v>
      </c>
      <c r="AD8" s="110">
        <f t="shared" si="0"/>
        <v>8.970563310248747E-2</v>
      </c>
      <c r="AF8" s="110">
        <f t="shared" si="1"/>
        <v>0.35545698089765487</v>
      </c>
    </row>
    <row r="9" spans="1:32" x14ac:dyDescent="0.25">
      <c r="A9" s="30" t="s">
        <v>14</v>
      </c>
      <c r="B9" s="71"/>
      <c r="C9" s="72"/>
      <c r="D9" s="73">
        <f>AD104</f>
        <v>55.570652173913047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52.662205411696249</v>
      </c>
      <c r="P9" s="74" t="s">
        <v>85</v>
      </c>
      <c r="S9" s="107" t="s">
        <v>7</v>
      </c>
      <c r="T9" s="108"/>
      <c r="U9" s="108"/>
      <c r="V9" s="108">
        <v>150322470</v>
      </c>
      <c r="W9" s="108">
        <v>190933755</v>
      </c>
      <c r="X9" s="108">
        <v>160926144</v>
      </c>
      <c r="Y9" s="108">
        <v>218012938</v>
      </c>
      <c r="Z9" s="108">
        <v>201957752</v>
      </c>
      <c r="AB9" s="109" t="str">
        <f>TEXT(Z9/1000000,"$#,###.0")&amp;" mil"</f>
        <v>$202.0 mil</v>
      </c>
      <c r="AD9" s="110">
        <f t="shared" si="0"/>
        <v>-7.3643271575010827E-2</v>
      </c>
      <c r="AF9" s="110">
        <f t="shared" si="1"/>
        <v>0.34349676399010742</v>
      </c>
    </row>
    <row r="10" spans="1:32" x14ac:dyDescent="0.25">
      <c r="A10" s="30" t="s">
        <v>17</v>
      </c>
      <c r="B10" s="71"/>
      <c r="C10" s="72"/>
      <c r="D10" s="73">
        <f>AD105</f>
        <v>22.612577639751553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47.454175152749492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64.649403549607214</v>
      </c>
      <c r="P11" s="74" t="s">
        <v>85</v>
      </c>
      <c r="S11" s="107" t="s">
        <v>29</v>
      </c>
      <c r="T11" s="112"/>
      <c r="U11" s="112"/>
      <c r="V11" s="112">
        <v>3650</v>
      </c>
      <c r="W11" s="112">
        <v>3916</v>
      </c>
      <c r="X11" s="112">
        <v>3758</v>
      </c>
      <c r="Y11" s="112">
        <v>3885</v>
      </c>
      <c r="Z11" s="112">
        <v>3937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20.2211230724469</v>
      </c>
      <c r="P12" s="74" t="s">
        <v>85</v>
      </c>
      <c r="S12" s="107" t="s">
        <v>30</v>
      </c>
      <c r="T12" s="112"/>
      <c r="U12" s="112"/>
      <c r="V12" s="112">
        <v>1096</v>
      </c>
      <c r="W12" s="112">
        <v>1294</v>
      </c>
      <c r="X12" s="112">
        <v>1108</v>
      </c>
      <c r="Y12" s="112">
        <v>1258</v>
      </c>
      <c r="Z12" s="112">
        <v>1215</v>
      </c>
    </row>
    <row r="13" spans="1:32" ht="15" customHeight="1" x14ac:dyDescent="0.25">
      <c r="A13" s="30" t="s">
        <v>19</v>
      </c>
      <c r="B13" s="72"/>
      <c r="C13" s="72"/>
      <c r="D13" s="73">
        <f>AD108</f>
        <v>17.488354037267083</v>
      </c>
      <c r="E13" s="74" t="s">
        <v>85</v>
      </c>
      <c r="F13" s="24"/>
      <c r="G13" s="142" t="s">
        <v>285</v>
      </c>
      <c r="H13" s="143"/>
      <c r="I13" s="143"/>
      <c r="J13" s="143"/>
      <c r="K13" s="143"/>
      <c r="L13" s="143"/>
      <c r="M13" s="81"/>
      <c r="N13" s="72"/>
      <c r="O13" s="73">
        <f>T132</f>
        <v>15.129473377945882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15.896739130434783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46.5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19.798136645962732</v>
      </c>
      <c r="E15" s="74" t="s">
        <v>85</v>
      </c>
      <c r="F15" s="24"/>
      <c r="G15" s="33" t="s">
        <v>279</v>
      </c>
      <c r="H15" s="72"/>
      <c r="I15" s="72"/>
      <c r="J15" s="72"/>
      <c r="K15" s="82"/>
      <c r="L15" s="72"/>
      <c r="M15" s="72"/>
      <c r="N15" s="72"/>
      <c r="O15" s="73">
        <f>AB38</f>
        <v>17.861305361305359</v>
      </c>
      <c r="P15" s="74" t="s">
        <v>85</v>
      </c>
      <c r="S15" s="115" t="s">
        <v>61</v>
      </c>
      <c r="T15" s="115"/>
      <c r="U15" s="116"/>
      <c r="V15" s="116">
        <v>610</v>
      </c>
      <c r="W15" s="116">
        <v>631</v>
      </c>
      <c r="X15" s="116">
        <v>591</v>
      </c>
      <c r="Y15" s="112">
        <v>746</v>
      </c>
      <c r="Z15" s="112">
        <v>723</v>
      </c>
      <c r="AB15" s="117">
        <f t="shared" ref="AB15:AB34" si="2">IF(Z15="np",0,Z15/$Z$34)</f>
        <v>0.14033385093167702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25.465838509316768</v>
      </c>
      <c r="E16" s="85" t="s">
        <v>85</v>
      </c>
      <c r="F16" s="24"/>
      <c r="G16" s="86" t="s">
        <v>280</v>
      </c>
      <c r="H16" s="35"/>
      <c r="I16" s="35"/>
      <c r="J16" s="35"/>
      <c r="K16" s="36"/>
      <c r="L16" s="35"/>
      <c r="M16" s="35"/>
      <c r="N16" s="35"/>
      <c r="O16" s="84">
        <f>AB37</f>
        <v>82.138694638694645</v>
      </c>
      <c r="P16" s="37" t="s">
        <v>85</v>
      </c>
      <c r="S16" s="115" t="s">
        <v>62</v>
      </c>
      <c r="T16" s="115"/>
      <c r="U16" s="116"/>
      <c r="V16" s="116">
        <v>24</v>
      </c>
      <c r="W16" s="116">
        <v>17</v>
      </c>
      <c r="X16" s="116">
        <v>29</v>
      </c>
      <c r="Y16" s="112">
        <v>19</v>
      </c>
      <c r="Z16" s="112">
        <v>24</v>
      </c>
      <c r="AB16" s="117">
        <f t="shared" si="2"/>
        <v>4.658385093167702E-3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136</v>
      </c>
      <c r="W17" s="116">
        <v>249</v>
      </c>
      <c r="X17" s="116">
        <v>115</v>
      </c>
      <c r="Y17" s="112">
        <v>129</v>
      </c>
      <c r="Z17" s="112">
        <v>136</v>
      </c>
      <c r="AB17" s="117">
        <f t="shared" si="2"/>
        <v>2.6397515527950312E-2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289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37</v>
      </c>
      <c r="W18" s="116">
        <v>41</v>
      </c>
      <c r="X18" s="116">
        <v>43</v>
      </c>
      <c r="Y18" s="112">
        <v>43</v>
      </c>
      <c r="Z18" s="112">
        <v>37</v>
      </c>
      <c r="AB18" s="117">
        <f t="shared" si="2"/>
        <v>7.18167701863354E-3</v>
      </c>
    </row>
    <row r="19" spans="1:28" x14ac:dyDescent="0.25">
      <c r="A19" s="63" t="str">
        <f>$S$1&amp;" ("&amp;$V$2&amp;" to "&amp;$Z$2&amp;")"</f>
        <v>Yarriambiack (2016-17 to 2020-21)</v>
      </c>
      <c r="B19" s="63"/>
      <c r="C19" s="63"/>
      <c r="D19" s="63"/>
      <c r="E19" s="63"/>
      <c r="F19" s="63"/>
      <c r="G19" s="63" t="str">
        <f>$S$1&amp;" ("&amp;$V$2&amp;" to "&amp;$Z$2&amp;")"</f>
        <v>Yarriambiack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192</v>
      </c>
      <c r="W19" s="116">
        <v>187</v>
      </c>
      <c r="X19" s="116">
        <v>170</v>
      </c>
      <c r="Y19" s="112">
        <v>179</v>
      </c>
      <c r="Z19" s="112">
        <v>179</v>
      </c>
      <c r="AB19" s="117">
        <f t="shared" si="2"/>
        <v>3.4743788819875776E-2</v>
      </c>
    </row>
    <row r="20" spans="1:28" x14ac:dyDescent="0.25">
      <c r="S20" s="115" t="s">
        <v>66</v>
      </c>
      <c r="T20" s="115"/>
      <c r="U20" s="116"/>
      <c r="V20" s="116">
        <v>161</v>
      </c>
      <c r="W20" s="116">
        <v>250</v>
      </c>
      <c r="X20" s="116">
        <v>177</v>
      </c>
      <c r="Y20" s="112">
        <v>197</v>
      </c>
      <c r="Z20" s="112">
        <v>192</v>
      </c>
      <c r="AB20" s="117">
        <f t="shared" si="2"/>
        <v>3.7267080745341616E-2</v>
      </c>
    </row>
    <row r="21" spans="1:28" x14ac:dyDescent="0.25">
      <c r="S21" s="115" t="s">
        <v>67</v>
      </c>
      <c r="T21" s="115"/>
      <c r="U21" s="116"/>
      <c r="V21" s="116">
        <v>308</v>
      </c>
      <c r="W21" s="116">
        <v>350</v>
      </c>
      <c r="X21" s="116">
        <v>347</v>
      </c>
      <c r="Y21" s="112">
        <v>342</v>
      </c>
      <c r="Z21" s="112">
        <v>386</v>
      </c>
      <c r="AB21" s="117">
        <f t="shared" si="2"/>
        <v>7.4922360248447201E-2</v>
      </c>
    </row>
    <row r="22" spans="1:28" x14ac:dyDescent="0.25">
      <c r="S22" s="115" t="s">
        <v>68</v>
      </c>
      <c r="T22" s="115"/>
      <c r="U22" s="116"/>
      <c r="V22" s="116">
        <v>151</v>
      </c>
      <c r="W22" s="116">
        <v>193</v>
      </c>
      <c r="X22" s="116">
        <v>166</v>
      </c>
      <c r="Y22" s="112">
        <v>208</v>
      </c>
      <c r="Z22" s="112">
        <v>193</v>
      </c>
      <c r="AB22" s="117">
        <f t="shared" si="2"/>
        <v>3.74611801242236E-2</v>
      </c>
    </row>
    <row r="23" spans="1:28" x14ac:dyDescent="0.25">
      <c r="S23" s="115" t="s">
        <v>69</v>
      </c>
      <c r="T23" s="115"/>
      <c r="U23" s="116"/>
      <c r="V23" s="116">
        <v>281</v>
      </c>
      <c r="W23" s="116">
        <v>184</v>
      </c>
      <c r="X23" s="116">
        <v>230</v>
      </c>
      <c r="Y23" s="112">
        <v>234</v>
      </c>
      <c r="Z23" s="112">
        <v>251</v>
      </c>
      <c r="AB23" s="117">
        <f t="shared" si="2"/>
        <v>4.871894409937888E-2</v>
      </c>
    </row>
    <row r="24" spans="1:28" x14ac:dyDescent="0.25">
      <c r="S24" s="115" t="s">
        <v>70</v>
      </c>
      <c r="T24" s="115"/>
      <c r="U24" s="116"/>
      <c r="V24" s="116">
        <v>15</v>
      </c>
      <c r="W24" s="116">
        <v>15</v>
      </c>
      <c r="X24" s="116">
        <v>23</v>
      </c>
      <c r="Y24" s="112">
        <v>15</v>
      </c>
      <c r="Z24" s="112">
        <v>26</v>
      </c>
      <c r="AB24" s="117">
        <f t="shared" si="2"/>
        <v>5.046583850931677E-3</v>
      </c>
    </row>
    <row r="25" spans="1:28" x14ac:dyDescent="0.25">
      <c r="S25" s="115" t="s">
        <v>71</v>
      </c>
      <c r="T25" s="115"/>
      <c r="U25" s="116"/>
      <c r="V25" s="116">
        <v>91</v>
      </c>
      <c r="W25" s="116">
        <v>117</v>
      </c>
      <c r="X25" s="116">
        <v>91</v>
      </c>
      <c r="Y25" s="112">
        <v>97</v>
      </c>
      <c r="Z25" s="112">
        <v>77</v>
      </c>
      <c r="AB25" s="117">
        <f t="shared" si="2"/>
        <v>1.4945652173913044E-2</v>
      </c>
    </row>
    <row r="26" spans="1:28" x14ac:dyDescent="0.25">
      <c r="S26" s="115" t="s">
        <v>72</v>
      </c>
      <c r="T26" s="115"/>
      <c r="U26" s="116"/>
      <c r="V26" s="116">
        <v>39</v>
      </c>
      <c r="W26" s="116">
        <v>59</v>
      </c>
      <c r="X26" s="116">
        <v>50</v>
      </c>
      <c r="Y26" s="112">
        <v>63</v>
      </c>
      <c r="Z26" s="112">
        <v>56</v>
      </c>
      <c r="AB26" s="117">
        <f t="shared" si="2"/>
        <v>1.0869565217391304E-2</v>
      </c>
    </row>
    <row r="27" spans="1:28" x14ac:dyDescent="0.25">
      <c r="S27" s="115" t="s">
        <v>73</v>
      </c>
      <c r="T27" s="115"/>
      <c r="U27" s="116"/>
      <c r="V27" s="116">
        <v>116</v>
      </c>
      <c r="W27" s="116">
        <v>121</v>
      </c>
      <c r="X27" s="116">
        <v>111</v>
      </c>
      <c r="Y27" s="112">
        <v>137</v>
      </c>
      <c r="Z27" s="112">
        <v>148</v>
      </c>
      <c r="AB27" s="117">
        <f t="shared" si="2"/>
        <v>2.872670807453416E-2</v>
      </c>
    </row>
    <row r="28" spans="1:28" x14ac:dyDescent="0.25">
      <c r="S28" s="115" t="s">
        <v>74</v>
      </c>
      <c r="T28" s="115"/>
      <c r="U28" s="116"/>
      <c r="V28" s="116">
        <v>178</v>
      </c>
      <c r="W28" s="116">
        <v>210</v>
      </c>
      <c r="X28" s="116">
        <v>204</v>
      </c>
      <c r="Y28" s="112">
        <v>221</v>
      </c>
      <c r="Z28" s="112">
        <v>234</v>
      </c>
      <c r="AB28" s="117">
        <f t="shared" si="2"/>
        <v>4.5419254658385096E-2</v>
      </c>
    </row>
    <row r="29" spans="1:28" x14ac:dyDescent="0.25">
      <c r="S29" s="115" t="s">
        <v>75</v>
      </c>
      <c r="T29" s="115"/>
      <c r="U29" s="116"/>
      <c r="V29" s="116">
        <v>273</v>
      </c>
      <c r="W29" s="116">
        <v>215</v>
      </c>
      <c r="X29" s="116">
        <v>467</v>
      </c>
      <c r="Y29" s="112">
        <v>239</v>
      </c>
      <c r="Z29" s="112">
        <v>251</v>
      </c>
      <c r="AB29" s="117">
        <f t="shared" si="2"/>
        <v>4.871894409937888E-2</v>
      </c>
    </row>
    <row r="30" spans="1:28" x14ac:dyDescent="0.25">
      <c r="S30" s="115" t="s">
        <v>76</v>
      </c>
      <c r="T30" s="115"/>
      <c r="U30" s="116"/>
      <c r="V30" s="116">
        <v>357</v>
      </c>
      <c r="W30" s="116">
        <v>388</v>
      </c>
      <c r="X30" s="116">
        <v>229</v>
      </c>
      <c r="Y30" s="112">
        <v>372</v>
      </c>
      <c r="Z30" s="112">
        <v>323</v>
      </c>
      <c r="AB30" s="117">
        <f t="shared" si="2"/>
        <v>6.2694099378881984E-2</v>
      </c>
    </row>
    <row r="31" spans="1:28" x14ac:dyDescent="0.25">
      <c r="S31" s="115" t="s">
        <v>77</v>
      </c>
      <c r="T31" s="115"/>
      <c r="U31" s="116"/>
      <c r="V31" s="116">
        <v>498</v>
      </c>
      <c r="W31" s="116">
        <v>859</v>
      </c>
      <c r="X31" s="116">
        <v>869</v>
      </c>
      <c r="Y31" s="112">
        <v>849</v>
      </c>
      <c r="Z31" s="112">
        <v>943</v>
      </c>
      <c r="AB31" s="117">
        <f t="shared" si="2"/>
        <v>0.18303571428571427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63</v>
      </c>
      <c r="W32" s="116">
        <v>73</v>
      </c>
      <c r="X32" s="116">
        <v>68</v>
      </c>
      <c r="Y32" s="112">
        <v>72</v>
      </c>
      <c r="Z32" s="112">
        <v>60</v>
      </c>
      <c r="AB32" s="117">
        <f t="shared" si="2"/>
        <v>1.1645962732919254E-2</v>
      </c>
    </row>
    <row r="33" spans="19:32" x14ac:dyDescent="0.25">
      <c r="S33" s="115" t="s">
        <v>79</v>
      </c>
      <c r="T33" s="115"/>
      <c r="U33" s="116"/>
      <c r="V33" s="116">
        <v>98</v>
      </c>
      <c r="W33" s="116">
        <v>118</v>
      </c>
      <c r="X33" s="116">
        <v>106</v>
      </c>
      <c r="Y33" s="112">
        <v>138</v>
      </c>
      <c r="Z33" s="112">
        <v>132</v>
      </c>
      <c r="AB33" s="117">
        <f t="shared" si="2"/>
        <v>2.562111801242236E-2</v>
      </c>
    </row>
    <row r="34" spans="19:32" x14ac:dyDescent="0.25">
      <c r="S34" s="118" t="s">
        <v>53</v>
      </c>
      <c r="T34" s="118"/>
      <c r="U34" s="119"/>
      <c r="V34" s="119">
        <v>4750</v>
      </c>
      <c r="W34" s="119">
        <v>5213</v>
      </c>
      <c r="X34" s="119">
        <v>4870</v>
      </c>
      <c r="Y34" s="120">
        <v>5143</v>
      </c>
      <c r="Z34" s="120">
        <v>5152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2747</v>
      </c>
      <c r="W37" s="112">
        <v>2970</v>
      </c>
      <c r="X37" s="112">
        <v>2748</v>
      </c>
      <c r="Y37" s="112">
        <v>2938</v>
      </c>
      <c r="Z37" s="112">
        <v>2819</v>
      </c>
      <c r="AB37" s="132">
        <f>Z37/Z40*100</f>
        <v>82.138694638694645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531</v>
      </c>
      <c r="W38" s="112">
        <v>571</v>
      </c>
      <c r="X38" s="112">
        <v>571</v>
      </c>
      <c r="Y38" s="112">
        <v>576</v>
      </c>
      <c r="Z38" s="112">
        <v>613</v>
      </c>
      <c r="AB38" s="132">
        <f>Z38/Z40*100</f>
        <v>17.861305361305359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3278</v>
      </c>
      <c r="W40" s="112">
        <v>3541</v>
      </c>
      <c r="X40" s="112">
        <v>3319</v>
      </c>
      <c r="Y40" s="112">
        <v>3514</v>
      </c>
      <c r="Z40" s="112">
        <v>3432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3</v>
      </c>
      <c r="X44" s="112">
        <v>3</v>
      </c>
      <c r="Y44" s="112">
        <v>10</v>
      </c>
      <c r="Z44" s="112">
        <v>4</v>
      </c>
    </row>
    <row r="45" spans="19:32" x14ac:dyDescent="0.25">
      <c r="S45" s="115" t="s">
        <v>37</v>
      </c>
      <c r="T45" s="115"/>
      <c r="U45" s="112"/>
      <c r="V45" s="112">
        <v>59</v>
      </c>
      <c r="W45" s="112">
        <v>75</v>
      </c>
      <c r="X45" s="112">
        <v>55</v>
      </c>
      <c r="Y45" s="112">
        <v>62</v>
      </c>
      <c r="Z45" s="112">
        <v>91</v>
      </c>
    </row>
    <row r="46" spans="19:32" x14ac:dyDescent="0.25">
      <c r="S46" s="115" t="s">
        <v>38</v>
      </c>
      <c r="T46" s="115"/>
      <c r="U46" s="112"/>
      <c r="V46" s="112">
        <v>159</v>
      </c>
      <c r="W46" s="112">
        <v>173</v>
      </c>
      <c r="X46" s="112">
        <v>152</v>
      </c>
      <c r="Y46" s="112">
        <v>158</v>
      </c>
      <c r="Z46" s="112">
        <v>147</v>
      </c>
    </row>
    <row r="47" spans="19:32" x14ac:dyDescent="0.25">
      <c r="S47" s="115" t="s">
        <v>39</v>
      </c>
      <c r="T47" s="115"/>
      <c r="U47" s="112"/>
      <c r="V47" s="112">
        <v>243</v>
      </c>
      <c r="W47" s="112">
        <v>271</v>
      </c>
      <c r="X47" s="112">
        <v>192</v>
      </c>
      <c r="Y47" s="112">
        <v>229</v>
      </c>
      <c r="Z47" s="112">
        <v>214</v>
      </c>
    </row>
    <row r="48" spans="19:32" x14ac:dyDescent="0.25">
      <c r="S48" s="115" t="s">
        <v>40</v>
      </c>
      <c r="T48" s="115"/>
      <c r="U48" s="112"/>
      <c r="V48" s="112">
        <v>241</v>
      </c>
      <c r="W48" s="112">
        <v>279</v>
      </c>
      <c r="X48" s="112">
        <v>226</v>
      </c>
      <c r="Y48" s="112">
        <v>247</v>
      </c>
      <c r="Z48" s="112">
        <v>211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167</v>
      </c>
      <c r="W49" s="112">
        <v>180</v>
      </c>
      <c r="X49" s="112">
        <v>192</v>
      </c>
      <c r="Y49" s="112">
        <v>168</v>
      </c>
      <c r="Z49" s="112">
        <v>217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Yarriambiack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160</v>
      </c>
      <c r="W50" s="112">
        <v>167</v>
      </c>
      <c r="X50" s="112">
        <v>166</v>
      </c>
      <c r="Y50" s="112">
        <v>224</v>
      </c>
      <c r="Z50" s="112">
        <v>203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131</v>
      </c>
      <c r="W51" s="112">
        <v>147</v>
      </c>
      <c r="X51" s="112">
        <v>163</v>
      </c>
      <c r="Y51" s="112">
        <v>171</v>
      </c>
      <c r="Z51" s="112">
        <v>175</v>
      </c>
    </row>
    <row r="52" spans="1:26" ht="15" customHeight="1" x14ac:dyDescent="0.25">
      <c r="S52" s="115" t="s">
        <v>44</v>
      </c>
      <c r="T52" s="115"/>
      <c r="U52" s="112"/>
      <c r="V52" s="112">
        <v>227</v>
      </c>
      <c r="W52" s="112">
        <v>192</v>
      </c>
      <c r="X52" s="112">
        <v>172</v>
      </c>
      <c r="Y52" s="112">
        <v>171</v>
      </c>
      <c r="Z52" s="112">
        <v>173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242</v>
      </c>
      <c r="W53" s="112">
        <v>265</v>
      </c>
      <c r="X53" s="112">
        <v>232</v>
      </c>
      <c r="Y53" s="112">
        <v>235</v>
      </c>
      <c r="Z53" s="112">
        <v>231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296</v>
      </c>
      <c r="W54" s="112">
        <v>311</v>
      </c>
      <c r="X54" s="112">
        <v>276</v>
      </c>
      <c r="Y54" s="112">
        <v>285</v>
      </c>
      <c r="Z54" s="112">
        <v>254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254</v>
      </c>
      <c r="W55" s="112">
        <v>246</v>
      </c>
      <c r="X55" s="112">
        <v>257</v>
      </c>
      <c r="Y55" s="112">
        <v>278</v>
      </c>
      <c r="Z55" s="112">
        <v>291</v>
      </c>
    </row>
    <row r="56" spans="1:26" ht="15" customHeight="1" x14ac:dyDescent="0.25">
      <c r="S56" s="115" t="s">
        <v>48</v>
      </c>
      <c r="T56" s="115"/>
      <c r="U56" s="112"/>
      <c r="V56" s="112">
        <v>128</v>
      </c>
      <c r="W56" s="112">
        <v>143</v>
      </c>
      <c r="X56" s="112">
        <v>135</v>
      </c>
      <c r="Y56" s="112">
        <v>155</v>
      </c>
      <c r="Z56" s="112">
        <v>163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61</v>
      </c>
      <c r="W57" s="112">
        <v>79</v>
      </c>
      <c r="X57" s="112">
        <v>58</v>
      </c>
      <c r="Y57" s="112">
        <v>73</v>
      </c>
      <c r="Z57" s="112">
        <v>81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40</v>
      </c>
      <c r="W58" s="112">
        <v>42</v>
      </c>
      <c r="X58" s="112">
        <v>37</v>
      </c>
      <c r="Y58" s="112">
        <v>44</v>
      </c>
      <c r="Z58" s="112">
        <v>50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35</v>
      </c>
      <c r="W59" s="112">
        <v>38</v>
      </c>
      <c r="X59" s="112">
        <v>29</v>
      </c>
      <c r="Y59" s="112">
        <v>32</v>
      </c>
      <c r="Z59" s="112">
        <v>22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15</v>
      </c>
      <c r="W60" s="112">
        <v>22</v>
      </c>
      <c r="X60" s="112">
        <v>24</v>
      </c>
      <c r="Y60" s="112">
        <v>23</v>
      </c>
      <c r="Z60" s="112">
        <v>26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2465</v>
      </c>
      <c r="W61" s="112">
        <v>2638</v>
      </c>
      <c r="X61" s="112">
        <v>2372</v>
      </c>
      <c r="Y61" s="112">
        <v>2575</v>
      </c>
      <c r="Z61" s="112">
        <v>2553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4</v>
      </c>
      <c r="Z63" s="112">
        <v>1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61</v>
      </c>
      <c r="W64" s="112">
        <v>52</v>
      </c>
      <c r="X64" s="112">
        <v>51</v>
      </c>
      <c r="Y64" s="112">
        <v>58</v>
      </c>
      <c r="Z64" s="112">
        <v>82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Yarriambiack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158</v>
      </c>
      <c r="W65" s="112">
        <v>201</v>
      </c>
      <c r="X65" s="112">
        <v>159</v>
      </c>
      <c r="Y65" s="112">
        <v>156</v>
      </c>
      <c r="Z65" s="112">
        <v>144</v>
      </c>
    </row>
    <row r="66" spans="1:26" x14ac:dyDescent="0.25">
      <c r="S66" s="115" t="s">
        <v>39</v>
      </c>
      <c r="T66" s="115"/>
      <c r="U66" s="112"/>
      <c r="V66" s="112">
        <v>216</v>
      </c>
      <c r="W66" s="112">
        <v>257</v>
      </c>
      <c r="X66" s="112">
        <v>232</v>
      </c>
      <c r="Y66" s="112">
        <v>227</v>
      </c>
      <c r="Z66" s="112">
        <v>232</v>
      </c>
    </row>
    <row r="67" spans="1:26" x14ac:dyDescent="0.25">
      <c r="S67" s="115" t="s">
        <v>40</v>
      </c>
      <c r="T67" s="115"/>
      <c r="U67" s="112"/>
      <c r="V67" s="112">
        <v>184</v>
      </c>
      <c r="W67" s="112">
        <v>217</v>
      </c>
      <c r="X67" s="112">
        <v>217</v>
      </c>
      <c r="Y67" s="112">
        <v>249</v>
      </c>
      <c r="Z67" s="112">
        <v>264</v>
      </c>
    </row>
    <row r="68" spans="1:26" x14ac:dyDescent="0.25">
      <c r="S68" s="115" t="s">
        <v>41</v>
      </c>
      <c r="T68" s="115"/>
      <c r="U68" s="112"/>
      <c r="V68" s="112">
        <v>161</v>
      </c>
      <c r="W68" s="112">
        <v>177</v>
      </c>
      <c r="X68" s="112">
        <v>189</v>
      </c>
      <c r="Y68" s="112">
        <v>209</v>
      </c>
      <c r="Z68" s="112">
        <v>223</v>
      </c>
    </row>
    <row r="69" spans="1:26" x14ac:dyDescent="0.25">
      <c r="S69" s="115" t="s">
        <v>42</v>
      </c>
      <c r="T69" s="115"/>
      <c r="U69" s="112"/>
      <c r="V69" s="112">
        <v>147</v>
      </c>
      <c r="W69" s="112">
        <v>187</v>
      </c>
      <c r="X69" s="112">
        <v>208</v>
      </c>
      <c r="Y69" s="112">
        <v>220</v>
      </c>
      <c r="Z69" s="112">
        <v>189</v>
      </c>
    </row>
    <row r="70" spans="1:26" x14ac:dyDescent="0.25">
      <c r="S70" s="115" t="s">
        <v>43</v>
      </c>
      <c r="T70" s="115"/>
      <c r="U70" s="112"/>
      <c r="V70" s="112">
        <v>182</v>
      </c>
      <c r="W70" s="112">
        <v>191</v>
      </c>
      <c r="X70" s="112">
        <v>194</v>
      </c>
      <c r="Y70" s="112">
        <v>197</v>
      </c>
      <c r="Z70" s="112">
        <v>187</v>
      </c>
    </row>
    <row r="71" spans="1:26" x14ac:dyDescent="0.25">
      <c r="S71" s="115" t="s">
        <v>44</v>
      </c>
      <c r="T71" s="115"/>
      <c r="U71" s="112"/>
      <c r="V71" s="112">
        <v>209</v>
      </c>
      <c r="W71" s="112">
        <v>248</v>
      </c>
      <c r="X71" s="112">
        <v>220</v>
      </c>
      <c r="Y71" s="112">
        <v>193</v>
      </c>
      <c r="Z71" s="112">
        <v>189</v>
      </c>
    </row>
    <row r="72" spans="1:26" x14ac:dyDescent="0.25">
      <c r="S72" s="115" t="s">
        <v>45</v>
      </c>
      <c r="T72" s="115"/>
      <c r="U72" s="112"/>
      <c r="V72" s="112">
        <v>256</v>
      </c>
      <c r="W72" s="112">
        <v>259</v>
      </c>
      <c r="X72" s="112">
        <v>266</v>
      </c>
      <c r="Y72" s="112">
        <v>272</v>
      </c>
      <c r="Z72" s="112">
        <v>266</v>
      </c>
    </row>
    <row r="73" spans="1:26" x14ac:dyDescent="0.25">
      <c r="S73" s="115" t="s">
        <v>46</v>
      </c>
      <c r="T73" s="115"/>
      <c r="U73" s="112"/>
      <c r="V73" s="112">
        <v>303</v>
      </c>
      <c r="W73" s="112">
        <v>314</v>
      </c>
      <c r="X73" s="112">
        <v>289</v>
      </c>
      <c r="Y73" s="112">
        <v>282</v>
      </c>
      <c r="Z73" s="112">
        <v>283</v>
      </c>
    </row>
    <row r="74" spans="1:26" x14ac:dyDescent="0.25">
      <c r="S74" s="115" t="s">
        <v>47</v>
      </c>
      <c r="T74" s="115"/>
      <c r="U74" s="112"/>
      <c r="V74" s="112">
        <v>192</v>
      </c>
      <c r="W74" s="112">
        <v>239</v>
      </c>
      <c r="X74" s="112">
        <v>251</v>
      </c>
      <c r="Y74" s="112">
        <v>265</v>
      </c>
      <c r="Z74" s="112">
        <v>273</v>
      </c>
    </row>
    <row r="75" spans="1:26" x14ac:dyDescent="0.25">
      <c r="S75" s="115" t="s">
        <v>48</v>
      </c>
      <c r="T75" s="115"/>
      <c r="U75" s="112"/>
      <c r="V75" s="112">
        <v>87</v>
      </c>
      <c r="W75" s="112">
        <v>100</v>
      </c>
      <c r="X75" s="112">
        <v>111</v>
      </c>
      <c r="Y75" s="112">
        <v>116</v>
      </c>
      <c r="Z75" s="112">
        <v>138</v>
      </c>
    </row>
    <row r="76" spans="1:26" x14ac:dyDescent="0.25">
      <c r="S76" s="115" t="s">
        <v>49</v>
      </c>
      <c r="T76" s="115"/>
      <c r="U76" s="112"/>
      <c r="V76" s="112">
        <v>55</v>
      </c>
      <c r="W76" s="112">
        <v>58</v>
      </c>
      <c r="X76" s="112">
        <v>46</v>
      </c>
      <c r="Y76" s="112">
        <v>51</v>
      </c>
      <c r="Z76" s="112">
        <v>58</v>
      </c>
    </row>
    <row r="77" spans="1:26" x14ac:dyDescent="0.25">
      <c r="S77" s="115" t="s">
        <v>50</v>
      </c>
      <c r="T77" s="115"/>
      <c r="U77" s="112"/>
      <c r="V77" s="112">
        <v>38</v>
      </c>
      <c r="W77" s="112">
        <v>36</v>
      </c>
      <c r="X77" s="112">
        <v>33</v>
      </c>
      <c r="Y77" s="112">
        <v>40</v>
      </c>
      <c r="Z77" s="112">
        <v>31</v>
      </c>
    </row>
    <row r="78" spans="1:26" x14ac:dyDescent="0.25">
      <c r="S78" s="115" t="s">
        <v>51</v>
      </c>
      <c r="T78" s="115"/>
      <c r="U78" s="112"/>
      <c r="V78" s="112">
        <v>13</v>
      </c>
      <c r="W78" s="112">
        <v>28</v>
      </c>
      <c r="X78" s="112">
        <v>19</v>
      </c>
      <c r="Y78" s="112">
        <v>25</v>
      </c>
      <c r="Z78" s="112">
        <v>24</v>
      </c>
    </row>
    <row r="79" spans="1:26" x14ac:dyDescent="0.25">
      <c r="S79" s="115" t="s">
        <v>52</v>
      </c>
      <c r="T79" s="115"/>
      <c r="U79" s="112"/>
      <c r="V79" s="112">
        <v>24</v>
      </c>
      <c r="W79" s="112">
        <v>16</v>
      </c>
      <c r="X79" s="112">
        <v>20</v>
      </c>
      <c r="Y79" s="112">
        <v>14</v>
      </c>
      <c r="Z79" s="112">
        <v>15</v>
      </c>
    </row>
    <row r="80" spans="1:26" x14ac:dyDescent="0.25">
      <c r="S80" s="118" t="s">
        <v>53</v>
      </c>
      <c r="T80" s="118"/>
      <c r="U80" s="112"/>
      <c r="V80" s="112">
        <v>2284</v>
      </c>
      <c r="W80" s="112">
        <v>2580</v>
      </c>
      <c r="X80" s="112">
        <v>2494</v>
      </c>
      <c r="Y80" s="112">
        <v>2565</v>
      </c>
      <c r="Z80" s="112">
        <v>2599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Yarriambiack</v>
      </c>
      <c r="D83" s="144"/>
      <c r="E83" s="144"/>
      <c r="F83" s="144"/>
      <c r="G83" s="144"/>
      <c r="H83" s="47"/>
      <c r="I83" s="47"/>
      <c r="J83" s="145" t="str">
        <f>'State data for spotlight'!A1</f>
        <v>Victoria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176</v>
      </c>
      <c r="W83" s="112">
        <v>179</v>
      </c>
      <c r="X83" s="112">
        <v>160</v>
      </c>
      <c r="Y83" s="112">
        <v>154</v>
      </c>
      <c r="Z83" s="112">
        <v>173</v>
      </c>
      <c r="AD83" s="117"/>
    </row>
    <row r="84" spans="1:30" ht="15" customHeight="1" x14ac:dyDescent="0.25">
      <c r="A84" s="46"/>
      <c r="B84" s="46"/>
      <c r="C84" s="48"/>
      <c r="D84" s="139" t="s">
        <v>0</v>
      </c>
      <c r="E84" s="139"/>
      <c r="F84" s="139" t="s">
        <v>201</v>
      </c>
      <c r="G84" s="139"/>
      <c r="H84" s="48"/>
      <c r="I84" s="48"/>
      <c r="J84" s="48"/>
      <c r="K84" s="48"/>
      <c r="L84" s="139" t="s">
        <v>0</v>
      </c>
      <c r="M84" s="139"/>
      <c r="N84" s="139" t="s">
        <v>201</v>
      </c>
      <c r="O84" s="139"/>
      <c r="S84" s="115" t="s">
        <v>57</v>
      </c>
      <c r="T84" s="115"/>
      <c r="U84" s="112"/>
      <c r="V84" s="112">
        <v>109</v>
      </c>
      <c r="W84" s="112">
        <v>112</v>
      </c>
      <c r="X84" s="112">
        <v>103</v>
      </c>
      <c r="Y84" s="112">
        <v>98</v>
      </c>
      <c r="Z84" s="112">
        <v>113</v>
      </c>
    </row>
    <row r="85" spans="1:30" ht="15" customHeight="1" x14ac:dyDescent="0.25">
      <c r="A85" s="46"/>
      <c r="B85" s="46"/>
      <c r="C85" s="58" t="s">
        <v>1</v>
      </c>
      <c r="D85" s="139" t="s">
        <v>2</v>
      </c>
      <c r="E85" s="139"/>
      <c r="F85" s="139" t="str">
        <f>"since "&amp;$V$2</f>
        <v>since 2016-17</v>
      </c>
      <c r="G85" s="139"/>
      <c r="H85" s="48"/>
      <c r="I85" s="48"/>
      <c r="J85" s="48"/>
      <c r="K85" s="58" t="s">
        <v>1</v>
      </c>
      <c r="L85" s="139" t="s">
        <v>2</v>
      </c>
      <c r="M85" s="139"/>
      <c r="N85" s="139" t="str">
        <f>"since "&amp;$V$2</f>
        <v>since 2016-17</v>
      </c>
      <c r="O85" s="139"/>
      <c r="S85" s="115" t="s">
        <v>195</v>
      </c>
      <c r="T85" s="115"/>
      <c r="U85" s="112"/>
      <c r="V85" s="112">
        <v>193</v>
      </c>
      <c r="W85" s="112">
        <v>217</v>
      </c>
      <c r="X85" s="112">
        <v>210</v>
      </c>
      <c r="Y85" s="112">
        <v>218</v>
      </c>
      <c r="Z85" s="112">
        <v>224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5,152</v>
      </c>
      <c r="D86" s="96">
        <f t="shared" ref="D86:D91" si="4">AD4</f>
        <v>2.3346303501945442E-3</v>
      </c>
      <c r="E86" s="97">
        <f t="shared" ref="E86:E91" si="5">AD4</f>
        <v>2.3346303501945442E-3</v>
      </c>
      <c r="F86" s="96">
        <f t="shared" ref="F86:F91" si="6">AF4</f>
        <v>8.3946980854197273E-2</v>
      </c>
      <c r="G86" s="97">
        <f t="shared" ref="G86:G91" si="7">AF4</f>
        <v>8.3946980854197273E-2</v>
      </c>
      <c r="H86" s="57"/>
      <c r="I86" s="57"/>
      <c r="J86" s="140" t="str">
        <f>'State data for spotlight'!J4</f>
        <v>5,274,707</v>
      </c>
      <c r="K86" s="140"/>
      <c r="L86" s="96">
        <f>'State data for spotlight'!L4</f>
        <v>1.4421743640712803E-2</v>
      </c>
      <c r="M86" s="97">
        <f>'State data for spotlight'!L4</f>
        <v>1.4421743640712803E-2</v>
      </c>
      <c r="N86" s="96">
        <f>'State data for spotlight'!N4</f>
        <v>8.438148994686534E-2</v>
      </c>
      <c r="O86" s="97">
        <f>'State data for spotlight'!N4</f>
        <v>8.438148994686534E-2</v>
      </c>
      <c r="S86" s="115" t="s">
        <v>196</v>
      </c>
      <c r="T86" s="115"/>
      <c r="U86" s="112"/>
      <c r="V86" s="112">
        <v>58</v>
      </c>
      <c r="W86" s="112">
        <v>56</v>
      </c>
      <c r="X86" s="112">
        <v>59</v>
      </c>
      <c r="Y86" s="112">
        <v>75</v>
      </c>
      <c r="Z86" s="112">
        <v>71</v>
      </c>
    </row>
    <row r="87" spans="1:30" ht="15" customHeight="1" x14ac:dyDescent="0.25">
      <c r="A87" s="98" t="s">
        <v>4</v>
      </c>
      <c r="B87" s="49"/>
      <c r="C87" s="57" t="str">
        <f t="shared" si="3"/>
        <v>2,553</v>
      </c>
      <c r="D87" s="96">
        <f t="shared" si="4"/>
        <v>-8.5436893203884035E-3</v>
      </c>
      <c r="E87" s="97">
        <f t="shared" si="5"/>
        <v>-8.5436893203884035E-3</v>
      </c>
      <c r="F87" s="96">
        <f t="shared" si="6"/>
        <v>3.6120129870129913E-2</v>
      </c>
      <c r="G87" s="97">
        <f t="shared" si="7"/>
        <v>3.6120129870129913E-2</v>
      </c>
      <c r="H87" s="57"/>
      <c r="I87" s="57"/>
      <c r="J87" s="140" t="str">
        <f>'State data for spotlight'!J5</f>
        <v>2,678,317</v>
      </c>
      <c r="K87" s="140"/>
      <c r="L87" s="96">
        <f>'State data for spotlight'!L5</f>
        <v>7.6054295905234603E-3</v>
      </c>
      <c r="M87" s="97">
        <f>'State data for spotlight'!L5</f>
        <v>7.6054295905234603E-3</v>
      </c>
      <c r="N87" s="96">
        <f>'State data for spotlight'!N5</f>
        <v>7.1082164833552008E-2</v>
      </c>
      <c r="O87" s="97">
        <f>'State data for spotlight'!N5</f>
        <v>7.1082164833552008E-2</v>
      </c>
      <c r="S87" s="115" t="s">
        <v>197</v>
      </c>
      <c r="T87" s="115"/>
      <c r="U87" s="112"/>
      <c r="V87" s="112">
        <v>57</v>
      </c>
      <c r="W87" s="112">
        <v>50</v>
      </c>
      <c r="X87" s="112">
        <v>50</v>
      </c>
      <c r="Y87" s="112">
        <v>45</v>
      </c>
      <c r="Z87" s="112">
        <v>40</v>
      </c>
    </row>
    <row r="88" spans="1:30" ht="15" customHeight="1" x14ac:dyDescent="0.25">
      <c r="A88" s="98" t="s">
        <v>5</v>
      </c>
      <c r="B88" s="49"/>
      <c r="C88" s="57" t="str">
        <f t="shared" si="3"/>
        <v>2,599</v>
      </c>
      <c r="D88" s="96">
        <f t="shared" si="4"/>
        <v>1.1677695601401306E-2</v>
      </c>
      <c r="E88" s="97">
        <f t="shared" si="5"/>
        <v>1.1677695601401306E-2</v>
      </c>
      <c r="F88" s="96">
        <f t="shared" si="6"/>
        <v>0.13642326191517262</v>
      </c>
      <c r="G88" s="97">
        <f t="shared" si="7"/>
        <v>0.13642326191517262</v>
      </c>
      <c r="H88" s="57"/>
      <c r="I88" s="57"/>
      <c r="J88" s="140" t="str">
        <f>'State data for spotlight'!J6</f>
        <v>2,593,620</v>
      </c>
      <c r="K88" s="140"/>
      <c r="L88" s="96">
        <f>'State data for spotlight'!L6</f>
        <v>2.0458990541862843E-2</v>
      </c>
      <c r="M88" s="97">
        <f>'State data for spotlight'!L6</f>
        <v>2.0458990541862843E-2</v>
      </c>
      <c r="N88" s="96">
        <f>'State data for spotlight'!N6</f>
        <v>9.7278654845571522E-2</v>
      </c>
      <c r="O88" s="97">
        <f>'State data for spotlight'!N6</f>
        <v>9.7278654845571522E-2</v>
      </c>
      <c r="S88" s="115" t="s">
        <v>198</v>
      </c>
      <c r="T88" s="115"/>
      <c r="U88" s="112"/>
      <c r="V88" s="112">
        <v>66</v>
      </c>
      <c r="W88" s="112">
        <v>69</v>
      </c>
      <c r="X88" s="112">
        <v>64</v>
      </c>
      <c r="Y88" s="112">
        <v>82</v>
      </c>
      <c r="Z88" s="112">
        <v>93</v>
      </c>
    </row>
    <row r="89" spans="1:30" ht="15" customHeight="1" x14ac:dyDescent="0.25">
      <c r="A89" s="49" t="s">
        <v>6</v>
      </c>
      <c r="B89" s="49"/>
      <c r="C89" s="57" t="str">
        <f t="shared" si="3"/>
        <v>3,437</v>
      </c>
      <c r="D89" s="96">
        <f t="shared" si="4"/>
        <v>-2.1912350597609542E-2</v>
      </c>
      <c r="E89" s="97">
        <f t="shared" si="5"/>
        <v>-2.1912350597609542E-2</v>
      </c>
      <c r="F89" s="96">
        <f t="shared" si="6"/>
        <v>5.042787286063577E-2</v>
      </c>
      <c r="G89" s="97">
        <f t="shared" si="7"/>
        <v>5.042787286063577E-2</v>
      </c>
      <c r="H89" s="57"/>
      <c r="I89" s="57"/>
      <c r="J89" s="140" t="str">
        <f>'State data for spotlight'!J7</f>
        <v>3,674,745</v>
      </c>
      <c r="K89" s="140"/>
      <c r="L89" s="96">
        <f>'State data for spotlight'!L7</f>
        <v>-4.8048916624486848E-3</v>
      </c>
      <c r="M89" s="97">
        <f>'State data for spotlight'!L7</f>
        <v>-4.8048916624486848E-3</v>
      </c>
      <c r="N89" s="96">
        <f>'State data for spotlight'!N7</f>
        <v>6.9960159780158238E-2</v>
      </c>
      <c r="O89" s="97">
        <f>'State data for spotlight'!N7</f>
        <v>6.9960159780158238E-2</v>
      </c>
      <c r="S89" s="115" t="s">
        <v>199</v>
      </c>
      <c r="T89" s="115"/>
      <c r="U89" s="112"/>
      <c r="V89" s="112">
        <v>180</v>
      </c>
      <c r="W89" s="112">
        <v>178</v>
      </c>
      <c r="X89" s="112">
        <v>170</v>
      </c>
      <c r="Y89" s="112">
        <v>173</v>
      </c>
      <c r="Z89" s="112">
        <v>172</v>
      </c>
    </row>
    <row r="90" spans="1:30" ht="15" customHeight="1" x14ac:dyDescent="0.25">
      <c r="A90" s="49" t="s">
        <v>98</v>
      </c>
      <c r="B90" s="49"/>
      <c r="C90" s="57" t="str">
        <f t="shared" si="3"/>
        <v>$34,911</v>
      </c>
      <c r="D90" s="96">
        <f t="shared" si="4"/>
        <v>8.970563310248747E-2</v>
      </c>
      <c r="E90" s="97">
        <f t="shared" si="5"/>
        <v>8.970563310248747E-2</v>
      </c>
      <c r="F90" s="96">
        <f t="shared" si="6"/>
        <v>0.35545698089765487</v>
      </c>
      <c r="G90" s="97">
        <f t="shared" si="7"/>
        <v>0.35545698089765487</v>
      </c>
      <c r="H90" s="57"/>
      <c r="I90" s="57"/>
      <c r="J90" s="57"/>
      <c r="K90" s="57" t="str">
        <f>'State data for spotlight'!J8</f>
        <v>$47,209</v>
      </c>
      <c r="L90" s="96">
        <f>'State data for spotlight'!L8</f>
        <v>5.506898121546655E-2</v>
      </c>
      <c r="M90" s="97">
        <f>'State data for spotlight'!L8</f>
        <v>5.506898121546655E-2</v>
      </c>
      <c r="N90" s="96">
        <f>'State data for spotlight'!N8</f>
        <v>0.1204561491199776</v>
      </c>
      <c r="O90" s="97">
        <f>'State data for spotlight'!N8</f>
        <v>0.1204561491199776</v>
      </c>
      <c r="S90" s="115" t="s">
        <v>58</v>
      </c>
      <c r="T90" s="115"/>
      <c r="U90" s="112"/>
      <c r="V90" s="112">
        <v>295</v>
      </c>
      <c r="W90" s="112">
        <v>315</v>
      </c>
      <c r="X90" s="112">
        <v>300</v>
      </c>
      <c r="Y90" s="112">
        <v>318</v>
      </c>
      <c r="Z90" s="112">
        <v>312</v>
      </c>
    </row>
    <row r="91" spans="1:30" ht="15" customHeight="1" x14ac:dyDescent="0.25">
      <c r="A91" s="49" t="s">
        <v>7</v>
      </c>
      <c r="B91" s="49"/>
      <c r="C91" s="57" t="str">
        <f t="shared" si="3"/>
        <v>$202.0 mil</v>
      </c>
      <c r="D91" s="96">
        <f t="shared" si="4"/>
        <v>-7.3643271575010827E-2</v>
      </c>
      <c r="E91" s="97">
        <f t="shared" si="5"/>
        <v>-7.3643271575010827E-2</v>
      </c>
      <c r="F91" s="96">
        <f t="shared" si="6"/>
        <v>0.34349676399010742</v>
      </c>
      <c r="G91" s="97">
        <f t="shared" si="7"/>
        <v>0.34349676399010742</v>
      </c>
      <c r="H91" s="57"/>
      <c r="I91" s="57"/>
      <c r="J91" s="57"/>
      <c r="K91" s="57" t="str">
        <f>'State data for spotlight'!J9</f>
        <v>$245.4 bil</v>
      </c>
      <c r="L91" s="96">
        <f>'State data for spotlight'!L9</f>
        <v>4.7371657837374626E-2</v>
      </c>
      <c r="M91" s="97">
        <f>'State data for spotlight'!L9</f>
        <v>4.7371657837374626E-2</v>
      </c>
      <c r="N91" s="96">
        <f>'State data for spotlight'!N9</f>
        <v>0.24227335855331145</v>
      </c>
      <c r="O91" s="97">
        <f>'State data for spotlight'!N9</f>
        <v>0.24227335855331145</v>
      </c>
      <c r="S91" s="118" t="s">
        <v>53</v>
      </c>
      <c r="T91" s="118"/>
      <c r="U91" s="112"/>
      <c r="V91" s="112">
        <v>1736</v>
      </c>
      <c r="W91" s="112">
        <v>1869</v>
      </c>
      <c r="X91" s="112">
        <v>1704</v>
      </c>
      <c r="Y91" s="112">
        <v>1828</v>
      </c>
      <c r="Z91" s="112">
        <v>1808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5" t="s">
        <v>202</v>
      </c>
      <c r="S93" s="115" t="s">
        <v>56</v>
      </c>
      <c r="T93" s="115"/>
      <c r="U93" s="112"/>
      <c r="V93" s="112">
        <v>81</v>
      </c>
      <c r="W93" s="112">
        <v>95</v>
      </c>
      <c r="X93" s="112">
        <v>96</v>
      </c>
      <c r="Y93" s="112">
        <v>104</v>
      </c>
      <c r="Z93" s="112">
        <v>99</v>
      </c>
    </row>
    <row r="94" spans="1:30" ht="15" customHeight="1" x14ac:dyDescent="0.25">
      <c r="A94" s="136" t="s">
        <v>203</v>
      </c>
      <c r="S94" s="115" t="s">
        <v>57</v>
      </c>
      <c r="T94" s="115"/>
      <c r="U94" s="112"/>
      <c r="V94" s="112">
        <v>320</v>
      </c>
      <c r="W94" s="112">
        <v>332</v>
      </c>
      <c r="X94" s="112">
        <v>341</v>
      </c>
      <c r="Y94" s="112">
        <v>347</v>
      </c>
      <c r="Z94" s="112">
        <v>353</v>
      </c>
    </row>
    <row r="95" spans="1:30" ht="15" customHeight="1" x14ac:dyDescent="0.25">
      <c r="A95" s="134" t="s">
        <v>286</v>
      </c>
      <c r="S95" s="115" t="s">
        <v>195</v>
      </c>
      <c r="T95" s="115"/>
      <c r="U95" s="112"/>
      <c r="V95" s="112">
        <v>27</v>
      </c>
      <c r="W95" s="112">
        <v>35</v>
      </c>
      <c r="X95" s="112">
        <v>25</v>
      </c>
      <c r="Y95" s="112">
        <v>32</v>
      </c>
      <c r="Z95" s="112">
        <v>37</v>
      </c>
    </row>
    <row r="96" spans="1:30" ht="15" customHeight="1" x14ac:dyDescent="0.25">
      <c r="A96" s="135" t="s">
        <v>278</v>
      </c>
      <c r="S96" s="115" t="s">
        <v>196</v>
      </c>
      <c r="T96" s="115"/>
      <c r="U96" s="112"/>
      <c r="V96" s="112">
        <v>253</v>
      </c>
      <c r="W96" s="112">
        <v>277</v>
      </c>
      <c r="X96" s="112">
        <v>303</v>
      </c>
      <c r="Y96" s="112">
        <v>302</v>
      </c>
      <c r="Z96" s="112">
        <v>297</v>
      </c>
    </row>
    <row r="97" spans="1:32" ht="15" customHeight="1" x14ac:dyDescent="0.25">
      <c r="A97" s="134" t="s">
        <v>290</v>
      </c>
      <c r="S97" s="115" t="s">
        <v>197</v>
      </c>
      <c r="T97" s="115"/>
      <c r="U97" s="112"/>
      <c r="V97" s="112">
        <v>209</v>
      </c>
      <c r="W97" s="112">
        <v>215</v>
      </c>
      <c r="X97" s="112">
        <v>212</v>
      </c>
      <c r="Y97" s="112">
        <v>222</v>
      </c>
      <c r="Z97" s="112">
        <v>209</v>
      </c>
    </row>
    <row r="98" spans="1:32" ht="15" customHeight="1" x14ac:dyDescent="0.25">
      <c r="A98" s="134" t="s">
        <v>291</v>
      </c>
      <c r="S98" s="115" t="s">
        <v>198</v>
      </c>
      <c r="T98" s="115"/>
      <c r="U98" s="112"/>
      <c r="V98" s="112">
        <v>115</v>
      </c>
      <c r="W98" s="112">
        <v>113</v>
      </c>
      <c r="X98" s="112">
        <v>124</v>
      </c>
      <c r="Y98" s="112">
        <v>125</v>
      </c>
      <c r="Z98" s="112">
        <v>114</v>
      </c>
    </row>
    <row r="99" spans="1:32" ht="15" customHeight="1" x14ac:dyDescent="0.25">
      <c r="S99" s="115" t="s">
        <v>199</v>
      </c>
      <c r="T99" s="115"/>
      <c r="U99" s="112"/>
      <c r="V99" s="112">
        <v>27</v>
      </c>
      <c r="W99" s="112">
        <v>22</v>
      </c>
      <c r="X99" s="112">
        <v>23</v>
      </c>
      <c r="Y99" s="112">
        <v>17</v>
      </c>
      <c r="Z99" s="112">
        <v>23</v>
      </c>
    </row>
    <row r="100" spans="1:32" ht="15" customHeight="1" x14ac:dyDescent="0.25">
      <c r="S100" s="115" t="s">
        <v>58</v>
      </c>
      <c r="T100" s="115"/>
      <c r="U100" s="112"/>
      <c r="V100" s="112">
        <v>118</v>
      </c>
      <c r="W100" s="112">
        <v>134</v>
      </c>
      <c r="X100" s="112">
        <v>109</v>
      </c>
      <c r="Y100" s="112">
        <v>130</v>
      </c>
      <c r="Z100" s="112">
        <v>126</v>
      </c>
    </row>
    <row r="101" spans="1:32" x14ac:dyDescent="0.25">
      <c r="A101" s="18"/>
      <c r="S101" s="118" t="s">
        <v>53</v>
      </c>
      <c r="T101" s="118"/>
      <c r="U101" s="112"/>
      <c r="V101" s="112">
        <v>1541</v>
      </c>
      <c r="W101" s="112">
        <v>1673</v>
      </c>
      <c r="X101" s="112">
        <v>1606</v>
      </c>
      <c r="Y101" s="112">
        <v>1684</v>
      </c>
      <c r="Z101" s="112">
        <v>1630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204</v>
      </c>
      <c r="Y103" s="106" t="s">
        <v>281</v>
      </c>
      <c r="Z103" s="106" t="s">
        <v>287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2745</v>
      </c>
      <c r="W104" s="112">
        <v>2821</v>
      </c>
      <c r="X104" s="112">
        <v>2737</v>
      </c>
      <c r="Y104" s="112">
        <v>2863</v>
      </c>
      <c r="Z104" s="112">
        <v>2863</v>
      </c>
      <c r="AB104" s="109" t="str">
        <f>TEXT(Z104,"###,###")</f>
        <v>2,863</v>
      </c>
      <c r="AD104" s="130">
        <f>Z104/($Z$4)*100</f>
        <v>55.570652173913047</v>
      </c>
      <c r="AF104" s="109"/>
    </row>
    <row r="105" spans="1:32" x14ac:dyDescent="0.25">
      <c r="S105" s="115" t="s">
        <v>17</v>
      </c>
      <c r="T105" s="115"/>
      <c r="U105" s="112"/>
      <c r="V105" s="112">
        <v>923</v>
      </c>
      <c r="W105" s="112">
        <v>1149</v>
      </c>
      <c r="X105" s="112">
        <v>1265</v>
      </c>
      <c r="Y105" s="112">
        <v>1163</v>
      </c>
      <c r="Z105" s="112">
        <v>1165</v>
      </c>
      <c r="AB105" s="109" t="str">
        <f>TEXT(Z105,"###,###")</f>
        <v>1,165</v>
      </c>
      <c r="AD105" s="130">
        <f>Z105/($Z$4)*100</f>
        <v>22.612577639751553</v>
      </c>
      <c r="AF105" s="109"/>
    </row>
    <row r="106" spans="1:32" x14ac:dyDescent="0.25">
      <c r="S106" s="118" t="s">
        <v>53</v>
      </c>
      <c r="T106" s="118"/>
      <c r="U106" s="120"/>
      <c r="V106" s="120">
        <v>3668</v>
      </c>
      <c r="W106" s="120">
        <v>3970</v>
      </c>
      <c r="X106" s="120">
        <v>4002</v>
      </c>
      <c r="Y106" s="120">
        <v>4026</v>
      </c>
      <c r="Z106" s="120">
        <v>4028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940</v>
      </c>
      <c r="W108" s="112">
        <v>969</v>
      </c>
      <c r="X108" s="112">
        <v>766</v>
      </c>
      <c r="Y108" s="112">
        <v>924</v>
      </c>
      <c r="Z108" s="112">
        <v>901</v>
      </c>
      <c r="AB108" s="109" t="str">
        <f>TEXT(Z108,"###,###")</f>
        <v>901</v>
      </c>
      <c r="AD108" s="130">
        <f>Z108/($Z$4)*100</f>
        <v>17.488354037267083</v>
      </c>
      <c r="AF108" s="109"/>
    </row>
    <row r="109" spans="1:32" x14ac:dyDescent="0.25">
      <c r="S109" s="115" t="s">
        <v>20</v>
      </c>
      <c r="T109" s="115"/>
      <c r="U109" s="112"/>
      <c r="V109" s="112">
        <v>748</v>
      </c>
      <c r="W109" s="112">
        <v>790</v>
      </c>
      <c r="X109" s="112">
        <v>771</v>
      </c>
      <c r="Y109" s="112">
        <v>828</v>
      </c>
      <c r="Z109" s="112">
        <v>819</v>
      </c>
      <c r="AB109" s="109" t="str">
        <f>TEXT(Z109,"###,###")</f>
        <v>819</v>
      </c>
      <c r="AD109" s="130">
        <f>Z109/($Z$4)*100</f>
        <v>15.896739130434783</v>
      </c>
      <c r="AF109" s="109"/>
    </row>
    <row r="110" spans="1:32" x14ac:dyDescent="0.25">
      <c r="S110" s="115" t="s">
        <v>21</v>
      </c>
      <c r="T110" s="115"/>
      <c r="U110" s="112"/>
      <c r="V110" s="112">
        <v>866</v>
      </c>
      <c r="W110" s="112">
        <v>1068</v>
      </c>
      <c r="X110" s="112">
        <v>993</v>
      </c>
      <c r="Y110" s="112">
        <v>947</v>
      </c>
      <c r="Z110" s="112">
        <v>1020</v>
      </c>
      <c r="AB110" s="109" t="str">
        <f>TEXT(Z110,"###,###")</f>
        <v>1,020</v>
      </c>
      <c r="AD110" s="130">
        <f>Z110/($Z$4)*100</f>
        <v>19.798136645962732</v>
      </c>
      <c r="AF110" s="109"/>
    </row>
    <row r="111" spans="1:32" x14ac:dyDescent="0.25">
      <c r="S111" s="115" t="s">
        <v>22</v>
      </c>
      <c r="T111" s="115"/>
      <c r="U111" s="112"/>
      <c r="V111" s="112">
        <v>1072</v>
      </c>
      <c r="W111" s="112">
        <v>1190</v>
      </c>
      <c r="X111" s="112">
        <v>1318</v>
      </c>
      <c r="Y111" s="112">
        <v>1283</v>
      </c>
      <c r="Z111" s="112">
        <v>1312</v>
      </c>
      <c r="AB111" s="109" t="str">
        <f>TEXT(Z111,"###,###")</f>
        <v>1,312</v>
      </c>
      <c r="AD111" s="130">
        <f>Z111/($Z$4)*100</f>
        <v>25.465838509316768</v>
      </c>
      <c r="AF111" s="109"/>
    </row>
    <row r="112" spans="1:32" x14ac:dyDescent="0.25">
      <c r="S112" s="118" t="s">
        <v>53</v>
      </c>
      <c r="T112" s="118"/>
      <c r="U112" s="112"/>
      <c r="V112" s="112">
        <v>4754</v>
      </c>
      <c r="W112" s="112">
        <v>5212</v>
      </c>
      <c r="X112" s="112">
        <v>4864</v>
      </c>
      <c r="Y112" s="112">
        <v>5137</v>
      </c>
      <c r="Z112" s="112">
        <v>5152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46.02</v>
      </c>
      <c r="W118" s="131">
        <v>45.79</v>
      </c>
      <c r="X118" s="131">
        <v>45.96</v>
      </c>
      <c r="Y118" s="131">
        <v>46.11</v>
      </c>
      <c r="Z118" s="131">
        <v>46.47</v>
      </c>
      <c r="AB118" s="109" t="str">
        <f>TEXT(Z118,"##.0")</f>
        <v>46.5</v>
      </c>
    </row>
    <row r="120" spans="19:32" x14ac:dyDescent="0.25">
      <c r="S120" s="101" t="s">
        <v>100</v>
      </c>
      <c r="T120" s="112"/>
      <c r="U120" s="112"/>
      <c r="V120" s="112">
        <v>2176</v>
      </c>
      <c r="W120" s="112">
        <v>2251</v>
      </c>
      <c r="X120" s="112">
        <v>2208</v>
      </c>
      <c r="Y120" s="112">
        <v>2259</v>
      </c>
      <c r="Z120" s="112">
        <v>2222</v>
      </c>
      <c r="AB120" s="109" t="str">
        <f>TEXT(Z120,"###,###")</f>
        <v>2,222</v>
      </c>
    </row>
    <row r="121" spans="19:32" x14ac:dyDescent="0.25">
      <c r="S121" s="101" t="s">
        <v>101</v>
      </c>
      <c r="T121" s="112"/>
      <c r="U121" s="112"/>
      <c r="V121" s="112">
        <v>660</v>
      </c>
      <c r="W121" s="112">
        <v>780</v>
      </c>
      <c r="X121" s="112">
        <v>654</v>
      </c>
      <c r="Y121" s="112">
        <v>735</v>
      </c>
      <c r="Z121" s="112">
        <v>695</v>
      </c>
      <c r="AB121" s="109" t="str">
        <f>TEXT(Z121,"###,###")</f>
        <v>695</v>
      </c>
    </row>
    <row r="122" spans="19:32" x14ac:dyDescent="0.25">
      <c r="S122" s="101" t="s">
        <v>102</v>
      </c>
      <c r="T122" s="112"/>
      <c r="U122" s="112"/>
      <c r="V122" s="112">
        <v>437</v>
      </c>
      <c r="W122" s="112">
        <v>516</v>
      </c>
      <c r="X122" s="112">
        <v>449</v>
      </c>
      <c r="Y122" s="112">
        <v>525</v>
      </c>
      <c r="Z122" s="112">
        <v>520</v>
      </c>
      <c r="AB122" s="109" t="str">
        <f>TEXT(Z122,"###,###")</f>
        <v>520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2613</v>
      </c>
      <c r="W124" s="112">
        <v>2767</v>
      </c>
      <c r="X124" s="112">
        <v>2657</v>
      </c>
      <c r="Y124" s="112">
        <v>2784</v>
      </c>
      <c r="Z124" s="112">
        <v>2742</v>
      </c>
      <c r="AB124" s="109" t="str">
        <f>TEXT(Z124,"###,###")</f>
        <v>2,742</v>
      </c>
      <c r="AD124" s="127">
        <f>Z124/$Z$7*100</f>
        <v>79.7788769275531</v>
      </c>
    </row>
    <row r="125" spans="19:32" x14ac:dyDescent="0.25">
      <c r="S125" s="101" t="s">
        <v>104</v>
      </c>
      <c r="T125" s="112"/>
      <c r="U125" s="112"/>
      <c r="V125" s="112">
        <v>1097</v>
      </c>
      <c r="W125" s="112">
        <v>1296</v>
      </c>
      <c r="X125" s="112">
        <v>1103</v>
      </c>
      <c r="Y125" s="112">
        <v>1260</v>
      </c>
      <c r="Z125" s="112">
        <v>1215</v>
      </c>
      <c r="AB125" s="109" t="str">
        <f>TEXT(Z125,"###,###")</f>
        <v>1,215</v>
      </c>
      <c r="AD125" s="127">
        <f>Z125/$Z$7*100</f>
        <v>35.350596450392786</v>
      </c>
    </row>
    <row r="127" spans="19:32" x14ac:dyDescent="0.25">
      <c r="S127" s="101" t="s">
        <v>105</v>
      </c>
      <c r="T127" s="112"/>
      <c r="U127" s="112"/>
      <c r="V127" s="112">
        <v>1735</v>
      </c>
      <c r="W127" s="112">
        <v>1871</v>
      </c>
      <c r="X127" s="112">
        <v>1708</v>
      </c>
      <c r="Y127" s="112">
        <v>1828</v>
      </c>
      <c r="Z127" s="112">
        <v>1810</v>
      </c>
      <c r="AB127" s="109" t="str">
        <f>TEXT(Z127,"###,###")</f>
        <v>1,810</v>
      </c>
      <c r="AD127" s="127">
        <f>Z127/$Z$7*100</f>
        <v>52.662205411696249</v>
      </c>
    </row>
    <row r="128" spans="19:32" x14ac:dyDescent="0.25">
      <c r="S128" s="101" t="s">
        <v>106</v>
      </c>
      <c r="T128" s="112"/>
      <c r="U128" s="112"/>
      <c r="V128" s="112">
        <v>1539</v>
      </c>
      <c r="W128" s="112">
        <v>1676</v>
      </c>
      <c r="X128" s="112">
        <v>1610</v>
      </c>
      <c r="Y128" s="112">
        <v>1686</v>
      </c>
      <c r="Z128" s="112">
        <v>1631</v>
      </c>
      <c r="AB128" s="109" t="str">
        <f>TEXT(Z128,"###,###")</f>
        <v>1,631</v>
      </c>
      <c r="AD128" s="127">
        <f>Z128/$Z$7*100</f>
        <v>47.454175152749492</v>
      </c>
    </row>
    <row r="130" spans="19:20" x14ac:dyDescent="0.25">
      <c r="S130" s="101" t="s">
        <v>282</v>
      </c>
      <c r="T130" s="127">
        <v>64.649403549607214</v>
      </c>
    </row>
    <row r="131" spans="19:20" x14ac:dyDescent="0.25">
      <c r="S131" s="101" t="s">
        <v>283</v>
      </c>
      <c r="T131" s="127">
        <v>20.2211230724469</v>
      </c>
    </row>
    <row r="132" spans="19:20" x14ac:dyDescent="0.25">
      <c r="S132" s="101" t="s">
        <v>284</v>
      </c>
      <c r="T132" s="127">
        <v>15.129473377945882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36FF608-B574-42FA-9E28-D7C50344B93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707A437B-D0ED-402C-90A7-23DEC6041D6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110EF4FA-4ECF-4A12-9385-37D9156DB19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B0772718-3CBC-4DED-A999-D5557105D84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15666B-91BE-47F5-A7AF-E0EC98DA34EA}">
  <sheetPr codeName="Sheet17">
    <tabColor theme="4" tint="-0.249977111117893"/>
  </sheetPr>
  <dimension ref="A1:N58"/>
  <sheetViews>
    <sheetView workbookViewId="0"/>
  </sheetViews>
  <sheetFormatPr defaultRowHeight="15" x14ac:dyDescent="0.25"/>
  <cols>
    <col min="1" max="1" width="43.140625" bestFit="1" customWidth="1"/>
    <col min="2" max="2" width="14.85546875" bestFit="1" customWidth="1"/>
    <col min="3" max="3" width="16.7109375" bestFit="1" customWidth="1"/>
    <col min="4" max="8" width="14.85546875" bestFit="1" customWidth="1"/>
    <col min="9" max="9" width="7.85546875" customWidth="1"/>
    <col min="10" max="10" width="11.5703125" bestFit="1" customWidth="1"/>
    <col min="11" max="11" width="5.28515625" customWidth="1"/>
    <col min="13" max="13" width="4.28515625" customWidth="1"/>
  </cols>
  <sheetData>
    <row r="1" spans="1:14" ht="18" thickBot="1" x14ac:dyDescent="0.35">
      <c r="A1" s="50" t="str">
        <f>C3</f>
        <v>Victoria</v>
      </c>
      <c r="B1" s="50"/>
      <c r="C1" s="50"/>
      <c r="D1" s="50"/>
      <c r="E1" s="50"/>
      <c r="F1" s="50"/>
      <c r="G1" s="51">
        <f>G3</f>
        <v>2</v>
      </c>
      <c r="H1" s="51"/>
      <c r="J1" s="146" t="s">
        <v>23</v>
      </c>
      <c r="K1" s="146"/>
      <c r="L1" s="146"/>
      <c r="M1" s="146"/>
      <c r="N1" s="146"/>
    </row>
    <row r="2" spans="1:14" ht="18.75" thickTop="1" thickBot="1" x14ac:dyDescent="0.35">
      <c r="A2" s="50"/>
      <c r="B2" s="52" t="s">
        <v>60</v>
      </c>
      <c r="C2" s="52" t="s">
        <v>59</v>
      </c>
      <c r="D2" s="52" t="s">
        <v>90</v>
      </c>
      <c r="E2" s="52" t="s">
        <v>194</v>
      </c>
      <c r="F2" s="52" t="s">
        <v>204</v>
      </c>
      <c r="G2" s="52" t="s">
        <v>281</v>
      </c>
      <c r="H2" s="52" t="s">
        <v>287</v>
      </c>
      <c r="J2" s="146" t="str">
        <f>$H$2</f>
        <v>2020-21</v>
      </c>
      <c r="K2" s="146"/>
      <c r="L2" s="146"/>
      <c r="M2" s="146"/>
      <c r="N2" s="146"/>
    </row>
    <row r="3" spans="1:14" ht="16.5" thickTop="1" thickBot="1" x14ac:dyDescent="0.3">
      <c r="C3" t="s">
        <v>277</v>
      </c>
      <c r="G3" s="4">
        <v>2</v>
      </c>
      <c r="H3" s="4"/>
      <c r="J3" s="21" t="s">
        <v>24</v>
      </c>
      <c r="L3" s="22" t="s">
        <v>25</v>
      </c>
      <c r="N3" s="22" t="s">
        <v>26</v>
      </c>
    </row>
    <row r="4" spans="1:14" x14ac:dyDescent="0.25">
      <c r="A4" s="25" t="s">
        <v>27</v>
      </c>
      <c r="B4" s="32"/>
      <c r="C4" s="32"/>
      <c r="D4" s="32">
        <v>4864254</v>
      </c>
      <c r="E4" s="32">
        <v>5015314</v>
      </c>
      <c r="F4" s="32">
        <v>5219869</v>
      </c>
      <c r="G4" s="32">
        <v>5199718</v>
      </c>
      <c r="H4" s="32">
        <v>5274707</v>
      </c>
      <c r="J4" s="26" t="str">
        <f>TEXT(H4,"#,###,###")</f>
        <v>5,274,707</v>
      </c>
      <c r="L4" s="27">
        <f>H4/G4-1</f>
        <v>1.4421743640712803E-2</v>
      </c>
      <c r="N4" s="27">
        <f>H4/D4-1</f>
        <v>8.438148994686534E-2</v>
      </c>
    </row>
    <row r="5" spans="1:14" x14ac:dyDescent="0.25">
      <c r="A5" s="28" t="s">
        <v>4</v>
      </c>
      <c r="B5" s="32"/>
      <c r="C5" s="32"/>
      <c r="D5" s="32">
        <v>2500571</v>
      </c>
      <c r="E5" s="32">
        <v>2582701</v>
      </c>
      <c r="F5" s="32">
        <v>2664611</v>
      </c>
      <c r="G5" s="32">
        <v>2658101</v>
      </c>
      <c r="H5" s="32">
        <v>2678317</v>
      </c>
      <c r="J5" s="26" t="str">
        <f>TEXT(H5,"#,###,###")</f>
        <v>2,678,317</v>
      </c>
      <c r="L5" s="27">
        <f t="shared" ref="L5:L9" si="0">H5/G5-1</f>
        <v>7.6054295905234603E-3</v>
      </c>
      <c r="N5" s="27">
        <f t="shared" ref="N5:N8" si="1">H5/D5-1</f>
        <v>7.1082164833552008E-2</v>
      </c>
    </row>
    <row r="6" spans="1:14" x14ac:dyDescent="0.25">
      <c r="A6" s="28" t="s">
        <v>5</v>
      </c>
      <c r="B6" s="32"/>
      <c r="C6" s="32"/>
      <c r="D6" s="32">
        <v>2363684</v>
      </c>
      <c r="E6" s="32">
        <v>2432567</v>
      </c>
      <c r="F6" s="32">
        <v>2555261</v>
      </c>
      <c r="G6" s="32">
        <v>2541621</v>
      </c>
      <c r="H6" s="32">
        <v>2593620</v>
      </c>
      <c r="J6" s="26" t="str">
        <f>TEXT(H6,"#,###,###")</f>
        <v>2,593,620</v>
      </c>
      <c r="L6" s="27">
        <f t="shared" si="0"/>
        <v>2.0458990541862843E-2</v>
      </c>
      <c r="N6" s="27">
        <f t="shared" si="1"/>
        <v>9.7278654845571522E-2</v>
      </c>
    </row>
    <row r="7" spans="1:14" x14ac:dyDescent="0.25">
      <c r="A7" s="25" t="s">
        <v>6</v>
      </c>
      <c r="B7" s="32"/>
      <c r="C7" s="32"/>
      <c r="D7" s="32">
        <v>3434469</v>
      </c>
      <c r="E7" s="32">
        <v>3527109</v>
      </c>
      <c r="F7" s="32">
        <v>3639190</v>
      </c>
      <c r="G7" s="32">
        <v>3692487</v>
      </c>
      <c r="H7" s="32">
        <v>3674745</v>
      </c>
      <c r="J7" s="26" t="str">
        <f>TEXT(H7,"#,###,###")</f>
        <v>3,674,745</v>
      </c>
      <c r="L7" s="27">
        <f t="shared" si="0"/>
        <v>-4.8048916624486848E-3</v>
      </c>
      <c r="N7" s="27">
        <f t="shared" si="1"/>
        <v>6.9960159780158238E-2</v>
      </c>
    </row>
    <row r="8" spans="1:14" x14ac:dyDescent="0.25">
      <c r="A8" s="25" t="s">
        <v>28</v>
      </c>
      <c r="B8" s="32"/>
      <c r="C8" s="32"/>
      <c r="D8" s="32">
        <v>42133.59</v>
      </c>
      <c r="E8" s="32">
        <v>43611</v>
      </c>
      <c r="F8" s="32">
        <v>44152</v>
      </c>
      <c r="G8" s="32">
        <v>44744.79</v>
      </c>
      <c r="H8" s="32">
        <v>47208.84</v>
      </c>
      <c r="J8" s="26" t="str">
        <f>TEXT(H8,"$###,###")</f>
        <v>$47,209</v>
      </c>
      <c r="L8" s="27">
        <f t="shared" si="0"/>
        <v>5.506898121546655E-2</v>
      </c>
      <c r="N8" s="27">
        <f t="shared" si="1"/>
        <v>0.1204561491199776</v>
      </c>
    </row>
    <row r="9" spans="1:14" x14ac:dyDescent="0.25">
      <c r="A9" s="25" t="s">
        <v>7</v>
      </c>
      <c r="B9" s="32"/>
      <c r="C9" s="32"/>
      <c r="D9" s="32">
        <v>197551151562</v>
      </c>
      <c r="E9" s="32">
        <v>210678296060</v>
      </c>
      <c r="F9" s="32">
        <v>223671673419</v>
      </c>
      <c r="G9" s="32">
        <v>234312749157</v>
      </c>
      <c r="H9" s="32">
        <v>245412532537</v>
      </c>
      <c r="J9" s="26" t="str">
        <f>TEXT(H9/1000000000,"$#,###.0")&amp;" bil"</f>
        <v>$245.4 bil</v>
      </c>
      <c r="L9" s="27">
        <f t="shared" si="0"/>
        <v>4.7371657837374626E-2</v>
      </c>
      <c r="N9" s="27">
        <f>H9/D9-1</f>
        <v>0.24227335855331145</v>
      </c>
    </row>
    <row r="10" spans="1:14" x14ac:dyDescent="0.25">
      <c r="A10" s="25"/>
    </row>
    <row r="11" spans="1:14" x14ac:dyDescent="0.25">
      <c r="A11" s="25" t="s">
        <v>29</v>
      </c>
      <c r="B11" s="32"/>
      <c r="C11" s="32"/>
      <c r="D11" s="32">
        <v>4341061</v>
      </c>
      <c r="E11" s="32">
        <v>4475671</v>
      </c>
      <c r="F11" s="32">
        <v>4660359</v>
      </c>
      <c r="G11" s="32">
        <v>4630953</v>
      </c>
      <c r="H11" s="32">
        <v>4688195</v>
      </c>
    </row>
    <row r="12" spans="1:14" x14ac:dyDescent="0.25">
      <c r="A12" s="25" t="s">
        <v>30</v>
      </c>
      <c r="B12" s="32"/>
      <c r="C12" s="32"/>
      <c r="D12" s="32">
        <v>523194</v>
      </c>
      <c r="E12" s="32">
        <v>539640</v>
      </c>
      <c r="F12" s="32">
        <v>559518</v>
      </c>
      <c r="G12" s="32">
        <v>568770</v>
      </c>
      <c r="H12" s="32">
        <v>586512</v>
      </c>
    </row>
    <row r="13" spans="1:14" x14ac:dyDescent="0.25">
      <c r="A13" s="25"/>
      <c r="B13" s="25"/>
    </row>
    <row r="14" spans="1:14" ht="15.75" thickBot="1" x14ac:dyDescent="0.3">
      <c r="A14" s="34" t="s">
        <v>31</v>
      </c>
      <c r="B14" s="34"/>
      <c r="C14" s="21"/>
      <c r="D14" s="21"/>
      <c r="E14" s="21"/>
      <c r="F14" s="21"/>
      <c r="G14" s="21"/>
      <c r="H14" s="21"/>
      <c r="J14" s="34" t="s">
        <v>32</v>
      </c>
    </row>
    <row r="15" spans="1:14" x14ac:dyDescent="0.25">
      <c r="A15" s="38" t="s">
        <v>61</v>
      </c>
      <c r="B15" s="38"/>
      <c r="C15" s="39"/>
      <c r="D15" s="39"/>
      <c r="E15" s="39"/>
      <c r="F15" s="39"/>
      <c r="G15" s="32">
        <v>94876</v>
      </c>
      <c r="H15" s="32">
        <v>95329</v>
      </c>
      <c r="J15" s="53">
        <f t="shared" ref="J15:J34" si="2">IF(H15="np",0,H15/$H$34)</f>
        <v>1.8072852198235845E-2</v>
      </c>
    </row>
    <row r="16" spans="1:14" x14ac:dyDescent="0.25">
      <c r="A16" s="38" t="s">
        <v>62</v>
      </c>
      <c r="B16" s="38"/>
      <c r="C16" s="39"/>
      <c r="D16" s="39"/>
      <c r="E16" s="39"/>
      <c r="F16" s="39"/>
      <c r="G16" s="32">
        <v>12993</v>
      </c>
      <c r="H16" s="32">
        <v>12295</v>
      </c>
      <c r="J16" s="53">
        <f t="shared" si="2"/>
        <v>2.3309351590524363E-3</v>
      </c>
    </row>
    <row r="17" spans="1:10" x14ac:dyDescent="0.25">
      <c r="A17" s="38" t="s">
        <v>63</v>
      </c>
      <c r="B17" s="38"/>
      <c r="C17" s="39"/>
      <c r="D17" s="39"/>
      <c r="E17" s="39"/>
      <c r="F17" s="39"/>
      <c r="G17" s="32">
        <v>299036</v>
      </c>
      <c r="H17" s="32">
        <v>308489</v>
      </c>
      <c r="J17" s="53">
        <f t="shared" si="2"/>
        <v>5.8484575541352342E-2</v>
      </c>
    </row>
    <row r="18" spans="1:10" x14ac:dyDescent="0.25">
      <c r="A18" s="38" t="s">
        <v>64</v>
      </c>
      <c r="B18" s="38"/>
      <c r="C18" s="39"/>
      <c r="D18" s="39"/>
      <c r="E18" s="39"/>
      <c r="F18" s="39"/>
      <c r="G18" s="32">
        <v>38350</v>
      </c>
      <c r="H18" s="32">
        <v>39843</v>
      </c>
      <c r="J18" s="53">
        <f t="shared" si="2"/>
        <v>7.5535949200590665E-3</v>
      </c>
    </row>
    <row r="19" spans="1:10" x14ac:dyDescent="0.25">
      <c r="A19" s="38" t="s">
        <v>65</v>
      </c>
      <c r="B19" s="38"/>
      <c r="C19" s="39"/>
      <c r="D19" s="39"/>
      <c r="E19" s="39"/>
      <c r="F19" s="39"/>
      <c r="G19" s="32">
        <v>350680</v>
      </c>
      <c r="H19" s="32">
        <v>364492</v>
      </c>
      <c r="J19" s="53">
        <f t="shared" si="2"/>
        <v>6.9101847742443323E-2</v>
      </c>
    </row>
    <row r="20" spans="1:10" x14ac:dyDescent="0.25">
      <c r="A20" s="38" t="s">
        <v>66</v>
      </c>
      <c r="B20" s="38"/>
      <c r="C20" s="39"/>
      <c r="D20" s="39"/>
      <c r="E20" s="39"/>
      <c r="F20" s="39"/>
      <c r="G20" s="32">
        <v>201558</v>
      </c>
      <c r="H20" s="32">
        <v>203024</v>
      </c>
      <c r="J20" s="53">
        <f t="shared" si="2"/>
        <v>3.849010001882569E-2</v>
      </c>
    </row>
    <row r="21" spans="1:10" x14ac:dyDescent="0.25">
      <c r="A21" s="38" t="s">
        <v>67</v>
      </c>
      <c r="B21" s="38"/>
      <c r="C21" s="39"/>
      <c r="D21" s="39"/>
      <c r="E21" s="39"/>
      <c r="F21" s="39"/>
      <c r="G21" s="32">
        <v>470977</v>
      </c>
      <c r="H21" s="32">
        <v>494505</v>
      </c>
      <c r="J21" s="53">
        <f t="shared" si="2"/>
        <v>9.3750231055488006E-2</v>
      </c>
    </row>
    <row r="22" spans="1:10" x14ac:dyDescent="0.25">
      <c r="A22" s="38" t="s">
        <v>68</v>
      </c>
      <c r="B22" s="38"/>
      <c r="C22" s="39"/>
      <c r="D22" s="39"/>
      <c r="E22" s="39"/>
      <c r="F22" s="39"/>
      <c r="G22" s="32">
        <v>393009</v>
      </c>
      <c r="H22" s="32">
        <v>390710</v>
      </c>
      <c r="J22" s="53">
        <f t="shared" si="2"/>
        <v>7.4072360796533343E-2</v>
      </c>
    </row>
    <row r="23" spans="1:10" x14ac:dyDescent="0.25">
      <c r="A23" s="38" t="s">
        <v>69</v>
      </c>
      <c r="B23" s="38"/>
      <c r="C23" s="39"/>
      <c r="D23" s="39"/>
      <c r="E23" s="39"/>
      <c r="F23" s="39"/>
      <c r="G23" s="32">
        <v>204330</v>
      </c>
      <c r="H23" s="32">
        <v>212947</v>
      </c>
      <c r="J23" s="53">
        <f t="shared" si="2"/>
        <v>4.0371341953211806E-2</v>
      </c>
    </row>
    <row r="24" spans="1:10" x14ac:dyDescent="0.25">
      <c r="A24" s="38" t="s">
        <v>70</v>
      </c>
      <c r="B24" s="38"/>
      <c r="C24" s="39"/>
      <c r="D24" s="39"/>
      <c r="E24" s="39"/>
      <c r="F24" s="39"/>
      <c r="G24" s="32">
        <v>86336</v>
      </c>
      <c r="H24" s="32">
        <v>82756</v>
      </c>
      <c r="J24" s="53">
        <f t="shared" si="2"/>
        <v>1.5689212689918131E-2</v>
      </c>
    </row>
    <row r="25" spans="1:10" x14ac:dyDescent="0.25">
      <c r="A25" s="38" t="s">
        <v>71</v>
      </c>
      <c r="B25" s="38"/>
      <c r="C25" s="39"/>
      <c r="D25" s="39"/>
      <c r="E25" s="39"/>
      <c r="F25" s="39"/>
      <c r="G25" s="32">
        <v>224495</v>
      </c>
      <c r="H25" s="32">
        <v>228097</v>
      </c>
      <c r="J25" s="53">
        <f t="shared" si="2"/>
        <v>4.3243539404179229E-2</v>
      </c>
    </row>
    <row r="26" spans="1:10" x14ac:dyDescent="0.25">
      <c r="A26" s="38" t="s">
        <v>72</v>
      </c>
      <c r="B26" s="38"/>
      <c r="C26" s="39"/>
      <c r="D26" s="39"/>
      <c r="E26" s="39"/>
      <c r="F26" s="39"/>
      <c r="G26" s="32">
        <v>89452</v>
      </c>
      <c r="H26" s="32">
        <v>88151</v>
      </c>
      <c r="J26" s="53">
        <f t="shared" si="2"/>
        <v>1.6712018316846794E-2</v>
      </c>
    </row>
    <row r="27" spans="1:10" x14ac:dyDescent="0.25">
      <c r="A27" s="38" t="s">
        <v>73</v>
      </c>
      <c r="B27" s="38"/>
      <c r="C27" s="39"/>
      <c r="D27" s="39"/>
      <c r="E27" s="39"/>
      <c r="F27" s="39"/>
      <c r="G27" s="32">
        <v>436393</v>
      </c>
      <c r="H27" s="32">
        <v>446274</v>
      </c>
      <c r="J27" s="53">
        <f t="shared" si="2"/>
        <v>8.4606405625942821E-2</v>
      </c>
    </row>
    <row r="28" spans="1:10" x14ac:dyDescent="0.25">
      <c r="A28" s="38" t="s">
        <v>74</v>
      </c>
      <c r="B28" s="38"/>
      <c r="C28" s="39"/>
      <c r="D28" s="39"/>
      <c r="E28" s="39"/>
      <c r="F28" s="39"/>
      <c r="G28" s="32">
        <v>528438</v>
      </c>
      <c r="H28" s="32">
        <v>512655</v>
      </c>
      <c r="J28" s="53">
        <f t="shared" si="2"/>
        <v>9.7191180476944028E-2</v>
      </c>
    </row>
    <row r="29" spans="1:10" x14ac:dyDescent="0.25">
      <c r="A29" s="38" t="s">
        <v>75</v>
      </c>
      <c r="B29" s="38"/>
      <c r="C29" s="39"/>
      <c r="D29" s="39"/>
      <c r="E29" s="39"/>
      <c r="F29" s="39"/>
      <c r="G29" s="32">
        <v>237722</v>
      </c>
      <c r="H29" s="32">
        <v>250412</v>
      </c>
      <c r="J29" s="53">
        <f t="shared" si="2"/>
        <v>4.7474106144663582E-2</v>
      </c>
    </row>
    <row r="30" spans="1:10" x14ac:dyDescent="0.25">
      <c r="A30" s="38" t="s">
        <v>76</v>
      </c>
      <c r="B30" s="38"/>
      <c r="C30" s="39"/>
      <c r="D30" s="39"/>
      <c r="E30" s="39"/>
      <c r="F30" s="39"/>
      <c r="G30" s="32">
        <v>408723</v>
      </c>
      <c r="H30" s="32">
        <v>391513</v>
      </c>
      <c r="J30" s="53">
        <f t="shared" si="2"/>
        <v>7.4224596740634127E-2</v>
      </c>
    </row>
    <row r="31" spans="1:10" x14ac:dyDescent="0.25">
      <c r="A31" s="38" t="s">
        <v>77</v>
      </c>
      <c r="B31" s="38"/>
      <c r="C31" s="39"/>
      <c r="D31" s="39"/>
      <c r="E31" s="39"/>
      <c r="F31" s="39"/>
      <c r="G31" s="32">
        <v>621253</v>
      </c>
      <c r="H31" s="32">
        <v>681298</v>
      </c>
      <c r="J31" s="53">
        <f t="shared" si="2"/>
        <v>0.12916319332998022</v>
      </c>
    </row>
    <row r="32" spans="1:10" x14ac:dyDescent="0.25">
      <c r="A32" s="38" t="str">
        <f>"Distribution of jobs per industry "&amp;"("&amp;Z2&amp;") *"</f>
        <v>Distribution of jobs per industry () *</v>
      </c>
      <c r="B32" s="38"/>
      <c r="C32" s="39"/>
      <c r="D32" s="39"/>
      <c r="E32" s="39"/>
      <c r="F32" s="39"/>
      <c r="G32" s="32">
        <v>125417</v>
      </c>
      <c r="H32" s="32">
        <v>121113</v>
      </c>
      <c r="J32" s="53">
        <f t="shared" si="2"/>
        <v>2.296108580059518E-2</v>
      </c>
    </row>
    <row r="33" spans="1:14" x14ac:dyDescent="0.25">
      <c r="A33" s="38" t="s">
        <v>79</v>
      </c>
      <c r="B33" s="38"/>
      <c r="C33" s="39"/>
      <c r="D33" s="39"/>
      <c r="E33" s="39"/>
      <c r="F33" s="39"/>
      <c r="G33" s="32">
        <v>181304</v>
      </c>
      <c r="H33" s="32">
        <v>187222</v>
      </c>
      <c r="J33" s="53">
        <f t="shared" si="2"/>
        <v>3.549429380627208E-2</v>
      </c>
    </row>
    <row r="34" spans="1:14" ht="15.75" thickBot="1" x14ac:dyDescent="0.3">
      <c r="A34" s="40" t="s">
        <v>80</v>
      </c>
      <c r="B34" s="40"/>
      <c r="C34" s="41"/>
      <c r="D34" s="41"/>
      <c r="E34" s="41"/>
      <c r="F34" s="41"/>
      <c r="G34" s="42">
        <v>5199716</v>
      </c>
      <c r="H34" s="42">
        <v>5274707</v>
      </c>
      <c r="J34" s="43">
        <f t="shared" si="2"/>
        <v>1</v>
      </c>
    </row>
    <row r="35" spans="1:14" ht="15.75" thickTop="1" x14ac:dyDescent="0.25">
      <c r="G35" s="44"/>
      <c r="H35" s="44"/>
    </row>
    <row r="36" spans="1:14" x14ac:dyDescent="0.25">
      <c r="J36" s="89"/>
      <c r="L36" s="90"/>
      <c r="N36" s="90"/>
    </row>
    <row r="37" spans="1:14" x14ac:dyDescent="0.25">
      <c r="A37" s="25" t="s">
        <v>9</v>
      </c>
      <c r="B37" s="32"/>
      <c r="C37" s="32"/>
      <c r="D37" s="32"/>
      <c r="E37" s="32"/>
      <c r="F37" s="32"/>
      <c r="G37" s="32"/>
      <c r="H37" s="32"/>
      <c r="J37" s="26"/>
      <c r="L37" s="91"/>
      <c r="N37" s="91"/>
    </row>
    <row r="38" spans="1:14" x14ac:dyDescent="0.25">
      <c r="A38" s="25" t="s">
        <v>10</v>
      </c>
      <c r="B38" s="32"/>
      <c r="C38" s="32"/>
      <c r="D38" s="32"/>
      <c r="E38" s="32"/>
      <c r="F38" s="32"/>
      <c r="G38" s="32"/>
      <c r="H38" s="32"/>
      <c r="J38" s="26"/>
      <c r="L38" s="91"/>
      <c r="N38" s="91"/>
    </row>
    <row r="39" spans="1:14" x14ac:dyDescent="0.25">
      <c r="A39" s="25" t="s">
        <v>11</v>
      </c>
      <c r="B39" s="25"/>
      <c r="G39" s="32"/>
      <c r="H39" s="32"/>
      <c r="J39" s="26"/>
      <c r="L39" s="92"/>
      <c r="N39" s="26"/>
    </row>
    <row r="40" spans="1:14" x14ac:dyDescent="0.25">
      <c r="A40" s="25" t="s">
        <v>33</v>
      </c>
      <c r="B40" s="32"/>
      <c r="C40" s="32"/>
      <c r="D40" s="32"/>
      <c r="E40" s="32"/>
      <c r="F40" s="32"/>
      <c r="G40" s="32"/>
      <c r="H40" s="32"/>
      <c r="J40" s="26"/>
    </row>
    <row r="42" spans="1:14" x14ac:dyDescent="0.25">
      <c r="A42" s="38"/>
      <c r="B42" s="38"/>
      <c r="G42" s="44"/>
      <c r="H42" s="44"/>
    </row>
    <row r="43" spans="1:14" ht="15.75" thickBot="1" x14ac:dyDescent="0.3">
      <c r="A43" s="45" t="s">
        <v>13</v>
      </c>
      <c r="B43" s="45"/>
      <c r="J43" s="88"/>
      <c r="K43" s="89"/>
      <c r="L43" s="89"/>
      <c r="M43" s="89"/>
      <c r="N43" s="89"/>
    </row>
    <row r="44" spans="1:14" x14ac:dyDescent="0.25">
      <c r="A44" s="38" t="s">
        <v>14</v>
      </c>
      <c r="B44" s="38"/>
      <c r="C44" s="32"/>
      <c r="D44" s="32"/>
      <c r="E44" s="32"/>
      <c r="F44" s="32"/>
      <c r="G44" s="32"/>
      <c r="H44" s="32"/>
      <c r="J44" s="26"/>
      <c r="L44" s="92"/>
      <c r="N44" s="26"/>
    </row>
    <row r="45" spans="1:14" x14ac:dyDescent="0.25">
      <c r="A45" s="54" t="s">
        <v>15</v>
      </c>
      <c r="B45" s="54"/>
      <c r="C45" s="32"/>
      <c r="D45" s="32"/>
      <c r="E45" s="32"/>
      <c r="F45" s="32"/>
      <c r="G45" s="32"/>
      <c r="H45" s="32"/>
      <c r="J45" s="26"/>
      <c r="L45" s="92"/>
      <c r="N45" s="26"/>
    </row>
    <row r="46" spans="1:14" x14ac:dyDescent="0.25">
      <c r="A46" s="54" t="s">
        <v>16</v>
      </c>
      <c r="B46" s="54"/>
      <c r="C46" s="32"/>
      <c r="D46" s="32"/>
      <c r="E46" s="32"/>
      <c r="F46" s="32"/>
      <c r="G46" s="32"/>
      <c r="H46" s="32"/>
      <c r="J46" s="26"/>
      <c r="L46" s="92"/>
      <c r="N46" s="26"/>
    </row>
    <row r="47" spans="1:14" x14ac:dyDescent="0.25">
      <c r="A47" s="38" t="s">
        <v>17</v>
      </c>
      <c r="B47" s="38"/>
      <c r="C47" s="32"/>
      <c r="D47" s="32"/>
      <c r="E47" s="32"/>
      <c r="F47" s="32"/>
      <c r="G47" s="32"/>
      <c r="H47" s="32"/>
      <c r="J47" s="26"/>
      <c r="L47" s="92"/>
      <c r="N47" s="26"/>
    </row>
    <row r="48" spans="1:14" ht="15.75" thickBot="1" x14ac:dyDescent="0.3">
      <c r="A48" s="45" t="s">
        <v>18</v>
      </c>
      <c r="B48" s="45"/>
      <c r="C48" s="32"/>
      <c r="D48" s="32"/>
      <c r="E48" s="32"/>
      <c r="F48" s="32"/>
      <c r="G48" s="32"/>
      <c r="H48" s="32"/>
    </row>
    <row r="49" spans="1:14" x14ac:dyDescent="0.25">
      <c r="A49" s="38" t="s">
        <v>19</v>
      </c>
      <c r="B49" s="38"/>
      <c r="C49" s="32"/>
      <c r="D49" s="32"/>
      <c r="E49" s="32"/>
      <c r="F49" s="32"/>
      <c r="G49" s="32"/>
      <c r="H49" s="32"/>
      <c r="J49" s="26"/>
      <c r="L49" s="92"/>
      <c r="N49" s="26"/>
    </row>
    <row r="50" spans="1:14" x14ac:dyDescent="0.25">
      <c r="A50" s="38" t="s">
        <v>20</v>
      </c>
      <c r="B50" s="38"/>
      <c r="C50" s="32"/>
      <c r="D50" s="32"/>
      <c r="E50" s="32"/>
      <c r="F50" s="32"/>
      <c r="G50" s="32"/>
      <c r="H50" s="32"/>
      <c r="J50" s="26"/>
      <c r="L50" s="92"/>
      <c r="N50" s="26"/>
    </row>
    <row r="51" spans="1:14" x14ac:dyDescent="0.25">
      <c r="A51" s="38" t="s">
        <v>21</v>
      </c>
      <c r="B51" s="38"/>
      <c r="C51" s="32"/>
      <c r="D51" s="32"/>
      <c r="E51" s="32"/>
      <c r="F51" s="32"/>
      <c r="G51" s="32"/>
      <c r="H51" s="32"/>
      <c r="J51" s="26"/>
      <c r="L51" s="92"/>
      <c r="N51" s="26"/>
    </row>
    <row r="52" spans="1:14" x14ac:dyDescent="0.25">
      <c r="A52" s="38" t="s">
        <v>22</v>
      </c>
      <c r="B52" s="38"/>
      <c r="C52" s="32"/>
      <c r="D52" s="32"/>
      <c r="E52" s="32"/>
      <c r="F52" s="32"/>
      <c r="G52" s="32"/>
      <c r="H52" s="32"/>
      <c r="J52" s="26"/>
      <c r="L52" s="92"/>
      <c r="N52" s="26"/>
    </row>
    <row r="54" spans="1:14" x14ac:dyDescent="0.25">
      <c r="J54" s="89"/>
      <c r="L54" s="90"/>
      <c r="N54" s="90"/>
    </row>
    <row r="55" spans="1:14" x14ac:dyDescent="0.25">
      <c r="A55" s="38" t="s">
        <v>88</v>
      </c>
      <c r="B55" s="32"/>
      <c r="C55" s="32"/>
      <c r="D55" s="32"/>
      <c r="E55" s="32"/>
      <c r="F55" s="32"/>
      <c r="G55" s="32"/>
      <c r="H55" s="32"/>
      <c r="J55" s="26"/>
      <c r="L55" s="27"/>
      <c r="N55" s="27"/>
    </row>
    <row r="56" spans="1:14" x14ac:dyDescent="0.25">
      <c r="A56" s="38" t="s">
        <v>89</v>
      </c>
      <c r="B56" s="32"/>
      <c r="C56" s="32"/>
      <c r="D56" s="32"/>
      <c r="E56" s="32"/>
      <c r="F56" s="32"/>
      <c r="G56" s="32"/>
      <c r="H56" s="32"/>
      <c r="J56" s="26"/>
      <c r="L56" s="27"/>
      <c r="N56" s="27"/>
    </row>
    <row r="57" spans="1:14" ht="15.75" thickBot="1" x14ac:dyDescent="0.3">
      <c r="A57" s="40" t="s">
        <v>53</v>
      </c>
      <c r="B57" s="42"/>
      <c r="C57" s="42"/>
      <c r="D57" s="42"/>
      <c r="E57" s="42"/>
      <c r="F57" s="42"/>
      <c r="G57" s="42"/>
      <c r="H57" s="42"/>
    </row>
    <row r="58" spans="1:14" ht="15.75" thickTop="1" x14ac:dyDescent="0.25"/>
  </sheetData>
  <mergeCells count="2">
    <mergeCell ref="J1:N1"/>
    <mergeCell ref="J2:N2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BC89C8-2BFC-4D1B-8A97-6A359F9AB83C}">
  <sheetPr codeName="Sheet72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114</v>
      </c>
      <c r="T1" s="99"/>
      <c r="U1" s="99"/>
      <c r="V1" s="99"/>
      <c r="W1" s="99"/>
      <c r="X1" s="99"/>
      <c r="Y1" s="100" t="s">
        <v>212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60</v>
      </c>
      <c r="U2" s="103" t="s">
        <v>59</v>
      </c>
      <c r="V2" s="103" t="s">
        <v>90</v>
      </c>
      <c r="W2" s="103" t="s">
        <v>194</v>
      </c>
      <c r="X2" s="103" t="s">
        <v>204</v>
      </c>
      <c r="Y2" s="103" t="s">
        <v>281</v>
      </c>
      <c r="Z2" s="103" t="s">
        <v>287</v>
      </c>
      <c r="AB2" s="141" t="str">
        <f>$Z$2</f>
        <v>2020-21</v>
      </c>
      <c r="AC2" s="141"/>
      <c r="AD2" s="141"/>
      <c r="AE2" s="141"/>
      <c r="AF2" s="141"/>
    </row>
    <row r="3" spans="1:32" ht="15" customHeight="1" x14ac:dyDescent="0.25">
      <c r="A3" s="60" t="s">
        <v>292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114</v>
      </c>
      <c r="Y3" s="105" t="s">
        <v>212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8.8 Benalla, Victoria, 2020-21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9905</v>
      </c>
      <c r="W4" s="108">
        <v>10398</v>
      </c>
      <c r="X4" s="108">
        <v>10604</v>
      </c>
      <c r="Y4" s="108">
        <v>10738</v>
      </c>
      <c r="Z4" s="108">
        <v>11321</v>
      </c>
      <c r="AB4" s="109" t="str">
        <f>TEXT(Z4,"###,###")</f>
        <v>11,321</v>
      </c>
      <c r="AD4" s="110">
        <f>Z4/Y4-1</f>
        <v>5.4293164462656085E-2</v>
      </c>
      <c r="AF4" s="110">
        <f>Z4/V4-1</f>
        <v>0.14295810196870273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82</v>
      </c>
      <c r="T5" s="108"/>
      <c r="U5" s="108"/>
      <c r="V5" s="108">
        <v>5006</v>
      </c>
      <c r="W5" s="108">
        <v>5338</v>
      </c>
      <c r="X5" s="108">
        <v>5314</v>
      </c>
      <c r="Y5" s="108">
        <v>5397</v>
      </c>
      <c r="Z5" s="108">
        <v>5659</v>
      </c>
      <c r="AB5" s="109" t="str">
        <f>TEXT(Z5,"###,###")</f>
        <v>5,659</v>
      </c>
      <c r="AD5" s="110">
        <f t="shared" ref="AD5:AD9" si="0">Z5/Y5-1</f>
        <v>4.8545488234204237E-2</v>
      </c>
      <c r="AF5" s="110">
        <f t="shared" ref="AF5:AF9" si="1">Z5/V5-1</f>
        <v>0.13044346783859373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83</v>
      </c>
      <c r="T6" s="108"/>
      <c r="U6" s="108"/>
      <c r="V6" s="108">
        <v>4902</v>
      </c>
      <c r="W6" s="108">
        <v>5058</v>
      </c>
      <c r="X6" s="108">
        <v>5289</v>
      </c>
      <c r="Y6" s="108">
        <v>5337</v>
      </c>
      <c r="Z6" s="108">
        <v>5654</v>
      </c>
      <c r="AB6" s="109" t="str">
        <f>TEXT(Z6,"###,###")</f>
        <v>5,654</v>
      </c>
      <c r="AD6" s="110">
        <f t="shared" si="0"/>
        <v>5.9396664792954912E-2</v>
      </c>
      <c r="AF6" s="110">
        <f t="shared" si="1"/>
        <v>0.15340677274581793</v>
      </c>
    </row>
    <row r="7" spans="1:32" ht="16.5" customHeight="1" thickBot="1" x14ac:dyDescent="0.3">
      <c r="A7" s="63" t="str">
        <f>"QUICK STATS for "&amp;Z2&amp;" *"</f>
        <v>QUICK STATS for 2020-21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6999</v>
      </c>
      <c r="W7" s="108">
        <v>7308</v>
      </c>
      <c r="X7" s="108">
        <v>7370</v>
      </c>
      <c r="Y7" s="108">
        <v>7566</v>
      </c>
      <c r="Z7" s="108">
        <v>7766</v>
      </c>
      <c r="AB7" s="109" t="str">
        <f>TEXT(Z7,"###,###")</f>
        <v>7,766</v>
      </c>
      <c r="AD7" s="110">
        <f t="shared" si="0"/>
        <v>2.643404705260366E-2</v>
      </c>
      <c r="AF7" s="110">
        <f t="shared" si="1"/>
        <v>0.10958708386912419</v>
      </c>
    </row>
    <row r="8" spans="1:32" ht="17.25" customHeight="1" x14ac:dyDescent="0.25">
      <c r="A8" s="64" t="s">
        <v>12</v>
      </c>
      <c r="B8" s="65"/>
      <c r="C8" s="29"/>
      <c r="D8" s="66" t="str">
        <f>AB4</f>
        <v>11,321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7,766</v>
      </c>
      <c r="P8" s="67"/>
      <c r="S8" s="107" t="s">
        <v>84</v>
      </c>
      <c r="T8" s="108"/>
      <c r="U8" s="108"/>
      <c r="V8" s="108">
        <v>35908</v>
      </c>
      <c r="W8" s="108">
        <v>38571</v>
      </c>
      <c r="X8" s="108">
        <v>38676</v>
      </c>
      <c r="Y8" s="108">
        <v>40510.47</v>
      </c>
      <c r="Z8" s="108">
        <v>42250.78</v>
      </c>
      <c r="AB8" s="109" t="str">
        <f>TEXT(Z8,"$###,###")</f>
        <v>$42,251</v>
      </c>
      <c r="AD8" s="110">
        <f t="shared" si="0"/>
        <v>4.2959511454693011E-2</v>
      </c>
      <c r="AF8" s="110">
        <f t="shared" si="1"/>
        <v>0.17663974601760057</v>
      </c>
    </row>
    <row r="9" spans="1:32" x14ac:dyDescent="0.25">
      <c r="A9" s="30" t="s">
        <v>14</v>
      </c>
      <c r="B9" s="71"/>
      <c r="C9" s="72"/>
      <c r="D9" s="73">
        <f>AD104</f>
        <v>68.916173482907865</v>
      </c>
      <c r="E9" s="74" t="s">
        <v>85</v>
      </c>
      <c r="F9" s="24"/>
      <c r="G9" s="75" t="s">
        <v>82</v>
      </c>
      <c r="H9" s="72"/>
      <c r="I9" s="71"/>
      <c r="J9" s="72"/>
      <c r="K9" s="71"/>
      <c r="L9" s="71"/>
      <c r="M9" s="76"/>
      <c r="N9" s="72"/>
      <c r="O9" s="73">
        <f>AD127</f>
        <v>51.364924027813544</v>
      </c>
      <c r="P9" s="74" t="s">
        <v>85</v>
      </c>
      <c r="S9" s="107" t="s">
        <v>7</v>
      </c>
      <c r="T9" s="108"/>
      <c r="U9" s="108"/>
      <c r="V9" s="108">
        <v>308086427</v>
      </c>
      <c r="W9" s="108">
        <v>330913566</v>
      </c>
      <c r="X9" s="108">
        <v>341672467</v>
      </c>
      <c r="Y9" s="108">
        <v>369130832</v>
      </c>
      <c r="Z9" s="108">
        <v>401648095</v>
      </c>
      <c r="AB9" s="109" t="str">
        <f>TEXT(Z9/1000000,"$#,###.0")&amp;" mil"</f>
        <v>$401.6 mil</v>
      </c>
      <c r="AD9" s="110">
        <f t="shared" si="0"/>
        <v>8.8091430411860072E-2</v>
      </c>
      <c r="AF9" s="110">
        <f t="shared" si="1"/>
        <v>0.30368643276842566</v>
      </c>
    </row>
    <row r="10" spans="1:32" x14ac:dyDescent="0.25">
      <c r="A10" s="30" t="s">
        <v>17</v>
      </c>
      <c r="B10" s="71"/>
      <c r="C10" s="72"/>
      <c r="D10" s="73">
        <f>AD105</f>
        <v>17.047963960780848</v>
      </c>
      <c r="E10" s="74" t="s">
        <v>85</v>
      </c>
      <c r="F10" s="24"/>
      <c r="G10" s="75" t="s">
        <v>83</v>
      </c>
      <c r="H10" s="72"/>
      <c r="I10" s="71"/>
      <c r="J10" s="72"/>
      <c r="K10" s="71"/>
      <c r="L10" s="71"/>
      <c r="M10" s="76"/>
      <c r="N10" s="72"/>
      <c r="O10" s="73">
        <f>AD128</f>
        <v>48.532062838011846</v>
      </c>
      <c r="P10" s="74" t="s">
        <v>85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86</v>
      </c>
      <c r="H11" s="79"/>
      <c r="I11" s="80"/>
      <c r="J11" s="80"/>
      <c r="K11" s="80"/>
      <c r="L11" s="80"/>
      <c r="M11" s="71"/>
      <c r="N11" s="72"/>
      <c r="O11" s="73">
        <f>T130</f>
        <v>76.191089363893894</v>
      </c>
      <c r="P11" s="74" t="s">
        <v>85</v>
      </c>
      <c r="S11" s="107" t="s">
        <v>29</v>
      </c>
      <c r="T11" s="112"/>
      <c r="U11" s="112"/>
      <c r="V11" s="112">
        <v>8247</v>
      </c>
      <c r="W11" s="112">
        <v>8637</v>
      </c>
      <c r="X11" s="112">
        <v>8881</v>
      </c>
      <c r="Y11" s="112">
        <v>8945</v>
      </c>
      <c r="Z11" s="112">
        <v>9472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13.147051249034252</v>
      </c>
      <c r="P12" s="74" t="s">
        <v>85</v>
      </c>
      <c r="S12" s="107" t="s">
        <v>30</v>
      </c>
      <c r="T12" s="112"/>
      <c r="U12" s="112"/>
      <c r="V12" s="112">
        <v>1661</v>
      </c>
      <c r="W12" s="112">
        <v>1762</v>
      </c>
      <c r="X12" s="112">
        <v>1719</v>
      </c>
      <c r="Y12" s="112">
        <v>1792</v>
      </c>
      <c r="Z12" s="112">
        <v>1849</v>
      </c>
    </row>
    <row r="13" spans="1:32" ht="15" customHeight="1" x14ac:dyDescent="0.25">
      <c r="A13" s="30" t="s">
        <v>19</v>
      </c>
      <c r="B13" s="72"/>
      <c r="C13" s="72"/>
      <c r="D13" s="73">
        <f>AD108</f>
        <v>16.411977740482289</v>
      </c>
      <c r="E13" s="74" t="s">
        <v>85</v>
      </c>
      <c r="F13" s="24"/>
      <c r="G13" s="142" t="s">
        <v>285</v>
      </c>
      <c r="H13" s="143"/>
      <c r="I13" s="143"/>
      <c r="J13" s="143"/>
      <c r="K13" s="143"/>
      <c r="L13" s="143"/>
      <c r="M13" s="81"/>
      <c r="N13" s="72"/>
      <c r="O13" s="73">
        <f>T132</f>
        <v>10.72624259593098</v>
      </c>
      <c r="P13" s="74" t="s">
        <v>85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14.848511615581664</v>
      </c>
      <c r="E14" s="74" t="s">
        <v>85</v>
      </c>
      <c r="F14" s="24"/>
      <c r="G14" s="78" t="s">
        <v>96</v>
      </c>
      <c r="H14" s="71"/>
      <c r="I14" s="71"/>
      <c r="J14" s="71"/>
      <c r="K14" s="77"/>
      <c r="L14" s="72"/>
      <c r="M14" s="71"/>
      <c r="N14" s="72"/>
      <c r="O14" s="77" t="str">
        <f>AB118</f>
        <v>45.1</v>
      </c>
      <c r="P14" s="74" t="s">
        <v>97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22.59517710449607</v>
      </c>
      <c r="E15" s="74" t="s">
        <v>85</v>
      </c>
      <c r="F15" s="24"/>
      <c r="G15" s="33" t="s">
        <v>279</v>
      </c>
      <c r="H15" s="72"/>
      <c r="I15" s="72"/>
      <c r="J15" s="72"/>
      <c r="K15" s="82"/>
      <c r="L15" s="72"/>
      <c r="M15" s="72"/>
      <c r="N15" s="72"/>
      <c r="O15" s="73">
        <f>AB38</f>
        <v>16.818942221078366</v>
      </c>
      <c r="P15" s="74" t="s">
        <v>85</v>
      </c>
      <c r="S15" s="115" t="s">
        <v>61</v>
      </c>
      <c r="T15" s="115"/>
      <c r="U15" s="116"/>
      <c r="V15" s="116">
        <v>648</v>
      </c>
      <c r="W15" s="116">
        <v>732</v>
      </c>
      <c r="X15" s="116">
        <v>740</v>
      </c>
      <c r="Y15" s="112">
        <v>718</v>
      </c>
      <c r="Z15" s="112">
        <v>777</v>
      </c>
      <c r="AB15" s="117">
        <f t="shared" ref="AB15:AB34" si="2">IF(Z15="np",0,Z15/$Z$34)</f>
        <v>6.8633512940552949E-2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34.02526278597297</v>
      </c>
      <c r="E16" s="85" t="s">
        <v>85</v>
      </c>
      <c r="F16" s="24"/>
      <c r="G16" s="86" t="s">
        <v>280</v>
      </c>
      <c r="H16" s="35"/>
      <c r="I16" s="35"/>
      <c r="J16" s="35"/>
      <c r="K16" s="36"/>
      <c r="L16" s="35"/>
      <c r="M16" s="35"/>
      <c r="N16" s="35"/>
      <c r="O16" s="84">
        <f>AB37</f>
        <v>83.181057778921627</v>
      </c>
      <c r="P16" s="37" t="s">
        <v>85</v>
      </c>
      <c r="S16" s="115" t="s">
        <v>62</v>
      </c>
      <c r="T16" s="115"/>
      <c r="U16" s="116"/>
      <c r="V16" s="116">
        <v>50</v>
      </c>
      <c r="W16" s="116">
        <v>59</v>
      </c>
      <c r="X16" s="116">
        <v>126</v>
      </c>
      <c r="Y16" s="112">
        <v>244</v>
      </c>
      <c r="Z16" s="112">
        <v>230</v>
      </c>
      <c r="AB16" s="117">
        <f t="shared" si="2"/>
        <v>2.0316226481759563E-2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63</v>
      </c>
      <c r="T17" s="115"/>
      <c r="U17" s="116"/>
      <c r="V17" s="116">
        <v>781</v>
      </c>
      <c r="W17" s="116">
        <v>999</v>
      </c>
      <c r="X17" s="116">
        <v>1008</v>
      </c>
      <c r="Y17" s="112">
        <v>933</v>
      </c>
      <c r="Z17" s="112">
        <v>958</v>
      </c>
      <c r="AB17" s="117">
        <f t="shared" si="2"/>
        <v>8.4621499867502864E-2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289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64</v>
      </c>
      <c r="T18" s="115"/>
      <c r="U18" s="116"/>
      <c r="V18" s="116">
        <v>92</v>
      </c>
      <c r="W18" s="116">
        <v>103</v>
      </c>
      <c r="X18" s="116">
        <v>96</v>
      </c>
      <c r="Y18" s="112">
        <v>100</v>
      </c>
      <c r="Z18" s="112">
        <v>90</v>
      </c>
      <c r="AB18" s="117">
        <f t="shared" si="2"/>
        <v>7.9498277537320017E-3</v>
      </c>
    </row>
    <row r="19" spans="1:28" x14ac:dyDescent="0.25">
      <c r="A19" s="63" t="str">
        <f>$S$1&amp;" ("&amp;$V$2&amp;" to "&amp;$Z$2&amp;")"</f>
        <v>Benalla (2016-17 to 2020-21)</v>
      </c>
      <c r="B19" s="63"/>
      <c r="C19" s="63"/>
      <c r="D19" s="63"/>
      <c r="E19" s="63"/>
      <c r="F19" s="63"/>
      <c r="G19" s="63" t="str">
        <f>$S$1&amp;" ("&amp;$V$2&amp;" to "&amp;$Z$2&amp;")"</f>
        <v>Benalla (2016-17 to 2020-21)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65</v>
      </c>
      <c r="T19" s="115"/>
      <c r="U19" s="116"/>
      <c r="V19" s="116">
        <v>594</v>
      </c>
      <c r="W19" s="116">
        <v>722</v>
      </c>
      <c r="X19" s="116">
        <v>701</v>
      </c>
      <c r="Y19" s="112">
        <v>808</v>
      </c>
      <c r="Z19" s="112">
        <v>908</v>
      </c>
      <c r="AB19" s="117">
        <f t="shared" si="2"/>
        <v>8.0204928893207308E-2</v>
      </c>
    </row>
    <row r="20" spans="1:28" x14ac:dyDescent="0.25">
      <c r="S20" s="115" t="s">
        <v>66</v>
      </c>
      <c r="T20" s="115"/>
      <c r="U20" s="116"/>
      <c r="V20" s="116">
        <v>288</v>
      </c>
      <c r="W20" s="116">
        <v>298</v>
      </c>
      <c r="X20" s="116">
        <v>236</v>
      </c>
      <c r="Y20" s="112">
        <v>279</v>
      </c>
      <c r="Z20" s="112">
        <v>282</v>
      </c>
      <c r="AB20" s="117">
        <f t="shared" si="2"/>
        <v>2.4909460295026942E-2</v>
      </c>
    </row>
    <row r="21" spans="1:28" x14ac:dyDescent="0.25">
      <c r="S21" s="115" t="s">
        <v>67</v>
      </c>
      <c r="T21" s="115"/>
      <c r="U21" s="116"/>
      <c r="V21" s="116">
        <v>805</v>
      </c>
      <c r="W21" s="116">
        <v>803</v>
      </c>
      <c r="X21" s="116">
        <v>860</v>
      </c>
      <c r="Y21" s="112">
        <v>828</v>
      </c>
      <c r="Z21" s="112">
        <v>940</v>
      </c>
      <c r="AB21" s="117">
        <f t="shared" si="2"/>
        <v>8.3031534316756472E-2</v>
      </c>
    </row>
    <row r="22" spans="1:28" x14ac:dyDescent="0.25">
      <c r="S22" s="115" t="s">
        <v>68</v>
      </c>
      <c r="T22" s="115"/>
      <c r="U22" s="116"/>
      <c r="V22" s="116">
        <v>698</v>
      </c>
      <c r="W22" s="116">
        <v>599</v>
      </c>
      <c r="X22" s="116">
        <v>673</v>
      </c>
      <c r="Y22" s="112">
        <v>731</v>
      </c>
      <c r="Z22" s="112">
        <v>767</v>
      </c>
      <c r="AB22" s="117">
        <f t="shared" si="2"/>
        <v>6.7750198745693838E-2</v>
      </c>
    </row>
    <row r="23" spans="1:28" x14ac:dyDescent="0.25">
      <c r="S23" s="115" t="s">
        <v>69</v>
      </c>
      <c r="T23" s="115"/>
      <c r="U23" s="116"/>
      <c r="V23" s="116">
        <v>400</v>
      </c>
      <c r="W23" s="116">
        <v>442</v>
      </c>
      <c r="X23" s="116">
        <v>428</v>
      </c>
      <c r="Y23" s="112">
        <v>352</v>
      </c>
      <c r="Z23" s="112">
        <v>397</v>
      </c>
      <c r="AB23" s="117">
        <f t="shared" si="2"/>
        <v>3.5067573535906719E-2</v>
      </c>
    </row>
    <row r="24" spans="1:28" x14ac:dyDescent="0.25">
      <c r="S24" s="115" t="s">
        <v>70</v>
      </c>
      <c r="T24" s="115"/>
      <c r="U24" s="116"/>
      <c r="V24" s="116">
        <v>45</v>
      </c>
      <c r="W24" s="116">
        <v>41</v>
      </c>
      <c r="X24" s="116">
        <v>45</v>
      </c>
      <c r="Y24" s="112">
        <v>46</v>
      </c>
      <c r="Z24" s="112">
        <v>43</v>
      </c>
      <c r="AB24" s="117">
        <f t="shared" si="2"/>
        <v>3.798251037894179E-3</v>
      </c>
    </row>
    <row r="25" spans="1:28" x14ac:dyDescent="0.25">
      <c r="S25" s="115" t="s">
        <v>71</v>
      </c>
      <c r="T25" s="115"/>
      <c r="U25" s="116"/>
      <c r="V25" s="116">
        <v>243</v>
      </c>
      <c r="W25" s="116">
        <v>253</v>
      </c>
      <c r="X25" s="116">
        <v>266</v>
      </c>
      <c r="Y25" s="112">
        <v>262</v>
      </c>
      <c r="Z25" s="112">
        <v>288</v>
      </c>
      <c r="AB25" s="117">
        <f t="shared" si="2"/>
        <v>2.5439448811942409E-2</v>
      </c>
    </row>
    <row r="26" spans="1:28" x14ac:dyDescent="0.25">
      <c r="S26" s="115" t="s">
        <v>72</v>
      </c>
      <c r="T26" s="115"/>
      <c r="U26" s="116"/>
      <c r="V26" s="116">
        <v>107</v>
      </c>
      <c r="W26" s="116">
        <v>127</v>
      </c>
      <c r="X26" s="116">
        <v>149</v>
      </c>
      <c r="Y26" s="112">
        <v>140</v>
      </c>
      <c r="Z26" s="112">
        <v>138</v>
      </c>
      <c r="AB26" s="117">
        <f t="shared" si="2"/>
        <v>1.2189735889055737E-2</v>
      </c>
    </row>
    <row r="27" spans="1:28" x14ac:dyDescent="0.25">
      <c r="S27" s="115" t="s">
        <v>73</v>
      </c>
      <c r="T27" s="115"/>
      <c r="U27" s="116"/>
      <c r="V27" s="116">
        <v>343</v>
      </c>
      <c r="W27" s="116">
        <v>379</v>
      </c>
      <c r="X27" s="116">
        <v>368</v>
      </c>
      <c r="Y27" s="112">
        <v>375</v>
      </c>
      <c r="Z27" s="112">
        <v>413</v>
      </c>
      <c r="AB27" s="117">
        <f t="shared" si="2"/>
        <v>3.6480876247681301E-2</v>
      </c>
    </row>
    <row r="28" spans="1:28" x14ac:dyDescent="0.25">
      <c r="S28" s="115" t="s">
        <v>74</v>
      </c>
      <c r="T28" s="115"/>
      <c r="U28" s="116"/>
      <c r="V28" s="116">
        <v>529</v>
      </c>
      <c r="W28" s="116">
        <v>693</v>
      </c>
      <c r="X28" s="116">
        <v>673</v>
      </c>
      <c r="Y28" s="112">
        <v>670</v>
      </c>
      <c r="Z28" s="112">
        <v>807</v>
      </c>
      <c r="AB28" s="117">
        <f t="shared" si="2"/>
        <v>7.1283455525130282E-2</v>
      </c>
    </row>
    <row r="29" spans="1:28" x14ac:dyDescent="0.25">
      <c r="S29" s="115" t="s">
        <v>75</v>
      </c>
      <c r="T29" s="115"/>
      <c r="U29" s="116"/>
      <c r="V29" s="116">
        <v>611</v>
      </c>
      <c r="W29" s="116">
        <v>545</v>
      </c>
      <c r="X29" s="116">
        <v>910</v>
      </c>
      <c r="Y29" s="112">
        <v>627</v>
      </c>
      <c r="Z29" s="112">
        <v>620</v>
      </c>
      <c r="AB29" s="117">
        <f t="shared" si="2"/>
        <v>5.4765480081264903E-2</v>
      </c>
    </row>
    <row r="30" spans="1:28" x14ac:dyDescent="0.25">
      <c r="S30" s="115" t="s">
        <v>76</v>
      </c>
      <c r="T30" s="115"/>
      <c r="U30" s="116"/>
      <c r="V30" s="116">
        <v>761</v>
      </c>
      <c r="W30" s="116">
        <v>787</v>
      </c>
      <c r="X30" s="116">
        <v>547</v>
      </c>
      <c r="Y30" s="112">
        <v>761</v>
      </c>
      <c r="Z30" s="112">
        <v>731</v>
      </c>
      <c r="AB30" s="117">
        <f t="shared" si="2"/>
        <v>6.457026764420104E-2</v>
      </c>
    </row>
    <row r="31" spans="1:28" x14ac:dyDescent="0.25">
      <c r="S31" s="115" t="s">
        <v>77</v>
      </c>
      <c r="T31" s="115"/>
      <c r="U31" s="116"/>
      <c r="V31" s="116">
        <v>1142</v>
      </c>
      <c r="W31" s="116">
        <v>1224</v>
      </c>
      <c r="X31" s="116">
        <v>1353</v>
      </c>
      <c r="Y31" s="112">
        <v>1425</v>
      </c>
      <c r="Z31" s="112">
        <v>1531</v>
      </c>
      <c r="AB31" s="117">
        <f t="shared" si="2"/>
        <v>0.13523540323292996</v>
      </c>
    </row>
    <row r="32" spans="1:28" ht="15.75" customHeight="1" x14ac:dyDescent="0.25">
      <c r="A32" s="63" t="str">
        <f>"Distribution of jobs per industry "&amp;"("&amp;Z2&amp;") *"</f>
        <v>Distribution of jobs per industry (2020-21)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78</v>
      </c>
      <c r="T32" s="115"/>
      <c r="U32" s="116"/>
      <c r="V32" s="116">
        <v>214</v>
      </c>
      <c r="W32" s="116">
        <v>215</v>
      </c>
      <c r="X32" s="116">
        <v>203</v>
      </c>
      <c r="Y32" s="112">
        <v>219</v>
      </c>
      <c r="Z32" s="112">
        <v>206</v>
      </c>
      <c r="AB32" s="117">
        <f t="shared" si="2"/>
        <v>1.8196272414097693E-2</v>
      </c>
    </row>
    <row r="33" spans="19:32" x14ac:dyDescent="0.25">
      <c r="S33" s="115" t="s">
        <v>79</v>
      </c>
      <c r="T33" s="115"/>
      <c r="U33" s="116"/>
      <c r="V33" s="116">
        <v>266</v>
      </c>
      <c r="W33" s="116">
        <v>306</v>
      </c>
      <c r="X33" s="116">
        <v>338</v>
      </c>
      <c r="Y33" s="112">
        <v>348</v>
      </c>
      <c r="Z33" s="112">
        <v>351</v>
      </c>
      <c r="AB33" s="117">
        <f t="shared" si="2"/>
        <v>3.1004328239554811E-2</v>
      </c>
    </row>
    <row r="34" spans="19:32" x14ac:dyDescent="0.25">
      <c r="S34" s="118" t="s">
        <v>53</v>
      </c>
      <c r="T34" s="118"/>
      <c r="U34" s="119"/>
      <c r="V34" s="119">
        <v>9907</v>
      </c>
      <c r="W34" s="119">
        <v>10398</v>
      </c>
      <c r="X34" s="119">
        <v>10607</v>
      </c>
      <c r="Y34" s="120">
        <v>10737</v>
      </c>
      <c r="Z34" s="120">
        <v>11321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87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5951</v>
      </c>
      <c r="W37" s="112">
        <v>6245</v>
      </c>
      <c r="X37" s="112">
        <v>6143</v>
      </c>
      <c r="Y37" s="112">
        <v>6286</v>
      </c>
      <c r="Z37" s="112">
        <v>6464</v>
      </c>
      <c r="AB37" s="132">
        <f>Z37/Z40*100</f>
        <v>83.181057778921627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1045</v>
      </c>
      <c r="W38" s="112">
        <v>1065</v>
      </c>
      <c r="X38" s="112">
        <v>1228</v>
      </c>
      <c r="Y38" s="112">
        <v>1283</v>
      </c>
      <c r="Z38" s="112">
        <v>1307</v>
      </c>
      <c r="AB38" s="132">
        <f>Z38/Z40*100</f>
        <v>16.818942221078366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6996</v>
      </c>
      <c r="W40" s="112">
        <v>7310</v>
      </c>
      <c r="X40" s="112">
        <v>7371</v>
      </c>
      <c r="Y40" s="112">
        <v>7569</v>
      </c>
      <c r="Z40" s="112">
        <v>7771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7</v>
      </c>
      <c r="W44" s="112">
        <v>3</v>
      </c>
      <c r="X44" s="112">
        <v>7</v>
      </c>
      <c r="Y44" s="112">
        <v>4</v>
      </c>
      <c r="Z44" s="112">
        <v>4</v>
      </c>
    </row>
    <row r="45" spans="19:32" x14ac:dyDescent="0.25">
      <c r="S45" s="115" t="s">
        <v>37</v>
      </c>
      <c r="T45" s="115"/>
      <c r="U45" s="112"/>
      <c r="V45" s="112">
        <v>108</v>
      </c>
      <c r="W45" s="112">
        <v>115</v>
      </c>
      <c r="X45" s="112">
        <v>112</v>
      </c>
      <c r="Y45" s="112">
        <v>113</v>
      </c>
      <c r="Z45" s="112">
        <v>134</v>
      </c>
    </row>
    <row r="46" spans="19:32" x14ac:dyDescent="0.25">
      <c r="S46" s="115" t="s">
        <v>38</v>
      </c>
      <c r="T46" s="115"/>
      <c r="U46" s="112"/>
      <c r="V46" s="112">
        <v>303</v>
      </c>
      <c r="W46" s="112">
        <v>299</v>
      </c>
      <c r="X46" s="112">
        <v>303</v>
      </c>
      <c r="Y46" s="112">
        <v>281</v>
      </c>
      <c r="Z46" s="112">
        <v>328</v>
      </c>
    </row>
    <row r="47" spans="19:32" x14ac:dyDescent="0.25">
      <c r="S47" s="115" t="s">
        <v>39</v>
      </c>
      <c r="T47" s="115"/>
      <c r="U47" s="112"/>
      <c r="V47" s="112">
        <v>457</v>
      </c>
      <c r="W47" s="112">
        <v>536</v>
      </c>
      <c r="X47" s="112">
        <v>454</v>
      </c>
      <c r="Y47" s="112">
        <v>457</v>
      </c>
      <c r="Z47" s="112">
        <v>455</v>
      </c>
    </row>
    <row r="48" spans="19:32" x14ac:dyDescent="0.25">
      <c r="S48" s="115" t="s">
        <v>40</v>
      </c>
      <c r="T48" s="115"/>
      <c r="U48" s="112"/>
      <c r="V48" s="112">
        <v>398</v>
      </c>
      <c r="W48" s="112">
        <v>474</v>
      </c>
      <c r="X48" s="112">
        <v>530</v>
      </c>
      <c r="Y48" s="112">
        <v>566</v>
      </c>
      <c r="Z48" s="112">
        <v>667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461</v>
      </c>
      <c r="W49" s="112">
        <v>490</v>
      </c>
      <c r="X49" s="112">
        <v>517</v>
      </c>
      <c r="Y49" s="112">
        <v>588</v>
      </c>
      <c r="Z49" s="112">
        <v>533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Benalla (2020-21)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337</v>
      </c>
      <c r="W50" s="112">
        <v>360</v>
      </c>
      <c r="X50" s="112">
        <v>350</v>
      </c>
      <c r="Y50" s="112">
        <v>386</v>
      </c>
      <c r="Z50" s="112">
        <v>495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384</v>
      </c>
      <c r="W51" s="112">
        <v>381</v>
      </c>
      <c r="X51" s="112">
        <v>384</v>
      </c>
      <c r="Y51" s="112">
        <v>382</v>
      </c>
      <c r="Z51" s="112">
        <v>378</v>
      </c>
    </row>
    <row r="52" spans="1:26" ht="15" customHeight="1" x14ac:dyDescent="0.25">
      <c r="S52" s="115" t="s">
        <v>44</v>
      </c>
      <c r="T52" s="115"/>
      <c r="U52" s="112"/>
      <c r="V52" s="112">
        <v>444</v>
      </c>
      <c r="W52" s="112">
        <v>454</v>
      </c>
      <c r="X52" s="112">
        <v>450</v>
      </c>
      <c r="Y52" s="112">
        <v>448</v>
      </c>
      <c r="Z52" s="112">
        <v>437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500</v>
      </c>
      <c r="W53" s="112">
        <v>517</v>
      </c>
      <c r="X53" s="112">
        <v>478</v>
      </c>
      <c r="Y53" s="112">
        <v>465</v>
      </c>
      <c r="Z53" s="112">
        <v>488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602</v>
      </c>
      <c r="W54" s="112">
        <v>619</v>
      </c>
      <c r="X54" s="112">
        <v>602</v>
      </c>
      <c r="Y54" s="112">
        <v>529</v>
      </c>
      <c r="Z54" s="112">
        <v>536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468</v>
      </c>
      <c r="W55" s="112">
        <v>532</v>
      </c>
      <c r="X55" s="112">
        <v>539</v>
      </c>
      <c r="Y55" s="112">
        <v>548</v>
      </c>
      <c r="Z55" s="112">
        <v>545</v>
      </c>
    </row>
    <row r="56" spans="1:26" ht="15" customHeight="1" x14ac:dyDescent="0.25">
      <c r="S56" s="115" t="s">
        <v>48</v>
      </c>
      <c r="T56" s="115"/>
      <c r="U56" s="112"/>
      <c r="V56" s="112">
        <v>308</v>
      </c>
      <c r="W56" s="112">
        <v>297</v>
      </c>
      <c r="X56" s="112">
        <v>327</v>
      </c>
      <c r="Y56" s="112">
        <v>323</v>
      </c>
      <c r="Z56" s="112">
        <v>363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128</v>
      </c>
      <c r="W57" s="112">
        <v>128</v>
      </c>
      <c r="X57" s="112">
        <v>150</v>
      </c>
      <c r="Y57" s="112">
        <v>170</v>
      </c>
      <c r="Z57" s="112">
        <v>175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60</v>
      </c>
      <c r="W58" s="112">
        <v>81</v>
      </c>
      <c r="X58" s="112">
        <v>62</v>
      </c>
      <c r="Y58" s="112">
        <v>65</v>
      </c>
      <c r="Z58" s="112">
        <v>67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24</v>
      </c>
      <c r="W59" s="112">
        <v>33</v>
      </c>
      <c r="X59" s="112">
        <v>28</v>
      </c>
      <c r="Y59" s="112">
        <v>32</v>
      </c>
      <c r="Z59" s="112">
        <v>33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27</v>
      </c>
      <c r="W60" s="112">
        <v>30</v>
      </c>
      <c r="X60" s="112">
        <v>21</v>
      </c>
      <c r="Y60" s="112">
        <v>24</v>
      </c>
      <c r="Z60" s="112">
        <v>21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5003</v>
      </c>
      <c r="W61" s="112">
        <v>5339</v>
      </c>
      <c r="X61" s="112">
        <v>5316</v>
      </c>
      <c r="Y61" s="112">
        <v>5396</v>
      </c>
      <c r="Z61" s="112">
        <v>5659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5</v>
      </c>
      <c r="X63" s="112">
        <v>0</v>
      </c>
      <c r="Y63" s="112">
        <v>0</v>
      </c>
      <c r="Z63" s="112">
        <v>6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136</v>
      </c>
      <c r="W64" s="112">
        <v>101</v>
      </c>
      <c r="X64" s="112">
        <v>127</v>
      </c>
      <c r="Y64" s="112">
        <v>125</v>
      </c>
      <c r="Z64" s="112">
        <v>167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Benalla (2020-21)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293</v>
      </c>
      <c r="W65" s="112">
        <v>331</v>
      </c>
      <c r="X65" s="112">
        <v>334</v>
      </c>
      <c r="Y65" s="112">
        <v>338</v>
      </c>
      <c r="Z65" s="112">
        <v>326</v>
      </c>
    </row>
    <row r="66" spans="1:26" x14ac:dyDescent="0.25">
      <c r="S66" s="115" t="s">
        <v>39</v>
      </c>
      <c r="T66" s="115"/>
      <c r="U66" s="112"/>
      <c r="V66" s="112">
        <v>445</v>
      </c>
      <c r="W66" s="112">
        <v>433</v>
      </c>
      <c r="X66" s="112">
        <v>390</v>
      </c>
      <c r="Y66" s="112">
        <v>415</v>
      </c>
      <c r="Z66" s="112">
        <v>486</v>
      </c>
    </row>
    <row r="67" spans="1:26" x14ac:dyDescent="0.25">
      <c r="S67" s="115" t="s">
        <v>40</v>
      </c>
      <c r="T67" s="115"/>
      <c r="U67" s="112"/>
      <c r="V67" s="112">
        <v>458</v>
      </c>
      <c r="W67" s="112">
        <v>477</v>
      </c>
      <c r="X67" s="112">
        <v>480</v>
      </c>
      <c r="Y67" s="112">
        <v>498</v>
      </c>
      <c r="Z67" s="112">
        <v>525</v>
      </c>
    </row>
    <row r="68" spans="1:26" x14ac:dyDescent="0.25">
      <c r="S68" s="115" t="s">
        <v>41</v>
      </c>
      <c r="T68" s="115"/>
      <c r="U68" s="112"/>
      <c r="V68" s="112">
        <v>371</v>
      </c>
      <c r="W68" s="112">
        <v>388</v>
      </c>
      <c r="X68" s="112">
        <v>394</v>
      </c>
      <c r="Y68" s="112">
        <v>462</v>
      </c>
      <c r="Z68" s="112">
        <v>488</v>
      </c>
    </row>
    <row r="69" spans="1:26" x14ac:dyDescent="0.25">
      <c r="S69" s="115" t="s">
        <v>42</v>
      </c>
      <c r="T69" s="115"/>
      <c r="U69" s="112"/>
      <c r="V69" s="112">
        <v>359</v>
      </c>
      <c r="W69" s="112">
        <v>373</v>
      </c>
      <c r="X69" s="112">
        <v>414</v>
      </c>
      <c r="Y69" s="112">
        <v>384</v>
      </c>
      <c r="Z69" s="112">
        <v>464</v>
      </c>
    </row>
    <row r="70" spans="1:26" x14ac:dyDescent="0.25">
      <c r="S70" s="115" t="s">
        <v>43</v>
      </c>
      <c r="T70" s="115"/>
      <c r="U70" s="112"/>
      <c r="V70" s="112">
        <v>382</v>
      </c>
      <c r="W70" s="112">
        <v>380</v>
      </c>
      <c r="X70" s="112">
        <v>414</v>
      </c>
      <c r="Y70" s="112">
        <v>411</v>
      </c>
      <c r="Z70" s="112">
        <v>456</v>
      </c>
    </row>
    <row r="71" spans="1:26" x14ac:dyDescent="0.25">
      <c r="S71" s="115" t="s">
        <v>44</v>
      </c>
      <c r="T71" s="115"/>
      <c r="U71" s="112"/>
      <c r="V71" s="112">
        <v>505</v>
      </c>
      <c r="W71" s="112">
        <v>513</v>
      </c>
      <c r="X71" s="112">
        <v>519</v>
      </c>
      <c r="Y71" s="112">
        <v>520</v>
      </c>
      <c r="Z71" s="112">
        <v>483</v>
      </c>
    </row>
    <row r="72" spans="1:26" x14ac:dyDescent="0.25">
      <c r="S72" s="115" t="s">
        <v>45</v>
      </c>
      <c r="T72" s="115"/>
      <c r="U72" s="112"/>
      <c r="V72" s="112">
        <v>547</v>
      </c>
      <c r="W72" s="112">
        <v>567</v>
      </c>
      <c r="X72" s="112">
        <v>567</v>
      </c>
      <c r="Y72" s="112">
        <v>559</v>
      </c>
      <c r="Z72" s="112">
        <v>581</v>
      </c>
    </row>
    <row r="73" spans="1:26" x14ac:dyDescent="0.25">
      <c r="S73" s="115" t="s">
        <v>46</v>
      </c>
      <c r="T73" s="115"/>
      <c r="U73" s="112"/>
      <c r="V73" s="112">
        <v>574</v>
      </c>
      <c r="W73" s="112">
        <v>631</v>
      </c>
      <c r="X73" s="112">
        <v>674</v>
      </c>
      <c r="Y73" s="112">
        <v>637</v>
      </c>
      <c r="Z73" s="112">
        <v>625</v>
      </c>
    </row>
    <row r="74" spans="1:26" x14ac:dyDescent="0.25">
      <c r="S74" s="115" t="s">
        <v>47</v>
      </c>
      <c r="T74" s="115"/>
      <c r="U74" s="112"/>
      <c r="V74" s="112">
        <v>443</v>
      </c>
      <c r="W74" s="112">
        <v>439</v>
      </c>
      <c r="X74" s="112">
        <v>490</v>
      </c>
      <c r="Y74" s="112">
        <v>485</v>
      </c>
      <c r="Z74" s="112">
        <v>532</v>
      </c>
    </row>
    <row r="75" spans="1:26" x14ac:dyDescent="0.25">
      <c r="S75" s="115" t="s">
        <v>48</v>
      </c>
      <c r="T75" s="115"/>
      <c r="U75" s="112"/>
      <c r="V75" s="112">
        <v>214</v>
      </c>
      <c r="W75" s="112">
        <v>244</v>
      </c>
      <c r="X75" s="112">
        <v>283</v>
      </c>
      <c r="Y75" s="112">
        <v>286</v>
      </c>
      <c r="Z75" s="112">
        <v>303</v>
      </c>
    </row>
    <row r="76" spans="1:26" x14ac:dyDescent="0.25">
      <c r="S76" s="115" t="s">
        <v>49</v>
      </c>
      <c r="T76" s="115"/>
      <c r="U76" s="112"/>
      <c r="V76" s="112">
        <v>82</v>
      </c>
      <c r="W76" s="112">
        <v>87</v>
      </c>
      <c r="X76" s="112">
        <v>111</v>
      </c>
      <c r="Y76" s="112">
        <v>117</v>
      </c>
      <c r="Z76" s="112">
        <v>112</v>
      </c>
    </row>
    <row r="77" spans="1:26" x14ac:dyDescent="0.25">
      <c r="S77" s="115" t="s">
        <v>50</v>
      </c>
      <c r="T77" s="115"/>
      <c r="U77" s="112"/>
      <c r="V77" s="112">
        <v>49</v>
      </c>
      <c r="W77" s="112">
        <v>53</v>
      </c>
      <c r="X77" s="112">
        <v>43</v>
      </c>
      <c r="Y77" s="112">
        <v>42</v>
      </c>
      <c r="Z77" s="112">
        <v>48</v>
      </c>
    </row>
    <row r="78" spans="1:26" x14ac:dyDescent="0.25">
      <c r="S78" s="115" t="s">
        <v>51</v>
      </c>
      <c r="T78" s="115"/>
      <c r="U78" s="112"/>
      <c r="V78" s="112">
        <v>22</v>
      </c>
      <c r="W78" s="112">
        <v>29</v>
      </c>
      <c r="X78" s="112">
        <v>34</v>
      </c>
      <c r="Y78" s="112">
        <v>31</v>
      </c>
      <c r="Z78" s="112">
        <v>30</v>
      </c>
    </row>
    <row r="79" spans="1:26" x14ac:dyDescent="0.25">
      <c r="S79" s="115" t="s">
        <v>52</v>
      </c>
      <c r="T79" s="115"/>
      <c r="U79" s="112"/>
      <c r="V79" s="112">
        <v>19</v>
      </c>
      <c r="W79" s="112">
        <v>24</v>
      </c>
      <c r="X79" s="112">
        <v>20</v>
      </c>
      <c r="Y79" s="112">
        <v>19</v>
      </c>
      <c r="Z79" s="112">
        <v>22</v>
      </c>
    </row>
    <row r="80" spans="1:26" x14ac:dyDescent="0.25">
      <c r="S80" s="118" t="s">
        <v>53</v>
      </c>
      <c r="T80" s="118"/>
      <c r="U80" s="112"/>
      <c r="V80" s="112">
        <v>4902</v>
      </c>
      <c r="W80" s="112">
        <v>5058</v>
      </c>
      <c r="X80" s="112">
        <v>5287</v>
      </c>
      <c r="Y80" s="112">
        <v>5341</v>
      </c>
      <c r="Z80" s="112">
        <v>5654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Benalla</v>
      </c>
      <c r="D83" s="144"/>
      <c r="E83" s="144"/>
      <c r="F83" s="144"/>
      <c r="G83" s="144"/>
      <c r="H83" s="47"/>
      <c r="I83" s="47"/>
      <c r="J83" s="145" t="str">
        <f>'State data for spotlight'!A1</f>
        <v>Victoria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342</v>
      </c>
      <c r="W83" s="112">
        <v>368</v>
      </c>
      <c r="X83" s="112">
        <v>354</v>
      </c>
      <c r="Y83" s="112">
        <v>368</v>
      </c>
      <c r="Z83" s="112">
        <v>345</v>
      </c>
      <c r="AD83" s="117"/>
    </row>
    <row r="84" spans="1:30" ht="15" customHeight="1" x14ac:dyDescent="0.25">
      <c r="A84" s="46"/>
      <c r="B84" s="46"/>
      <c r="C84" s="48"/>
      <c r="D84" s="139" t="s">
        <v>0</v>
      </c>
      <c r="E84" s="139"/>
      <c r="F84" s="139" t="s">
        <v>201</v>
      </c>
      <c r="G84" s="139"/>
      <c r="H84" s="48"/>
      <c r="I84" s="48"/>
      <c r="J84" s="48"/>
      <c r="K84" s="48"/>
      <c r="L84" s="139" t="s">
        <v>0</v>
      </c>
      <c r="M84" s="139"/>
      <c r="N84" s="139" t="s">
        <v>201</v>
      </c>
      <c r="O84" s="139"/>
      <c r="S84" s="115" t="s">
        <v>57</v>
      </c>
      <c r="T84" s="115"/>
      <c r="U84" s="112"/>
      <c r="V84" s="112">
        <v>328</v>
      </c>
      <c r="W84" s="112">
        <v>322</v>
      </c>
      <c r="X84" s="112">
        <v>332</v>
      </c>
      <c r="Y84" s="112">
        <v>335</v>
      </c>
      <c r="Z84" s="112">
        <v>332</v>
      </c>
    </row>
    <row r="85" spans="1:30" ht="15" customHeight="1" x14ac:dyDescent="0.25">
      <c r="A85" s="46"/>
      <c r="B85" s="46"/>
      <c r="C85" s="58" t="s">
        <v>1</v>
      </c>
      <c r="D85" s="139" t="s">
        <v>2</v>
      </c>
      <c r="E85" s="139"/>
      <c r="F85" s="139" t="str">
        <f>"since "&amp;$V$2</f>
        <v>since 2016-17</v>
      </c>
      <c r="G85" s="139"/>
      <c r="H85" s="48"/>
      <c r="I85" s="48"/>
      <c r="J85" s="48"/>
      <c r="K85" s="58" t="s">
        <v>1</v>
      </c>
      <c r="L85" s="139" t="s">
        <v>2</v>
      </c>
      <c r="M85" s="139"/>
      <c r="N85" s="139" t="str">
        <f>"since "&amp;$V$2</f>
        <v>since 2016-17</v>
      </c>
      <c r="O85" s="139"/>
      <c r="S85" s="115" t="s">
        <v>195</v>
      </c>
      <c r="T85" s="115"/>
      <c r="U85" s="112"/>
      <c r="V85" s="112">
        <v>644</v>
      </c>
      <c r="W85" s="112">
        <v>668</v>
      </c>
      <c r="X85" s="112">
        <v>664</v>
      </c>
      <c r="Y85" s="112">
        <v>683</v>
      </c>
      <c r="Z85" s="112">
        <v>717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11,321</v>
      </c>
      <c r="D86" s="96">
        <f t="shared" ref="D86:D91" si="4">AD4</f>
        <v>5.4293164462656085E-2</v>
      </c>
      <c r="E86" s="97">
        <f t="shared" ref="E86:E91" si="5">AD4</f>
        <v>5.4293164462656085E-2</v>
      </c>
      <c r="F86" s="96">
        <f t="shared" ref="F86:F91" si="6">AF4</f>
        <v>0.14295810196870273</v>
      </c>
      <c r="G86" s="97">
        <f t="shared" ref="G86:G91" si="7">AF4</f>
        <v>0.14295810196870273</v>
      </c>
      <c r="H86" s="57"/>
      <c r="I86" s="57"/>
      <c r="J86" s="140" t="str">
        <f>'State data for spotlight'!J4</f>
        <v>5,274,707</v>
      </c>
      <c r="K86" s="140"/>
      <c r="L86" s="96">
        <f>'State data for spotlight'!L4</f>
        <v>1.4421743640712803E-2</v>
      </c>
      <c r="M86" s="97">
        <f>'State data for spotlight'!L4</f>
        <v>1.4421743640712803E-2</v>
      </c>
      <c r="N86" s="96">
        <f>'State data for spotlight'!N4</f>
        <v>8.438148994686534E-2</v>
      </c>
      <c r="O86" s="97">
        <f>'State data for spotlight'!N4</f>
        <v>8.438148994686534E-2</v>
      </c>
      <c r="S86" s="115" t="s">
        <v>196</v>
      </c>
      <c r="T86" s="115"/>
      <c r="U86" s="112"/>
      <c r="V86" s="112">
        <v>170</v>
      </c>
      <c r="W86" s="112">
        <v>173</v>
      </c>
      <c r="X86" s="112">
        <v>176</v>
      </c>
      <c r="Y86" s="112">
        <v>173</v>
      </c>
      <c r="Z86" s="112">
        <v>175</v>
      </c>
    </row>
    <row r="87" spans="1:30" ht="15" customHeight="1" x14ac:dyDescent="0.25">
      <c r="A87" s="98" t="s">
        <v>4</v>
      </c>
      <c r="B87" s="49"/>
      <c r="C87" s="57" t="str">
        <f t="shared" si="3"/>
        <v>5,659</v>
      </c>
      <c r="D87" s="96">
        <f t="shared" si="4"/>
        <v>4.8545488234204237E-2</v>
      </c>
      <c r="E87" s="97">
        <f t="shared" si="5"/>
        <v>4.8545488234204237E-2</v>
      </c>
      <c r="F87" s="96">
        <f t="shared" si="6"/>
        <v>0.13044346783859373</v>
      </c>
      <c r="G87" s="97">
        <f t="shared" si="7"/>
        <v>0.13044346783859373</v>
      </c>
      <c r="H87" s="57"/>
      <c r="I87" s="57"/>
      <c r="J87" s="140" t="str">
        <f>'State data for spotlight'!J5</f>
        <v>2,678,317</v>
      </c>
      <c r="K87" s="140"/>
      <c r="L87" s="96">
        <f>'State data for spotlight'!L5</f>
        <v>7.6054295905234603E-3</v>
      </c>
      <c r="M87" s="97">
        <f>'State data for spotlight'!L5</f>
        <v>7.6054295905234603E-3</v>
      </c>
      <c r="N87" s="96">
        <f>'State data for spotlight'!N5</f>
        <v>7.1082164833552008E-2</v>
      </c>
      <c r="O87" s="97">
        <f>'State data for spotlight'!N5</f>
        <v>7.1082164833552008E-2</v>
      </c>
      <c r="S87" s="115" t="s">
        <v>197</v>
      </c>
      <c r="T87" s="115"/>
      <c r="U87" s="112"/>
      <c r="V87" s="112">
        <v>113</v>
      </c>
      <c r="W87" s="112">
        <v>102</v>
      </c>
      <c r="X87" s="112">
        <v>107</v>
      </c>
      <c r="Y87" s="112">
        <v>106</v>
      </c>
      <c r="Z87" s="112">
        <v>113</v>
      </c>
    </row>
    <row r="88" spans="1:30" ht="15" customHeight="1" x14ac:dyDescent="0.25">
      <c r="A88" s="98" t="s">
        <v>5</v>
      </c>
      <c r="B88" s="49"/>
      <c r="C88" s="57" t="str">
        <f t="shared" si="3"/>
        <v>5,654</v>
      </c>
      <c r="D88" s="96">
        <f t="shared" si="4"/>
        <v>5.9396664792954912E-2</v>
      </c>
      <c r="E88" s="97">
        <f t="shared" si="5"/>
        <v>5.9396664792954912E-2</v>
      </c>
      <c r="F88" s="96">
        <f t="shared" si="6"/>
        <v>0.15340677274581793</v>
      </c>
      <c r="G88" s="97">
        <f t="shared" si="7"/>
        <v>0.15340677274581793</v>
      </c>
      <c r="H88" s="57"/>
      <c r="I88" s="57"/>
      <c r="J88" s="140" t="str">
        <f>'State data for spotlight'!J6</f>
        <v>2,593,620</v>
      </c>
      <c r="K88" s="140"/>
      <c r="L88" s="96">
        <f>'State data for spotlight'!L6</f>
        <v>2.0458990541862843E-2</v>
      </c>
      <c r="M88" s="97">
        <f>'State data for spotlight'!L6</f>
        <v>2.0458990541862843E-2</v>
      </c>
      <c r="N88" s="96">
        <f>'State data for spotlight'!N6</f>
        <v>9.7278654845571522E-2</v>
      </c>
      <c r="O88" s="97">
        <f>'State data for spotlight'!N6</f>
        <v>9.7278654845571522E-2</v>
      </c>
      <c r="S88" s="115" t="s">
        <v>198</v>
      </c>
      <c r="T88" s="115"/>
      <c r="U88" s="112"/>
      <c r="V88" s="112">
        <v>147</v>
      </c>
      <c r="W88" s="112">
        <v>164</v>
      </c>
      <c r="X88" s="112">
        <v>157</v>
      </c>
      <c r="Y88" s="112">
        <v>175</v>
      </c>
      <c r="Z88" s="112">
        <v>156</v>
      </c>
    </row>
    <row r="89" spans="1:30" ht="15" customHeight="1" x14ac:dyDescent="0.25">
      <c r="A89" s="49" t="s">
        <v>6</v>
      </c>
      <c r="B89" s="49"/>
      <c r="C89" s="57" t="str">
        <f t="shared" si="3"/>
        <v>7,766</v>
      </c>
      <c r="D89" s="96">
        <f t="shared" si="4"/>
        <v>2.643404705260366E-2</v>
      </c>
      <c r="E89" s="97">
        <f t="shared" si="5"/>
        <v>2.643404705260366E-2</v>
      </c>
      <c r="F89" s="96">
        <f t="shared" si="6"/>
        <v>0.10958708386912419</v>
      </c>
      <c r="G89" s="97">
        <f t="shared" si="7"/>
        <v>0.10958708386912419</v>
      </c>
      <c r="H89" s="57"/>
      <c r="I89" s="57"/>
      <c r="J89" s="140" t="str">
        <f>'State data for spotlight'!J7</f>
        <v>3,674,745</v>
      </c>
      <c r="K89" s="140"/>
      <c r="L89" s="96">
        <f>'State data for spotlight'!L7</f>
        <v>-4.8048916624486848E-3</v>
      </c>
      <c r="M89" s="97">
        <f>'State data for spotlight'!L7</f>
        <v>-4.8048916624486848E-3</v>
      </c>
      <c r="N89" s="96">
        <f>'State data for spotlight'!N7</f>
        <v>6.9960159780158238E-2</v>
      </c>
      <c r="O89" s="97">
        <f>'State data for spotlight'!N7</f>
        <v>6.9960159780158238E-2</v>
      </c>
      <c r="S89" s="115" t="s">
        <v>199</v>
      </c>
      <c r="T89" s="115"/>
      <c r="U89" s="112"/>
      <c r="V89" s="112">
        <v>415</v>
      </c>
      <c r="W89" s="112">
        <v>445</v>
      </c>
      <c r="X89" s="112">
        <v>448</v>
      </c>
      <c r="Y89" s="112">
        <v>476</v>
      </c>
      <c r="Z89" s="112">
        <v>480</v>
      </c>
    </row>
    <row r="90" spans="1:30" ht="15" customHeight="1" x14ac:dyDescent="0.25">
      <c r="A90" s="49" t="s">
        <v>98</v>
      </c>
      <c r="B90" s="49"/>
      <c r="C90" s="57" t="str">
        <f t="shared" si="3"/>
        <v>$42,251</v>
      </c>
      <c r="D90" s="96">
        <f t="shared" si="4"/>
        <v>4.2959511454693011E-2</v>
      </c>
      <c r="E90" s="97">
        <f t="shared" si="5"/>
        <v>4.2959511454693011E-2</v>
      </c>
      <c r="F90" s="96">
        <f t="shared" si="6"/>
        <v>0.17663974601760057</v>
      </c>
      <c r="G90" s="97">
        <f t="shared" si="7"/>
        <v>0.17663974601760057</v>
      </c>
      <c r="H90" s="57"/>
      <c r="I90" s="57"/>
      <c r="J90" s="57"/>
      <c r="K90" s="57" t="str">
        <f>'State data for spotlight'!J8</f>
        <v>$47,209</v>
      </c>
      <c r="L90" s="96">
        <f>'State data for spotlight'!L8</f>
        <v>5.506898121546655E-2</v>
      </c>
      <c r="M90" s="97">
        <f>'State data for spotlight'!L8</f>
        <v>5.506898121546655E-2</v>
      </c>
      <c r="N90" s="96">
        <f>'State data for spotlight'!N8</f>
        <v>0.1204561491199776</v>
      </c>
      <c r="O90" s="97">
        <f>'State data for spotlight'!N8</f>
        <v>0.1204561491199776</v>
      </c>
      <c r="S90" s="115" t="s">
        <v>58</v>
      </c>
      <c r="T90" s="115"/>
      <c r="U90" s="112"/>
      <c r="V90" s="112">
        <v>529</v>
      </c>
      <c r="W90" s="112">
        <v>600</v>
      </c>
      <c r="X90" s="112">
        <v>614</v>
      </c>
      <c r="Y90" s="112">
        <v>645</v>
      </c>
      <c r="Z90" s="112">
        <v>677</v>
      </c>
    </row>
    <row r="91" spans="1:30" ht="15" customHeight="1" x14ac:dyDescent="0.25">
      <c r="A91" s="49" t="s">
        <v>7</v>
      </c>
      <c r="B91" s="49"/>
      <c r="C91" s="57" t="str">
        <f t="shared" si="3"/>
        <v>$401.6 mil</v>
      </c>
      <c r="D91" s="96">
        <f t="shared" si="4"/>
        <v>8.8091430411860072E-2</v>
      </c>
      <c r="E91" s="97">
        <f t="shared" si="5"/>
        <v>8.8091430411860072E-2</v>
      </c>
      <c r="F91" s="96">
        <f t="shared" si="6"/>
        <v>0.30368643276842566</v>
      </c>
      <c r="G91" s="97">
        <f t="shared" si="7"/>
        <v>0.30368643276842566</v>
      </c>
      <c r="H91" s="57"/>
      <c r="I91" s="57"/>
      <c r="J91" s="57"/>
      <c r="K91" s="57" t="str">
        <f>'State data for spotlight'!J9</f>
        <v>$245.4 bil</v>
      </c>
      <c r="L91" s="96">
        <f>'State data for spotlight'!L9</f>
        <v>4.7371657837374626E-2</v>
      </c>
      <c r="M91" s="97">
        <f>'State data for spotlight'!L9</f>
        <v>4.7371657837374626E-2</v>
      </c>
      <c r="N91" s="96">
        <f>'State data for spotlight'!N9</f>
        <v>0.24227335855331145</v>
      </c>
      <c r="O91" s="97">
        <f>'State data for spotlight'!N9</f>
        <v>0.24227335855331145</v>
      </c>
      <c r="S91" s="118" t="s">
        <v>53</v>
      </c>
      <c r="T91" s="118"/>
      <c r="U91" s="112"/>
      <c r="V91" s="112">
        <v>3634</v>
      </c>
      <c r="W91" s="112">
        <v>3800</v>
      </c>
      <c r="X91" s="112">
        <v>3774</v>
      </c>
      <c r="Y91" s="112">
        <v>3893</v>
      </c>
      <c r="Z91" s="112">
        <v>3993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5" t="s">
        <v>202</v>
      </c>
      <c r="S93" s="115" t="s">
        <v>56</v>
      </c>
      <c r="T93" s="115"/>
      <c r="U93" s="112"/>
      <c r="V93" s="112">
        <v>206</v>
      </c>
      <c r="W93" s="112">
        <v>250</v>
      </c>
      <c r="X93" s="112">
        <v>243</v>
      </c>
      <c r="Y93" s="112">
        <v>249</v>
      </c>
      <c r="Z93" s="112">
        <v>273</v>
      </c>
    </row>
    <row r="94" spans="1:30" ht="15" customHeight="1" x14ac:dyDescent="0.25">
      <c r="A94" s="136" t="s">
        <v>203</v>
      </c>
      <c r="S94" s="115" t="s">
        <v>57</v>
      </c>
      <c r="T94" s="115"/>
      <c r="U94" s="112"/>
      <c r="V94" s="112">
        <v>640</v>
      </c>
      <c r="W94" s="112">
        <v>664</v>
      </c>
      <c r="X94" s="112">
        <v>680</v>
      </c>
      <c r="Y94" s="112">
        <v>695</v>
      </c>
      <c r="Z94" s="112">
        <v>686</v>
      </c>
    </row>
    <row r="95" spans="1:30" ht="15" customHeight="1" x14ac:dyDescent="0.25">
      <c r="A95" s="134" t="s">
        <v>286</v>
      </c>
      <c r="S95" s="115" t="s">
        <v>195</v>
      </c>
      <c r="T95" s="115"/>
      <c r="U95" s="112"/>
      <c r="V95" s="112">
        <v>119</v>
      </c>
      <c r="W95" s="112">
        <v>136</v>
      </c>
      <c r="X95" s="112">
        <v>130</v>
      </c>
      <c r="Y95" s="112">
        <v>131</v>
      </c>
      <c r="Z95" s="112">
        <v>126</v>
      </c>
    </row>
    <row r="96" spans="1:30" ht="15" customHeight="1" x14ac:dyDescent="0.25">
      <c r="A96" s="135" t="s">
        <v>278</v>
      </c>
      <c r="S96" s="115" t="s">
        <v>196</v>
      </c>
      <c r="T96" s="115"/>
      <c r="U96" s="112"/>
      <c r="V96" s="112">
        <v>508</v>
      </c>
      <c r="W96" s="112">
        <v>531</v>
      </c>
      <c r="X96" s="112">
        <v>569</v>
      </c>
      <c r="Y96" s="112">
        <v>619</v>
      </c>
      <c r="Z96" s="112">
        <v>648</v>
      </c>
    </row>
    <row r="97" spans="1:32" ht="15" customHeight="1" x14ac:dyDescent="0.25">
      <c r="A97" s="134" t="s">
        <v>290</v>
      </c>
      <c r="S97" s="115" t="s">
        <v>197</v>
      </c>
      <c r="T97" s="115"/>
      <c r="U97" s="112"/>
      <c r="V97" s="112">
        <v>537</v>
      </c>
      <c r="W97" s="112">
        <v>535</v>
      </c>
      <c r="X97" s="112">
        <v>540</v>
      </c>
      <c r="Y97" s="112">
        <v>542</v>
      </c>
      <c r="Z97" s="112">
        <v>530</v>
      </c>
    </row>
    <row r="98" spans="1:32" ht="15" customHeight="1" x14ac:dyDescent="0.25">
      <c r="A98" s="134" t="s">
        <v>291</v>
      </c>
      <c r="S98" s="115" t="s">
        <v>198</v>
      </c>
      <c r="T98" s="115"/>
      <c r="U98" s="112"/>
      <c r="V98" s="112">
        <v>320</v>
      </c>
      <c r="W98" s="112">
        <v>338</v>
      </c>
      <c r="X98" s="112">
        <v>338</v>
      </c>
      <c r="Y98" s="112">
        <v>351</v>
      </c>
      <c r="Z98" s="112">
        <v>339</v>
      </c>
    </row>
    <row r="99" spans="1:32" ht="15" customHeight="1" x14ac:dyDescent="0.25">
      <c r="S99" s="115" t="s">
        <v>199</v>
      </c>
      <c r="T99" s="115"/>
      <c r="U99" s="112"/>
      <c r="V99" s="112">
        <v>26</v>
      </c>
      <c r="W99" s="112">
        <v>37</v>
      </c>
      <c r="X99" s="112">
        <v>47</v>
      </c>
      <c r="Y99" s="112">
        <v>44</v>
      </c>
      <c r="Z99" s="112">
        <v>37</v>
      </c>
    </row>
    <row r="100" spans="1:32" ht="15" customHeight="1" x14ac:dyDescent="0.25">
      <c r="S100" s="115" t="s">
        <v>58</v>
      </c>
      <c r="T100" s="115"/>
      <c r="U100" s="112"/>
      <c r="V100" s="112">
        <v>264</v>
      </c>
      <c r="W100" s="112">
        <v>300</v>
      </c>
      <c r="X100" s="112">
        <v>338</v>
      </c>
      <c r="Y100" s="112">
        <v>331</v>
      </c>
      <c r="Z100" s="112">
        <v>365</v>
      </c>
    </row>
    <row r="101" spans="1:32" x14ac:dyDescent="0.25">
      <c r="A101" s="18"/>
      <c r="S101" s="118" t="s">
        <v>53</v>
      </c>
      <c r="T101" s="118"/>
      <c r="U101" s="112"/>
      <c r="V101" s="112">
        <v>3363</v>
      </c>
      <c r="W101" s="112">
        <v>3513</v>
      </c>
      <c r="X101" s="112">
        <v>3598</v>
      </c>
      <c r="Y101" s="112">
        <v>3673</v>
      </c>
      <c r="Z101" s="112">
        <v>3771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90</v>
      </c>
      <c r="W103" s="106" t="s">
        <v>194</v>
      </c>
      <c r="X103" s="106" t="s">
        <v>204</v>
      </c>
      <c r="Y103" s="106" t="s">
        <v>281</v>
      </c>
      <c r="Z103" s="106" t="s">
        <v>287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6702</v>
      </c>
      <c r="W104" s="112">
        <v>7052</v>
      </c>
      <c r="X104" s="112">
        <v>7217</v>
      </c>
      <c r="Y104" s="112">
        <v>7802</v>
      </c>
      <c r="Z104" s="112">
        <v>7802</v>
      </c>
      <c r="AB104" s="109" t="str">
        <f>TEXT(Z104,"###,###")</f>
        <v>7,802</v>
      </c>
      <c r="AD104" s="130">
        <f>Z104/($Z$4)*100</f>
        <v>68.916173482907865</v>
      </c>
      <c r="AF104" s="109"/>
    </row>
    <row r="105" spans="1:32" x14ac:dyDescent="0.25">
      <c r="S105" s="115" t="s">
        <v>17</v>
      </c>
      <c r="T105" s="115"/>
      <c r="U105" s="112"/>
      <c r="V105" s="112">
        <v>2027</v>
      </c>
      <c r="W105" s="112">
        <v>1927</v>
      </c>
      <c r="X105" s="112">
        <v>2129</v>
      </c>
      <c r="Y105" s="112">
        <v>2035</v>
      </c>
      <c r="Z105" s="112">
        <v>1930</v>
      </c>
      <c r="AB105" s="109" t="str">
        <f>TEXT(Z105,"###,###")</f>
        <v>1,930</v>
      </c>
      <c r="AD105" s="130">
        <f>Z105/($Z$4)*100</f>
        <v>17.047963960780848</v>
      </c>
      <c r="AF105" s="109"/>
    </row>
    <row r="106" spans="1:32" x14ac:dyDescent="0.25">
      <c r="S106" s="118" t="s">
        <v>53</v>
      </c>
      <c r="T106" s="118"/>
      <c r="U106" s="120"/>
      <c r="V106" s="120">
        <v>8729</v>
      </c>
      <c r="W106" s="120">
        <v>8979</v>
      </c>
      <c r="X106" s="120">
        <v>9346</v>
      </c>
      <c r="Y106" s="120">
        <v>9837</v>
      </c>
      <c r="Z106" s="120">
        <v>9732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1804</v>
      </c>
      <c r="W108" s="112">
        <v>2059</v>
      </c>
      <c r="X108" s="112">
        <v>1838</v>
      </c>
      <c r="Y108" s="112">
        <v>1747</v>
      </c>
      <c r="Z108" s="112">
        <v>1858</v>
      </c>
      <c r="AB108" s="109" t="str">
        <f>TEXT(Z108,"###,###")</f>
        <v>1,858</v>
      </c>
      <c r="AD108" s="130">
        <f>Z108/($Z$4)*100</f>
        <v>16.411977740482289</v>
      </c>
      <c r="AF108" s="109"/>
    </row>
    <row r="109" spans="1:32" x14ac:dyDescent="0.25">
      <c r="S109" s="115" t="s">
        <v>20</v>
      </c>
      <c r="T109" s="115"/>
      <c r="U109" s="112"/>
      <c r="V109" s="112">
        <v>1659</v>
      </c>
      <c r="W109" s="112">
        <v>1572</v>
      </c>
      <c r="X109" s="112">
        <v>1558</v>
      </c>
      <c r="Y109" s="112">
        <v>1437</v>
      </c>
      <c r="Z109" s="112">
        <v>1681</v>
      </c>
      <c r="AB109" s="109" t="str">
        <f>TEXT(Z109,"###,###")</f>
        <v>1,681</v>
      </c>
      <c r="AD109" s="130">
        <f>Z109/($Z$4)*100</f>
        <v>14.848511615581664</v>
      </c>
      <c r="AF109" s="109"/>
    </row>
    <row r="110" spans="1:32" x14ac:dyDescent="0.25">
      <c r="S110" s="115" t="s">
        <v>21</v>
      </c>
      <c r="T110" s="115"/>
      <c r="U110" s="112"/>
      <c r="V110" s="112">
        <v>1858</v>
      </c>
      <c r="W110" s="112">
        <v>1962</v>
      </c>
      <c r="X110" s="112">
        <v>2274</v>
      </c>
      <c r="Y110" s="112">
        <v>2567</v>
      </c>
      <c r="Z110" s="112">
        <v>2558</v>
      </c>
      <c r="AB110" s="109" t="str">
        <f>TEXT(Z110,"###,###")</f>
        <v>2,558</v>
      </c>
      <c r="AD110" s="130">
        <f>Z110/($Z$4)*100</f>
        <v>22.59517710449607</v>
      </c>
      <c r="AF110" s="109"/>
    </row>
    <row r="111" spans="1:32" x14ac:dyDescent="0.25">
      <c r="S111" s="115" t="s">
        <v>22</v>
      </c>
      <c r="T111" s="115"/>
      <c r="U111" s="112"/>
      <c r="V111" s="112">
        <v>3254</v>
      </c>
      <c r="W111" s="112">
        <v>3302</v>
      </c>
      <c r="X111" s="112">
        <v>3577</v>
      </c>
      <c r="Y111" s="112">
        <v>3623</v>
      </c>
      <c r="Z111" s="112">
        <v>3852</v>
      </c>
      <c r="AB111" s="109" t="str">
        <f>TEXT(Z111,"###,###")</f>
        <v>3,852</v>
      </c>
      <c r="AD111" s="130">
        <f>Z111/($Z$4)*100</f>
        <v>34.02526278597297</v>
      </c>
      <c r="AF111" s="109"/>
    </row>
    <row r="112" spans="1:32" x14ac:dyDescent="0.25">
      <c r="S112" s="118" t="s">
        <v>53</v>
      </c>
      <c r="T112" s="118"/>
      <c r="U112" s="112"/>
      <c r="V112" s="112">
        <v>9904</v>
      </c>
      <c r="W112" s="112">
        <v>10396</v>
      </c>
      <c r="X112" s="112">
        <v>10605</v>
      </c>
      <c r="Y112" s="112">
        <v>10735</v>
      </c>
      <c r="Z112" s="112">
        <v>11321</v>
      </c>
    </row>
    <row r="113" spans="19:32" x14ac:dyDescent="0.25">
      <c r="AB113" s="125" t="s">
        <v>24</v>
      </c>
      <c r="AC113" s="106"/>
      <c r="AD113" s="106" t="s">
        <v>192</v>
      </c>
      <c r="AF113" s="106" t="s">
        <v>193</v>
      </c>
    </row>
    <row r="114" spans="19:32" x14ac:dyDescent="0.25">
      <c r="S114" s="115" t="s">
        <v>88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89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99</v>
      </c>
      <c r="T118" s="131"/>
      <c r="U118" s="131"/>
      <c r="V118" s="131">
        <v>45.08</v>
      </c>
      <c r="W118" s="131">
        <v>45.24</v>
      </c>
      <c r="X118" s="131">
        <v>45.18</v>
      </c>
      <c r="Y118" s="131">
        <v>45.24</v>
      </c>
      <c r="Z118" s="131">
        <v>45.09</v>
      </c>
      <c r="AB118" s="109" t="str">
        <f>TEXT(Z118,"##.0")</f>
        <v>45.1</v>
      </c>
    </row>
    <row r="120" spans="19:32" x14ac:dyDescent="0.25">
      <c r="S120" s="101" t="s">
        <v>100</v>
      </c>
      <c r="T120" s="112"/>
      <c r="U120" s="112"/>
      <c r="V120" s="112">
        <v>5337</v>
      </c>
      <c r="W120" s="112">
        <v>5547</v>
      </c>
      <c r="X120" s="112">
        <v>5648</v>
      </c>
      <c r="Y120" s="112">
        <v>5779</v>
      </c>
      <c r="Z120" s="112">
        <v>5917</v>
      </c>
      <c r="AB120" s="109" t="str">
        <f>TEXT(Z120,"###,###")</f>
        <v>5,917</v>
      </c>
    </row>
    <row r="121" spans="19:32" x14ac:dyDescent="0.25">
      <c r="S121" s="101" t="s">
        <v>101</v>
      </c>
      <c r="T121" s="112"/>
      <c r="U121" s="112"/>
      <c r="V121" s="112">
        <v>932</v>
      </c>
      <c r="W121" s="112">
        <v>972</v>
      </c>
      <c r="X121" s="112">
        <v>942</v>
      </c>
      <c r="Y121" s="112">
        <v>976</v>
      </c>
      <c r="Z121" s="112">
        <v>1021</v>
      </c>
      <c r="AB121" s="109" t="str">
        <f>TEXT(Z121,"###,###")</f>
        <v>1,021</v>
      </c>
    </row>
    <row r="122" spans="19:32" x14ac:dyDescent="0.25">
      <c r="S122" s="101" t="s">
        <v>102</v>
      </c>
      <c r="T122" s="112"/>
      <c r="U122" s="112"/>
      <c r="V122" s="112">
        <v>729</v>
      </c>
      <c r="W122" s="112">
        <v>791</v>
      </c>
      <c r="X122" s="112">
        <v>784</v>
      </c>
      <c r="Y122" s="112">
        <v>809</v>
      </c>
      <c r="Z122" s="112">
        <v>833</v>
      </c>
      <c r="AB122" s="109" t="str">
        <f>TEXT(Z122,"###,###")</f>
        <v>833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103</v>
      </c>
      <c r="T124" s="112"/>
      <c r="U124" s="112"/>
      <c r="V124" s="112">
        <v>6066</v>
      </c>
      <c r="W124" s="112">
        <v>6338</v>
      </c>
      <c r="X124" s="112">
        <v>6432</v>
      </c>
      <c r="Y124" s="112">
        <v>6588</v>
      </c>
      <c r="Z124" s="112">
        <v>6750</v>
      </c>
      <c r="AB124" s="109" t="str">
        <f>TEXT(Z124,"###,###")</f>
        <v>6,750</v>
      </c>
      <c r="AD124" s="127">
        <f>Z124/$Z$7*100</f>
        <v>86.917331959824878</v>
      </c>
    </row>
    <row r="125" spans="19:32" x14ac:dyDescent="0.25">
      <c r="S125" s="101" t="s">
        <v>104</v>
      </c>
      <c r="T125" s="112"/>
      <c r="U125" s="112"/>
      <c r="V125" s="112">
        <v>1661</v>
      </c>
      <c r="W125" s="112">
        <v>1763</v>
      </c>
      <c r="X125" s="112">
        <v>1726</v>
      </c>
      <c r="Y125" s="112">
        <v>1785</v>
      </c>
      <c r="Z125" s="112">
        <v>1854</v>
      </c>
      <c r="AB125" s="109" t="str">
        <f>TEXT(Z125,"###,###")</f>
        <v>1,854</v>
      </c>
      <c r="AD125" s="127">
        <f>Z125/$Z$7*100</f>
        <v>23.873293844965232</v>
      </c>
    </row>
    <row r="127" spans="19:32" x14ac:dyDescent="0.25">
      <c r="S127" s="101" t="s">
        <v>105</v>
      </c>
      <c r="T127" s="112"/>
      <c r="U127" s="112"/>
      <c r="V127" s="112">
        <v>3630</v>
      </c>
      <c r="W127" s="112">
        <v>3797</v>
      </c>
      <c r="X127" s="112">
        <v>3774</v>
      </c>
      <c r="Y127" s="112">
        <v>3894</v>
      </c>
      <c r="Z127" s="112">
        <v>3989</v>
      </c>
      <c r="AB127" s="109" t="str">
        <f>TEXT(Z127,"###,###")</f>
        <v>3,989</v>
      </c>
      <c r="AD127" s="127">
        <f>Z127/$Z$7*100</f>
        <v>51.364924027813544</v>
      </c>
    </row>
    <row r="128" spans="19:32" x14ac:dyDescent="0.25">
      <c r="S128" s="101" t="s">
        <v>106</v>
      </c>
      <c r="T128" s="112"/>
      <c r="U128" s="112"/>
      <c r="V128" s="112">
        <v>3368</v>
      </c>
      <c r="W128" s="112">
        <v>3513</v>
      </c>
      <c r="X128" s="112">
        <v>3597</v>
      </c>
      <c r="Y128" s="112">
        <v>3675</v>
      </c>
      <c r="Z128" s="112">
        <v>3769</v>
      </c>
      <c r="AB128" s="109" t="str">
        <f>TEXT(Z128,"###,###")</f>
        <v>3,769</v>
      </c>
      <c r="AD128" s="127">
        <f>Z128/$Z$7*100</f>
        <v>48.532062838011846</v>
      </c>
    </row>
    <row r="130" spans="19:20" x14ac:dyDescent="0.25">
      <c r="S130" s="101" t="s">
        <v>282</v>
      </c>
      <c r="T130" s="127">
        <v>76.191089363893894</v>
      </c>
    </row>
    <row r="131" spans="19:20" x14ac:dyDescent="0.25">
      <c r="S131" s="101" t="s">
        <v>283</v>
      </c>
      <c r="T131" s="127">
        <v>13.147051249034252</v>
      </c>
    </row>
    <row r="132" spans="19:20" x14ac:dyDescent="0.25">
      <c r="S132" s="101" t="s">
        <v>284</v>
      </c>
      <c r="T132" s="127">
        <v>10.72624259593098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E8590412-5603-4C47-AAE0-3F7814BEBEB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D4DA34B2-6847-40EB-94CA-A9437288635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ADDDB090-56AA-44A8-B0F1-31C4F7EEFD5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E1C04295-4E16-4068-8F36-86C3762E506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81</vt:i4>
      </vt:variant>
      <vt:variant>
        <vt:lpstr>Named Ranges</vt:lpstr>
      </vt:variant>
      <vt:variant>
        <vt:i4>79</vt:i4>
      </vt:variant>
    </vt:vector>
  </HeadingPairs>
  <TitlesOfParts>
    <vt:vector size="160" baseType="lpstr">
      <vt:lpstr>Contents</vt:lpstr>
      <vt:lpstr>Table 8.1</vt:lpstr>
      <vt:lpstr>Table 8.2</vt:lpstr>
      <vt:lpstr>Table 8.3</vt:lpstr>
      <vt:lpstr>Table 8.4</vt:lpstr>
      <vt:lpstr>Table 8.5</vt:lpstr>
      <vt:lpstr>Table 8.6</vt:lpstr>
      <vt:lpstr>Table 8.7</vt:lpstr>
      <vt:lpstr>Table 8.8</vt:lpstr>
      <vt:lpstr>Table 8.9</vt:lpstr>
      <vt:lpstr>Table 8.10</vt:lpstr>
      <vt:lpstr>Table 8.11</vt:lpstr>
      <vt:lpstr>Table 8.12</vt:lpstr>
      <vt:lpstr>Table 8.13</vt:lpstr>
      <vt:lpstr>Table 8.14</vt:lpstr>
      <vt:lpstr>Table 8.15</vt:lpstr>
      <vt:lpstr>Table 8.16</vt:lpstr>
      <vt:lpstr>Table 8.17</vt:lpstr>
      <vt:lpstr>Table 8.18</vt:lpstr>
      <vt:lpstr>Table 8.19</vt:lpstr>
      <vt:lpstr>Table 8.20</vt:lpstr>
      <vt:lpstr>Table 8.21</vt:lpstr>
      <vt:lpstr>Table 8.22</vt:lpstr>
      <vt:lpstr>Table 8.23</vt:lpstr>
      <vt:lpstr>Table 8.24</vt:lpstr>
      <vt:lpstr>Table 8.25</vt:lpstr>
      <vt:lpstr>Table 8.26</vt:lpstr>
      <vt:lpstr>Table 8.27</vt:lpstr>
      <vt:lpstr>Table 8.28</vt:lpstr>
      <vt:lpstr>Table 8.29</vt:lpstr>
      <vt:lpstr>Table 8.30</vt:lpstr>
      <vt:lpstr>Table 8.31</vt:lpstr>
      <vt:lpstr>Table 8.32</vt:lpstr>
      <vt:lpstr>Table 8.33</vt:lpstr>
      <vt:lpstr>Table 8.34</vt:lpstr>
      <vt:lpstr>Table 8.35</vt:lpstr>
      <vt:lpstr>Table 8.36</vt:lpstr>
      <vt:lpstr>Table 8.37</vt:lpstr>
      <vt:lpstr>Table 8.38</vt:lpstr>
      <vt:lpstr>Table 8.39</vt:lpstr>
      <vt:lpstr>Table 8.40</vt:lpstr>
      <vt:lpstr>Table 8.41</vt:lpstr>
      <vt:lpstr>Table 8.42</vt:lpstr>
      <vt:lpstr>Table 8.43</vt:lpstr>
      <vt:lpstr>Table 8.44</vt:lpstr>
      <vt:lpstr>Table 8.45</vt:lpstr>
      <vt:lpstr>Table 8.46</vt:lpstr>
      <vt:lpstr>Table 8.47</vt:lpstr>
      <vt:lpstr>Table 8.48</vt:lpstr>
      <vt:lpstr>Table 8.49</vt:lpstr>
      <vt:lpstr>Table 8.50</vt:lpstr>
      <vt:lpstr>Table 8.51</vt:lpstr>
      <vt:lpstr>Table 8.52</vt:lpstr>
      <vt:lpstr>Table 8.53</vt:lpstr>
      <vt:lpstr>Table 8.54</vt:lpstr>
      <vt:lpstr>Table 8.55</vt:lpstr>
      <vt:lpstr>Table 8.56</vt:lpstr>
      <vt:lpstr>Table 8.57</vt:lpstr>
      <vt:lpstr>Table 8.58</vt:lpstr>
      <vt:lpstr>Table 8.59</vt:lpstr>
      <vt:lpstr>Table 8.60</vt:lpstr>
      <vt:lpstr>Table 8.61</vt:lpstr>
      <vt:lpstr>Table 8.62</vt:lpstr>
      <vt:lpstr>Table 8.63</vt:lpstr>
      <vt:lpstr>Table 8.64</vt:lpstr>
      <vt:lpstr>Table 8.65</vt:lpstr>
      <vt:lpstr>Table 8.66</vt:lpstr>
      <vt:lpstr>Table 8.67</vt:lpstr>
      <vt:lpstr>Table 8.68</vt:lpstr>
      <vt:lpstr>Table 8.69</vt:lpstr>
      <vt:lpstr>Table 8.70</vt:lpstr>
      <vt:lpstr>Table 8.71</vt:lpstr>
      <vt:lpstr>Table 8.72</vt:lpstr>
      <vt:lpstr>Table 8.73</vt:lpstr>
      <vt:lpstr>Table 8.74</vt:lpstr>
      <vt:lpstr>Table 8.75</vt:lpstr>
      <vt:lpstr>Table 8.76</vt:lpstr>
      <vt:lpstr>Table 8.77</vt:lpstr>
      <vt:lpstr>Table 8.78</vt:lpstr>
      <vt:lpstr>Table 8.79</vt:lpstr>
      <vt:lpstr>State data for spotlight</vt:lpstr>
      <vt:lpstr>'Table 8.1'!Print_Area</vt:lpstr>
      <vt:lpstr>'Table 8.10'!Print_Area</vt:lpstr>
      <vt:lpstr>'Table 8.11'!Print_Area</vt:lpstr>
      <vt:lpstr>'Table 8.12'!Print_Area</vt:lpstr>
      <vt:lpstr>'Table 8.13'!Print_Area</vt:lpstr>
      <vt:lpstr>'Table 8.14'!Print_Area</vt:lpstr>
      <vt:lpstr>'Table 8.15'!Print_Area</vt:lpstr>
      <vt:lpstr>'Table 8.16'!Print_Area</vt:lpstr>
      <vt:lpstr>'Table 8.17'!Print_Area</vt:lpstr>
      <vt:lpstr>'Table 8.18'!Print_Area</vt:lpstr>
      <vt:lpstr>'Table 8.19'!Print_Area</vt:lpstr>
      <vt:lpstr>'Table 8.2'!Print_Area</vt:lpstr>
      <vt:lpstr>'Table 8.20'!Print_Area</vt:lpstr>
      <vt:lpstr>'Table 8.21'!Print_Area</vt:lpstr>
      <vt:lpstr>'Table 8.22'!Print_Area</vt:lpstr>
      <vt:lpstr>'Table 8.23'!Print_Area</vt:lpstr>
      <vt:lpstr>'Table 8.24'!Print_Area</vt:lpstr>
      <vt:lpstr>'Table 8.25'!Print_Area</vt:lpstr>
      <vt:lpstr>'Table 8.26'!Print_Area</vt:lpstr>
      <vt:lpstr>'Table 8.27'!Print_Area</vt:lpstr>
      <vt:lpstr>'Table 8.28'!Print_Area</vt:lpstr>
      <vt:lpstr>'Table 8.29'!Print_Area</vt:lpstr>
      <vt:lpstr>'Table 8.3'!Print_Area</vt:lpstr>
      <vt:lpstr>'Table 8.30'!Print_Area</vt:lpstr>
      <vt:lpstr>'Table 8.31'!Print_Area</vt:lpstr>
      <vt:lpstr>'Table 8.32'!Print_Area</vt:lpstr>
      <vt:lpstr>'Table 8.33'!Print_Area</vt:lpstr>
      <vt:lpstr>'Table 8.34'!Print_Area</vt:lpstr>
      <vt:lpstr>'Table 8.35'!Print_Area</vt:lpstr>
      <vt:lpstr>'Table 8.36'!Print_Area</vt:lpstr>
      <vt:lpstr>'Table 8.37'!Print_Area</vt:lpstr>
      <vt:lpstr>'Table 8.38'!Print_Area</vt:lpstr>
      <vt:lpstr>'Table 8.39'!Print_Area</vt:lpstr>
      <vt:lpstr>'Table 8.4'!Print_Area</vt:lpstr>
      <vt:lpstr>'Table 8.40'!Print_Area</vt:lpstr>
      <vt:lpstr>'Table 8.41'!Print_Area</vt:lpstr>
      <vt:lpstr>'Table 8.42'!Print_Area</vt:lpstr>
      <vt:lpstr>'Table 8.43'!Print_Area</vt:lpstr>
      <vt:lpstr>'Table 8.44'!Print_Area</vt:lpstr>
      <vt:lpstr>'Table 8.45'!Print_Area</vt:lpstr>
      <vt:lpstr>'Table 8.46'!Print_Area</vt:lpstr>
      <vt:lpstr>'Table 8.47'!Print_Area</vt:lpstr>
      <vt:lpstr>'Table 8.48'!Print_Area</vt:lpstr>
      <vt:lpstr>'Table 8.49'!Print_Area</vt:lpstr>
      <vt:lpstr>'Table 8.5'!Print_Area</vt:lpstr>
      <vt:lpstr>'Table 8.50'!Print_Area</vt:lpstr>
      <vt:lpstr>'Table 8.51'!Print_Area</vt:lpstr>
      <vt:lpstr>'Table 8.52'!Print_Area</vt:lpstr>
      <vt:lpstr>'Table 8.53'!Print_Area</vt:lpstr>
      <vt:lpstr>'Table 8.54'!Print_Area</vt:lpstr>
      <vt:lpstr>'Table 8.55'!Print_Area</vt:lpstr>
      <vt:lpstr>'Table 8.56'!Print_Area</vt:lpstr>
      <vt:lpstr>'Table 8.57'!Print_Area</vt:lpstr>
      <vt:lpstr>'Table 8.58'!Print_Area</vt:lpstr>
      <vt:lpstr>'Table 8.59'!Print_Area</vt:lpstr>
      <vt:lpstr>'Table 8.6'!Print_Area</vt:lpstr>
      <vt:lpstr>'Table 8.60'!Print_Area</vt:lpstr>
      <vt:lpstr>'Table 8.61'!Print_Area</vt:lpstr>
      <vt:lpstr>'Table 8.62'!Print_Area</vt:lpstr>
      <vt:lpstr>'Table 8.63'!Print_Area</vt:lpstr>
      <vt:lpstr>'Table 8.64'!Print_Area</vt:lpstr>
      <vt:lpstr>'Table 8.65'!Print_Area</vt:lpstr>
      <vt:lpstr>'Table 8.66'!Print_Area</vt:lpstr>
      <vt:lpstr>'Table 8.67'!Print_Area</vt:lpstr>
      <vt:lpstr>'Table 8.68'!Print_Area</vt:lpstr>
      <vt:lpstr>'Table 8.69'!Print_Area</vt:lpstr>
      <vt:lpstr>'Table 8.7'!Print_Area</vt:lpstr>
      <vt:lpstr>'Table 8.70'!Print_Area</vt:lpstr>
      <vt:lpstr>'Table 8.71'!Print_Area</vt:lpstr>
      <vt:lpstr>'Table 8.72'!Print_Area</vt:lpstr>
      <vt:lpstr>'Table 8.73'!Print_Area</vt:lpstr>
      <vt:lpstr>'Table 8.74'!Print_Area</vt:lpstr>
      <vt:lpstr>'Table 8.75'!Print_Area</vt:lpstr>
      <vt:lpstr>'Table 8.76'!Print_Area</vt:lpstr>
      <vt:lpstr>'Table 8.77'!Print_Area</vt:lpstr>
      <vt:lpstr>'Table 8.78'!Print_Area</vt:lpstr>
      <vt:lpstr>'Table 8.79'!Print_Area</vt:lpstr>
      <vt:lpstr>'Table 8.8'!Print_Area</vt:lpstr>
      <vt:lpstr>'Table 8.9'!Print_Area</vt:lpstr>
    </vt:vector>
  </TitlesOfParts>
  <Company>Australian Bureau of Statistics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 Wade1</dc:creator>
  <cp:lastModifiedBy>Mark Murray</cp:lastModifiedBy>
  <cp:lastPrinted>2021-10-22T04:38:55Z</cp:lastPrinted>
  <dcterms:created xsi:type="dcterms:W3CDTF">2019-07-02T01:38:47Z</dcterms:created>
  <dcterms:modified xsi:type="dcterms:W3CDTF">2024-03-05T04:48:29Z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2021-05-19T23:35:57Z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dd829078-7429-43a0-921f-a67a55718a78</vt:lpwstr>
  </property>
  <property fmtid="{D5CDD505-2E9C-101B-9397-08002B2CF9AE}" pid="8" name="MSIP_Label_c8e5a7ee-c283-40b0-98eb-fa437df4c031_ContentBits">
    <vt:lpwstr>0</vt:lpwstr>
  </property>
</Properties>
</file>